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9040" windowHeight="15840" tabRatio="785" firstSheet="1" activeTab="4"/>
  </bookViews>
  <sheets>
    <sheet name="MODELE" sheetId="2" state="veryHidden" r:id="rId1"/>
    <sheet name="VARIABLES" sheetId="16" r:id="rId2"/>
    <sheet name="Fériés" sheetId="3" r:id="rId3"/>
    <sheet name="ALEX" sheetId="17" r:id="rId4"/>
    <sheet name="GUILLAUME" sheetId="18" r:id="rId5"/>
    <sheet name="DANIEL" sheetId="19" r:id="rId6"/>
    <sheet name="BRICE" sheetId="20" r:id="rId7"/>
    <sheet name="GABRIEL" sheetId="21" r:id="rId8"/>
    <sheet name="PATRICE" sheetId="22" r:id="rId9"/>
    <sheet name="REMY" sheetId="23" r:id="rId10"/>
    <sheet name="AYMERIC" sheetId="24" r:id="rId11"/>
    <sheet name="PATRICK" sheetId="25" r:id="rId12"/>
  </sheets>
  <functionGroups builtInGroupCount="17"/>
  <definedNames>
    <definedName name="Fer" localSheetId="3">Fériés!$B$2:$B$16</definedName>
    <definedName name="Fer" localSheetId="10">Fériés!$B$2:$B$16</definedName>
    <definedName name="Fer" localSheetId="6">Fériés!$B$2:$B$16</definedName>
    <definedName name="Fer" localSheetId="5">Fériés!$B$2:$B$16</definedName>
    <definedName name="Fer" localSheetId="7">Fériés!$B$2:$B$16</definedName>
    <definedName name="Fer" localSheetId="4">Fériés!$B$2:$B$16</definedName>
    <definedName name="Fer" localSheetId="0">Fériés!$B$2:$B$16</definedName>
    <definedName name="Fer" localSheetId="8">Fériés!$B$2:$B$16</definedName>
    <definedName name="Fer" localSheetId="11">Fériés!$B$2:$B$16</definedName>
    <definedName name="Fer" localSheetId="9">Fériés!$B$2:$B$16</definedName>
    <definedName name="HF" localSheetId="3">ALEX!$R$7</definedName>
    <definedName name="HF" localSheetId="10">AYMERIC!$R$7</definedName>
    <definedName name="HF" localSheetId="6">BRICE!$R$7</definedName>
    <definedName name="HF" localSheetId="5">DANIEL!$R$7</definedName>
    <definedName name="HF" localSheetId="7">GABRIEL!$R$7</definedName>
    <definedName name="HF" localSheetId="4">GUILLAUME!$R$7</definedName>
    <definedName name="HF" localSheetId="8">PATRICE!$R$7</definedName>
    <definedName name="HF" localSheetId="11">PATRICK!$R$7</definedName>
    <definedName name="HF" localSheetId="9">REMY!$R$7</definedName>
    <definedName name="HF">MODELE!$R$7</definedName>
    <definedName name="HJ" localSheetId="3">ALEX!$R$3</definedName>
    <definedName name="HJ" localSheetId="10">AYMERIC!$R$3</definedName>
    <definedName name="HJ" localSheetId="6">BRICE!$R$3</definedName>
    <definedName name="HJ" localSheetId="5">DANIEL!$R$3</definedName>
    <definedName name="HJ" localSheetId="7">GABRIEL!$R$3</definedName>
    <definedName name="HJ" localSheetId="4">GUILLAUME!$R$3</definedName>
    <definedName name="HJ" localSheetId="0">MODELE!$R$3</definedName>
    <definedName name="HJ" localSheetId="8">PATRICE!$R$3</definedName>
    <definedName name="HJ" localSheetId="11">PATRICK!$R$3</definedName>
    <definedName name="HJ" localSheetId="9">REMY!$R$3</definedName>
    <definedName name="HN" localSheetId="3">ALEX!$R$4</definedName>
    <definedName name="HN" localSheetId="10">AYMERIC!$R$4</definedName>
    <definedName name="HN" localSheetId="6">BRICE!$R$4</definedName>
    <definedName name="HN" localSheetId="5">DANIEL!$R$4</definedName>
    <definedName name="HN" localSheetId="7">GABRIEL!$R$4</definedName>
    <definedName name="HN" localSheetId="4">GUILLAUME!$R$4</definedName>
    <definedName name="HN" localSheetId="0">MODELE!$R$4</definedName>
    <definedName name="HN" localSheetId="8">PATRICE!$R$4</definedName>
    <definedName name="HN" localSheetId="11">PATRICK!$R$4</definedName>
    <definedName name="HN" localSheetId="9">REMY!$R$4</definedName>
    <definedName name="HS_1" localSheetId="3">ALEX!$R$5</definedName>
    <definedName name="HS_1" localSheetId="10">AYMERIC!$R$5</definedName>
    <definedName name="HS_1" localSheetId="6">BRICE!$R$5</definedName>
    <definedName name="HS_1" localSheetId="5">DANIEL!$R$5</definedName>
    <definedName name="HS_1" localSheetId="7">GABRIEL!$R$5</definedName>
    <definedName name="HS_1" localSheetId="4">GUILLAUME!$R$5</definedName>
    <definedName name="HS_1" localSheetId="0">MODELE!$R$5</definedName>
    <definedName name="HS_1" localSheetId="8">PATRICE!$R$5</definedName>
    <definedName name="HS_1" localSheetId="11">PATRICK!$R$5</definedName>
    <definedName name="HS_1" localSheetId="9">REMY!$R$5</definedName>
    <definedName name="HS_2" localSheetId="3">ALEX!$R$6</definedName>
    <definedName name="HS_2" localSheetId="10">AYMERIC!$R$6</definedName>
    <definedName name="HS_2" localSheetId="6">BRICE!$R$6</definedName>
    <definedName name="HS_2" localSheetId="5">DANIEL!$R$6</definedName>
    <definedName name="HS_2" localSheetId="7">GABRIEL!$R$6</definedName>
    <definedName name="HS_2" localSheetId="4">GUILLAUME!$R$6</definedName>
    <definedName name="HS_2" localSheetId="0">MODELE!$R$6</definedName>
    <definedName name="HS_2" localSheetId="8">PATRICE!$R$6</definedName>
    <definedName name="HS_2" localSheetId="11">PATRICK!$R$6</definedName>
    <definedName name="HS_2" localSheetId="9">REMY!$R$6</definedName>
    <definedName name="_xlnm.Print_Area" localSheetId="3">ALEX!$A$56:$P$69</definedName>
    <definedName name="_xlnm.Print_Area" localSheetId="10">AYMERIC!$A$56:$P$69</definedName>
    <definedName name="_xlnm.Print_Area" localSheetId="6">BRICE!$A$56:$P$69</definedName>
    <definedName name="_xlnm.Print_Area" localSheetId="5">DANIEL!$A$56:$P$69</definedName>
    <definedName name="_xlnm.Print_Area" localSheetId="7">GABRIEL!$A$56:$P$69</definedName>
    <definedName name="_xlnm.Print_Area" localSheetId="4">GUILLAUME!$A$56:$P$69</definedName>
    <definedName name="_xlnm.Print_Area" localSheetId="0">MODELE!$A$56:$P$69</definedName>
    <definedName name="_xlnm.Print_Area" localSheetId="8">PATRICE!$A$56:$P$69</definedName>
    <definedName name="_xlnm.Print_Area" localSheetId="11">PATRICK!$A$56:$P$69</definedName>
    <definedName name="_xlnm.Print_Area" localSheetId="9">REMY!$A$56:$P$69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8" i="25" l="1"/>
  <c r="I58" i="25"/>
  <c r="R6" i="25"/>
  <c r="R5" i="25"/>
  <c r="J38" i="25"/>
  <c r="K1" i="25" s="1"/>
  <c r="A3" i="25"/>
  <c r="B56" i="25" s="1"/>
  <c r="J2" i="25"/>
  <c r="I2" i="25"/>
  <c r="J58" i="24"/>
  <c r="I58" i="24"/>
  <c r="R6" i="24"/>
  <c r="R5" i="24"/>
  <c r="J38" i="24"/>
  <c r="K1" i="24" s="1"/>
  <c r="A3" i="24"/>
  <c r="B56" i="24" s="1"/>
  <c r="J2" i="24"/>
  <c r="I2" i="24"/>
  <c r="J58" i="23"/>
  <c r="I58" i="23"/>
  <c r="R6" i="23"/>
  <c r="R5" i="23"/>
  <c r="J38" i="23"/>
  <c r="K1" i="23" s="1"/>
  <c r="A3" i="23"/>
  <c r="B56" i="23" s="1"/>
  <c r="J2" i="23"/>
  <c r="I2" i="23"/>
  <c r="J58" i="22"/>
  <c r="I58" i="22"/>
  <c r="R6" i="22"/>
  <c r="R5" i="22"/>
  <c r="J38" i="22"/>
  <c r="K1" i="22" s="1"/>
  <c r="A3" i="22"/>
  <c r="B56" i="22" s="1"/>
  <c r="J2" i="22"/>
  <c r="I2" i="22"/>
  <c r="J58" i="21"/>
  <c r="I58" i="21"/>
  <c r="R6" i="21"/>
  <c r="R5" i="21"/>
  <c r="A3" i="21"/>
  <c r="B56" i="21" s="1"/>
  <c r="J2" i="21"/>
  <c r="I2" i="21"/>
  <c r="J58" i="20"/>
  <c r="I58" i="20"/>
  <c r="R6" i="20"/>
  <c r="R5" i="20"/>
  <c r="A3" i="20"/>
  <c r="B56" i="20" s="1"/>
  <c r="J2" i="20"/>
  <c r="I2" i="20"/>
  <c r="J58" i="19"/>
  <c r="I58" i="19"/>
  <c r="R6" i="19"/>
  <c r="R5" i="19"/>
  <c r="A3" i="19"/>
  <c r="B56" i="19" s="1"/>
  <c r="J2" i="19"/>
  <c r="I2" i="19"/>
  <c r="J58" i="18"/>
  <c r="I58" i="18"/>
  <c r="R6" i="18"/>
  <c r="R5" i="18"/>
  <c r="A3" i="18"/>
  <c r="B56" i="18" s="1"/>
  <c r="J2" i="18"/>
  <c r="I2" i="18"/>
  <c r="J58" i="17"/>
  <c r="I58" i="17"/>
  <c r="R6" i="17"/>
  <c r="R5" i="17"/>
  <c r="A3" i="17"/>
  <c r="B56" i="17" s="1"/>
  <c r="J2" i="17"/>
  <c r="I2" i="17"/>
  <c r="H38" i="25" l="1"/>
  <c r="H40" i="25" s="1"/>
  <c r="H38" i="24"/>
  <c r="H40" i="24" s="1"/>
  <c r="H38" i="23"/>
  <c r="H40" i="23" s="1"/>
  <c r="J38" i="19"/>
  <c r="K1" i="19" s="1"/>
  <c r="H38" i="21"/>
  <c r="H40" i="21" s="1"/>
  <c r="J38" i="21"/>
  <c r="K1" i="21" s="1"/>
  <c r="H38" i="22"/>
  <c r="H40" i="22" s="1"/>
  <c r="H38" i="20"/>
  <c r="H40" i="20" s="1"/>
  <c r="J38" i="20"/>
  <c r="K1" i="20" s="1"/>
  <c r="H38" i="19"/>
  <c r="H40" i="19" s="1"/>
  <c r="J38" i="18"/>
  <c r="K1" i="18" s="1"/>
  <c r="H38" i="18"/>
  <c r="H40" i="18" s="1"/>
  <c r="J38" i="17"/>
  <c r="K1" i="17" s="1"/>
  <c r="H38" i="17"/>
  <c r="H40" i="17" s="1"/>
  <c r="B1" i="3"/>
  <c r="B14" i="3" s="1"/>
  <c r="J58" i="2"/>
  <c r="I58" i="2"/>
  <c r="J37" i="2"/>
  <c r="H37" i="2"/>
  <c r="J36" i="2"/>
  <c r="H36" i="2"/>
  <c r="P36" i="2" s="1"/>
  <c r="J35" i="2"/>
  <c r="H35" i="2"/>
  <c r="J34" i="2"/>
  <c r="H34" i="2"/>
  <c r="J33" i="2"/>
  <c r="H33" i="2"/>
  <c r="J32" i="2"/>
  <c r="H32" i="2"/>
  <c r="J31" i="2"/>
  <c r="H31" i="2"/>
  <c r="J30" i="2"/>
  <c r="H30" i="2"/>
  <c r="J29" i="2"/>
  <c r="H29" i="2"/>
  <c r="J28" i="2"/>
  <c r="H28" i="2"/>
  <c r="J27" i="2"/>
  <c r="H27" i="2"/>
  <c r="J26" i="2"/>
  <c r="H26" i="2"/>
  <c r="J25" i="2"/>
  <c r="H25" i="2"/>
  <c r="J24" i="2"/>
  <c r="H24" i="2"/>
  <c r="J23" i="2"/>
  <c r="H23" i="2"/>
  <c r="J22" i="2"/>
  <c r="H22" i="2"/>
  <c r="J21" i="2"/>
  <c r="H21" i="2"/>
  <c r="J20" i="2"/>
  <c r="H20" i="2"/>
  <c r="J19" i="2"/>
  <c r="H19" i="2"/>
  <c r="J18" i="2"/>
  <c r="H18" i="2"/>
  <c r="J17" i="2"/>
  <c r="H17" i="2"/>
  <c r="J16" i="2"/>
  <c r="H16" i="2"/>
  <c r="J15" i="2"/>
  <c r="H15" i="2"/>
  <c r="J14" i="2"/>
  <c r="H14" i="2"/>
  <c r="J13" i="2"/>
  <c r="H13" i="2"/>
  <c r="J12" i="2"/>
  <c r="H12" i="2"/>
  <c r="J11" i="2"/>
  <c r="H11" i="2"/>
  <c r="J10" i="2"/>
  <c r="H10" i="2"/>
  <c r="J9" i="2"/>
  <c r="H9" i="2"/>
  <c r="P9" i="2" s="1"/>
  <c r="J8" i="2"/>
  <c r="H8" i="2"/>
  <c r="J7" i="2"/>
  <c r="H7" i="2"/>
  <c r="R6" i="2"/>
  <c r="J6" i="2"/>
  <c r="H6" i="2"/>
  <c r="R5" i="2"/>
  <c r="J5" i="2"/>
  <c r="H5" i="2"/>
  <c r="J4" i="2"/>
  <c r="H4" i="2"/>
  <c r="J3" i="2"/>
  <c r="H3" i="2"/>
  <c r="A3" i="2"/>
  <c r="B56" i="2" s="1"/>
  <c r="J2" i="2"/>
  <c r="I2" i="2"/>
  <c r="M38" i="25" l="1"/>
  <c r="I38" i="25"/>
  <c r="I40" i="25" s="1"/>
  <c r="L38" i="25"/>
  <c r="L40" i="25" s="1"/>
  <c r="L38" i="24"/>
  <c r="L40" i="24" s="1"/>
  <c r="I38" i="24"/>
  <c r="I40" i="24" s="1"/>
  <c r="I38" i="23"/>
  <c r="I40" i="23" s="1"/>
  <c r="L38" i="23"/>
  <c r="L40" i="23" s="1"/>
  <c r="I38" i="22"/>
  <c r="I40" i="22" s="1"/>
  <c r="L38" i="22"/>
  <c r="L40" i="22" s="1"/>
  <c r="I38" i="19"/>
  <c r="I40" i="19" s="1"/>
  <c r="I38" i="21"/>
  <c r="I40" i="21" s="1"/>
  <c r="L38" i="21"/>
  <c r="L40" i="21" s="1"/>
  <c r="L38" i="20"/>
  <c r="L40" i="20" s="1"/>
  <c r="I38" i="20"/>
  <c r="I40" i="20" s="1"/>
  <c r="L38" i="19"/>
  <c r="L40" i="19" s="1"/>
  <c r="I38" i="18"/>
  <c r="I40" i="18" s="1"/>
  <c r="L38" i="18"/>
  <c r="L40" i="18" s="1"/>
  <c r="L38" i="17"/>
  <c r="L40" i="17" s="1"/>
  <c r="I38" i="17"/>
  <c r="I40" i="17" s="1"/>
  <c r="I23" i="2"/>
  <c r="I37" i="2"/>
  <c r="I26" i="2"/>
  <c r="I24" i="2"/>
  <c r="I28" i="2"/>
  <c r="L30" i="2"/>
  <c r="M30" i="2" s="1"/>
  <c r="L35" i="2"/>
  <c r="M35" i="2" s="1"/>
  <c r="I11" i="2"/>
  <c r="I15" i="2"/>
  <c r="I16" i="2"/>
  <c r="I9" i="2"/>
  <c r="I36" i="2"/>
  <c r="I13" i="2"/>
  <c r="L24" i="2"/>
  <c r="M24" i="2" s="1"/>
  <c r="L28" i="2"/>
  <c r="M28" i="2" s="1"/>
  <c r="I34" i="2"/>
  <c r="L33" i="2"/>
  <c r="M33" i="2" s="1"/>
  <c r="I35" i="2"/>
  <c r="I33" i="2"/>
  <c r="I8" i="2"/>
  <c r="I30" i="2"/>
  <c r="L12" i="2"/>
  <c r="M12" i="2" s="1"/>
  <c r="H38" i="2"/>
  <c r="H40" i="2" s="1"/>
  <c r="I6" i="2"/>
  <c r="L18" i="2"/>
  <c r="M18" i="2" s="1"/>
  <c r="P15" i="2"/>
  <c r="I19" i="2"/>
  <c r="L29" i="2"/>
  <c r="M29" i="2" s="1"/>
  <c r="P37" i="2"/>
  <c r="L22" i="2"/>
  <c r="M22" i="2" s="1"/>
  <c r="L37" i="2"/>
  <c r="M37" i="2" s="1"/>
  <c r="I4" i="2"/>
  <c r="L9" i="2"/>
  <c r="M9" i="2" s="1"/>
  <c r="L26" i="2"/>
  <c r="M26" i="2" s="1"/>
  <c r="J38" i="2"/>
  <c r="K1" i="2" s="1"/>
  <c r="L13" i="2"/>
  <c r="M13" i="2" s="1"/>
  <c r="L34" i="2"/>
  <c r="M34" i="2" s="1"/>
  <c r="I32" i="2"/>
  <c r="L11" i="2"/>
  <c r="M11" i="2" s="1"/>
  <c r="L15" i="2"/>
  <c r="M15" i="2" s="1"/>
  <c r="L20" i="2"/>
  <c r="M20" i="2" s="1"/>
  <c r="I17" i="2"/>
  <c r="I21" i="2"/>
  <c r="L6" i="2"/>
  <c r="M6" i="2" s="1"/>
  <c r="I3" i="2"/>
  <c r="I5" i="2"/>
  <c r="L8" i="2"/>
  <c r="M8" i="2" s="1"/>
  <c r="I10" i="2"/>
  <c r="I12" i="2"/>
  <c r="I14" i="2"/>
  <c r="L17" i="2"/>
  <c r="M17" i="2" s="1"/>
  <c r="L19" i="2"/>
  <c r="M19" i="2" s="1"/>
  <c r="L21" i="2"/>
  <c r="M21" i="2" s="1"/>
  <c r="I25" i="2"/>
  <c r="I27" i="2"/>
  <c r="I29" i="2"/>
  <c r="P30" i="2"/>
  <c r="L32" i="2"/>
  <c r="M32" i="2" s="1"/>
  <c r="L36" i="2"/>
  <c r="M36" i="2" s="1"/>
  <c r="L23" i="2"/>
  <c r="M23" i="2" s="1"/>
  <c r="P8" i="2"/>
  <c r="L3" i="2"/>
  <c r="M3" i="2" s="1"/>
  <c r="L5" i="2"/>
  <c r="M5" i="2" s="1"/>
  <c r="I7" i="2"/>
  <c r="L10" i="2"/>
  <c r="M10" i="2" s="1"/>
  <c r="L14" i="2"/>
  <c r="M14" i="2" s="1"/>
  <c r="I18" i="2"/>
  <c r="I20" i="2"/>
  <c r="I22" i="2"/>
  <c r="P23" i="2"/>
  <c r="L25" i="2"/>
  <c r="M25" i="2" s="1"/>
  <c r="L27" i="2"/>
  <c r="M27" i="2" s="1"/>
  <c r="I31" i="2"/>
  <c r="L16" i="2"/>
  <c r="M16" i="2" s="1"/>
  <c r="P29" i="2"/>
  <c r="L7" i="2"/>
  <c r="M7" i="2" s="1"/>
  <c r="P16" i="2"/>
  <c r="L31" i="2"/>
  <c r="M31" i="2" s="1"/>
  <c r="P22" i="2"/>
  <c r="L4" i="2"/>
  <c r="M4" i="2" s="1"/>
  <c r="B13" i="3"/>
  <c r="B5" i="3"/>
  <c r="B10" i="3"/>
  <c r="B2" i="3"/>
  <c r="B3" i="3"/>
  <c r="B4" i="3" s="1"/>
  <c r="B11" i="3"/>
  <c r="B12" i="3"/>
  <c r="B6" i="3"/>
  <c r="M38" i="24" l="1"/>
  <c r="M38" i="23"/>
  <c r="M38" i="22"/>
  <c r="M38" i="21"/>
  <c r="M38" i="20"/>
  <c r="M38" i="19"/>
  <c r="M38" i="18"/>
  <c r="M38" i="17"/>
  <c r="I38" i="2"/>
  <c r="I40" i="2" s="1"/>
  <c r="L38" i="2"/>
  <c r="L40" i="2" s="1"/>
  <c r="M38" i="2"/>
  <c r="B8" i="3"/>
  <c r="B9" i="3" s="1"/>
  <c r="B7" i="3"/>
  <c r="K30" i="2" l="1"/>
  <c r="N30" i="2" s="1"/>
  <c r="O30" i="2" s="1"/>
  <c r="K31" i="2"/>
  <c r="N31" i="2" s="1"/>
  <c r="O31" i="2" s="1"/>
  <c r="K9" i="2"/>
  <c r="N9" i="2" s="1"/>
  <c r="O9" i="2" s="1"/>
  <c r="K11" i="2"/>
  <c r="N11" i="2" s="1"/>
  <c r="O11" i="2" s="1"/>
  <c r="K5" i="2"/>
  <c r="N5" i="2" s="1"/>
  <c r="O5" i="2" s="1"/>
  <c r="K24" i="2"/>
  <c r="N24" i="2" s="1"/>
  <c r="O24" i="2" s="1"/>
  <c r="K27" i="2"/>
  <c r="N27" i="2" s="1"/>
  <c r="O27" i="2" s="1"/>
  <c r="K34" i="2"/>
  <c r="N34" i="2" s="1"/>
  <c r="O34" i="2" s="1"/>
  <c r="K37" i="2"/>
  <c r="N37" i="2" s="1"/>
  <c r="O37" i="2" s="1"/>
  <c r="K35" i="2"/>
  <c r="N35" i="2" s="1"/>
  <c r="O35" i="2" s="1"/>
  <c r="K19" i="2"/>
  <c r="N19" i="2" s="1"/>
  <c r="O19" i="2" s="1"/>
  <c r="K8" i="2"/>
  <c r="N8" i="2" s="1"/>
  <c r="O8" i="2" s="1"/>
  <c r="K28" i="2"/>
  <c r="N28" i="2" s="1"/>
  <c r="O28" i="2" s="1"/>
  <c r="K3" i="2"/>
  <c r="K20" i="2"/>
  <c r="N20" i="2" s="1"/>
  <c r="O20" i="2" s="1"/>
  <c r="K26" i="2"/>
  <c r="N26" i="2" s="1"/>
  <c r="O26" i="2" s="1"/>
  <c r="K6" i="2"/>
  <c r="N6" i="2" s="1"/>
  <c r="O6" i="2" s="1"/>
  <c r="K7" i="2"/>
  <c r="N7" i="2" s="1"/>
  <c r="O7" i="2" s="1"/>
  <c r="K18" i="2"/>
  <c r="N18" i="2" s="1"/>
  <c r="O18" i="2" s="1"/>
  <c r="K21" i="2"/>
  <c r="N21" i="2" s="1"/>
  <c r="O21" i="2" s="1"/>
  <c r="K12" i="2"/>
  <c r="N12" i="2" s="1"/>
  <c r="O12" i="2" s="1"/>
  <c r="K29" i="2"/>
  <c r="N29" i="2" s="1"/>
  <c r="O29" i="2" s="1"/>
  <c r="K32" i="2"/>
  <c r="N32" i="2" s="1"/>
  <c r="O32" i="2" s="1"/>
  <c r="K15" i="2"/>
  <c r="N15" i="2" s="1"/>
  <c r="O15" i="2" s="1"/>
  <c r="K4" i="2"/>
  <c r="N4" i="2" s="1"/>
  <c r="O4" i="2" s="1"/>
  <c r="K10" i="2"/>
  <c r="N10" i="2" s="1"/>
  <c r="O10" i="2" s="1"/>
  <c r="K33" i="2"/>
  <c r="N33" i="2" s="1"/>
  <c r="O33" i="2" s="1"/>
  <c r="K16" i="2"/>
  <c r="N16" i="2" s="1"/>
  <c r="O16" i="2" s="1"/>
  <c r="K23" i="2"/>
  <c r="N23" i="2" s="1"/>
  <c r="O23" i="2" s="1"/>
  <c r="K22" i="2"/>
  <c r="N22" i="2" s="1"/>
  <c r="O22" i="2" s="1"/>
  <c r="K25" i="2"/>
  <c r="N25" i="2" s="1"/>
  <c r="O25" i="2" s="1"/>
  <c r="K13" i="2"/>
  <c r="N13" i="2" s="1"/>
  <c r="O13" i="2" s="1"/>
  <c r="K14" i="2"/>
  <c r="N14" i="2" s="1"/>
  <c r="O14" i="2" s="1"/>
  <c r="K17" i="2"/>
  <c r="N17" i="2" s="1"/>
  <c r="O17" i="2" s="1"/>
  <c r="K36" i="2"/>
  <c r="N36" i="2" s="1"/>
  <c r="O36" i="2" s="1"/>
  <c r="N38" i="25" l="1"/>
  <c r="O38" i="25"/>
  <c r="G1" i="25" s="1"/>
  <c r="K38" i="25"/>
  <c r="O1" i="25" s="1"/>
  <c r="N38" i="24"/>
  <c r="O38" i="24"/>
  <c r="G1" i="24" s="1"/>
  <c r="K38" i="24"/>
  <c r="O1" i="24" s="1"/>
  <c r="K38" i="23"/>
  <c r="O1" i="23" s="1"/>
  <c r="N38" i="23"/>
  <c r="O38" i="23"/>
  <c r="G1" i="23" s="1"/>
  <c r="K38" i="22"/>
  <c r="O1" i="22" s="1"/>
  <c r="K38" i="21"/>
  <c r="O1" i="21" s="1"/>
  <c r="K38" i="20"/>
  <c r="O1" i="20" s="1"/>
  <c r="K38" i="19"/>
  <c r="O1" i="19" s="1"/>
  <c r="N38" i="18"/>
  <c r="O38" i="18"/>
  <c r="G1" i="18" s="1"/>
  <c r="K38" i="18"/>
  <c r="O1" i="18" s="1"/>
  <c r="K38" i="17"/>
  <c r="O1" i="17" s="1"/>
  <c r="N3" i="2"/>
  <c r="O3" i="2" s="1"/>
  <c r="O38" i="2" s="1"/>
  <c r="G1" i="2" s="1"/>
  <c r="K38" i="2"/>
  <c r="O1" i="2" s="1"/>
  <c r="D1" i="25" l="1"/>
  <c r="M40" i="25"/>
  <c r="D1" i="24"/>
  <c r="M40" i="24"/>
  <c r="D1" i="23"/>
  <c r="M40" i="23"/>
  <c r="N38" i="22"/>
  <c r="O38" i="22"/>
  <c r="G1" i="22" s="1"/>
  <c r="N38" i="21"/>
  <c r="O38" i="21"/>
  <c r="G1" i="21" s="1"/>
  <c r="N38" i="20"/>
  <c r="O38" i="20"/>
  <c r="G1" i="20" s="1"/>
  <c r="N38" i="19"/>
  <c r="O38" i="19"/>
  <c r="G1" i="19" s="1"/>
  <c r="D1" i="18"/>
  <c r="M40" i="18"/>
  <c r="N38" i="17"/>
  <c r="O38" i="17"/>
  <c r="G1" i="17" s="1"/>
  <c r="N38" i="2"/>
  <c r="D1" i="2" s="1"/>
  <c r="D1" i="22" l="1"/>
  <c r="M40" i="22"/>
  <c r="D1" i="21"/>
  <c r="M40" i="21"/>
  <c r="D1" i="20"/>
  <c r="M40" i="20"/>
  <c r="D1" i="19"/>
  <c r="M40" i="19"/>
  <c r="D1" i="17"/>
  <c r="M40" i="17"/>
  <c r="M40" i="2"/>
</calcChain>
</file>

<file path=xl/comments1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2.xml><?xml version="1.0" encoding="utf-8"?>
<comments xmlns="http://schemas.openxmlformats.org/spreadsheetml/2006/main">
  <authors>
    <author>PCSE1</author>
  </authors>
  <commentList>
    <comment ref="F2" authorId="0">
      <text>
        <r>
          <rPr>
            <b/>
            <sz val="9"/>
            <color indexed="81"/>
            <rFont val="Tahoma"/>
            <family val="2"/>
          </rPr>
          <t>Dans la feuille "BRICE" dans la colonne P, les cellules sur les lignes samedis, et dimanches affichent ASTREINTE si la cellule en H contient des heures.
____
Ici je fais apparaitre les jours de la colonne B sur la feuille brice, coorespondant a une ASTREINTE en P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Ici j'essai de multiplier le nombre de valeurs en G3, par 40€</t>
        </r>
      </text>
    </comment>
    <comment ref="H2" authorId="0">
      <text>
        <r>
          <rPr>
            <b/>
            <sz val="9"/>
            <color indexed="81"/>
            <rFont val="Tahoma"/>
            <charset val="1"/>
          </rPr>
          <t>Ici comme pour l'astreinte, j'aimerai inserer sur mes feuilles une colonne pour indiquer " C " ou " A " pour congé ou absence et que ca le reporte ici</t>
        </r>
      </text>
    </comment>
  </commentList>
</comments>
</file>

<file path=xl/comments3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4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5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6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7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8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9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0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1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sharedStrings.xml><?xml version="1.0" encoding="utf-8"?>
<sst xmlns="http://schemas.openxmlformats.org/spreadsheetml/2006/main" count="452" uniqueCount="78">
  <si>
    <t>Date début de la vacation</t>
  </si>
  <si>
    <t>1 si Férié
chômé
et payé</t>
  </si>
  <si>
    <t>Total
Journée
Nuit + Jour</t>
  </si>
  <si>
    <t>Dont
H fériées + dimanche</t>
  </si>
  <si>
    <t>Total hebdo</t>
  </si>
  <si>
    <t>Dont
0 à 35</t>
  </si>
  <si>
    <t>Dont
35 à 43</t>
  </si>
  <si>
    <t>Dont
&gt;43</t>
  </si>
  <si>
    <t xml:space="preserve">Début jour : </t>
  </si>
  <si>
    <t xml:space="preserve">Début  nuit : </t>
  </si>
  <si>
    <t xml:space="preserve">HS_1 : &gt; </t>
  </si>
  <si>
    <t xml:space="preserve">HS_2 : &gt; </t>
  </si>
  <si>
    <t>TOTAL MENSUEL</t>
  </si>
  <si>
    <t>Contrôle</t>
  </si>
  <si>
    <t>Jour de l'an</t>
  </si>
  <si>
    <t>Pâques</t>
  </si>
  <si>
    <t>L. de Pâques</t>
  </si>
  <si>
    <t>Fête du Travail</t>
  </si>
  <si>
    <t>Armistice 45</t>
  </si>
  <si>
    <t>Ascension</t>
  </si>
  <si>
    <t>Pentecôte</t>
  </si>
  <si>
    <t>L. de Pentecôte</t>
  </si>
  <si>
    <t>Fête Nationale</t>
  </si>
  <si>
    <t>Assomption</t>
  </si>
  <si>
    <t>Toussaint</t>
  </si>
  <si>
    <t>Armistice 18</t>
  </si>
  <si>
    <t>Noël</t>
  </si>
  <si>
    <t>Autre1</t>
  </si>
  <si>
    <t>Autre2</t>
  </si>
  <si>
    <t>25%</t>
  </si>
  <si>
    <t>50%</t>
  </si>
  <si>
    <t>COMPTEUR:</t>
  </si>
  <si>
    <t xml:space="preserve">                 100% NUIT</t>
  </si>
  <si>
    <t xml:space="preserve">                100% D&amp;F</t>
  </si>
  <si>
    <t>DEBUT</t>
  </si>
  <si>
    <t>PAUSE</t>
  </si>
  <si>
    <t>REPRISE</t>
  </si>
  <si>
    <t>FIN</t>
  </si>
  <si>
    <t>NUIT</t>
  </si>
  <si>
    <r>
      <t xml:space="preserve">DEMANDE D ETABLISSEMENT BULLETIN DE PAIE
</t>
    </r>
    <r>
      <rPr>
        <b/>
        <sz val="22"/>
        <color rgb="FFFF0000"/>
        <rFont val="Calibri"/>
        <family val="2"/>
        <scheme val="minor"/>
      </rPr>
      <t/>
    </r>
  </si>
  <si>
    <t>NOM DU SALARIE</t>
  </si>
  <si>
    <t>PRIME EXP</t>
  </si>
  <si>
    <t>H SUPP 25%</t>
  </si>
  <si>
    <t>H SUPP 50%</t>
  </si>
  <si>
    <t>DIMANCHE</t>
  </si>
  <si>
    <t>ASTREINTES</t>
  </si>
  <si>
    <t>PRIME ASTR</t>
  </si>
  <si>
    <t>ACOMPTE</t>
  </si>
  <si>
    <t>CONGES PAYES</t>
  </si>
  <si>
    <t>PANIERS DEDUITS</t>
  </si>
  <si>
    <t>ABSENCES</t>
  </si>
  <si>
    <t>Férié</t>
  </si>
  <si>
    <t>ASTREINTES
CONGES
ABSENCES</t>
  </si>
  <si>
    <t>COMMENTAIRES</t>
  </si>
  <si>
    <t>Dont 
0 à 35</t>
  </si>
  <si>
    <t>Dont 
35 à 43</t>
  </si>
  <si>
    <t>Dont 
&gt;43</t>
  </si>
  <si>
    <t xml:space="preserve">Le ____\____\____                                    </t>
  </si>
  <si>
    <t xml:space="preserve">en accord avec le relevé d'heures modifiées, pour ____H ____Min  pour cette semaine:
                                                                                   </t>
  </si>
  <si>
    <t>Date de Référence</t>
  </si>
  <si>
    <t>Adresse Email du Comptable</t>
  </si>
  <si>
    <t>paritec54@Gmail.com</t>
  </si>
  <si>
    <t>Expéditeur du Mail</t>
  </si>
  <si>
    <t>Mot de Passe Expéditeur</t>
  </si>
  <si>
    <t xml:space="preserve">Total Heures du mois </t>
  </si>
  <si>
    <t>Total Heures de Jour</t>
  </si>
  <si>
    <t>conge</t>
  </si>
  <si>
    <t>2,3,4,5</t>
  </si>
  <si>
    <t>PATRICK</t>
  </si>
  <si>
    <t>ALEX</t>
  </si>
  <si>
    <t>GUILLAUME</t>
  </si>
  <si>
    <t>DANIEL</t>
  </si>
  <si>
    <t>BRICE</t>
  </si>
  <si>
    <t>GABRIEL</t>
  </si>
  <si>
    <t>PATRICE</t>
  </si>
  <si>
    <t>REMY</t>
  </si>
  <si>
    <t>AYMERIC</t>
  </si>
  <si>
    <t>congé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</si>
</sst>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ddd\ dd\ mmm\ yyyy"/>
    <numFmt numFmtId="165" formatCode="[hh]:mm"/>
    <numFmt numFmtId="166" formatCode="[hh]:mm;;"/>
    <numFmt numFmtId="167" formatCode="[h]:mm"/>
    <numFmt numFmtId="168" formatCode="&quot;Fériés &quot;0000"/>
    <numFmt numFmtId="169" formatCode="[=0]&quot;&quot;;ddd\ dd\ mmm\ yy&quot; &quot;"/>
    <numFmt numFmtId="170" formatCode="0.0"/>
  </numFmts>
  <fonts count="37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8"/>
      <color rgb="FF0070C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6"/>
      <color indexed="53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indexed="8"/>
      <name val="Times New Roman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0"/>
      <name val="Arial"/>
      <family val="2"/>
    </font>
    <font>
      <b/>
      <sz val="48"/>
      <color theme="1"/>
      <name val="Calibri"/>
      <family val="2"/>
    </font>
    <font>
      <b/>
      <i/>
      <sz val="11"/>
      <name val="Arial"/>
      <family val="2"/>
    </font>
    <font>
      <sz val="16"/>
      <color theme="1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lightDown">
        <bgColor theme="4" tint="0.7999511703848384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FFFF"/>
        <bgColor indexed="64"/>
      </patternFill>
    </fill>
  </fills>
  <borders count="114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/>
      <right style="thick">
        <color theme="4"/>
      </right>
      <top/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hair">
        <color theme="4"/>
      </left>
      <right style="hair">
        <color theme="4"/>
      </right>
      <top/>
      <bottom/>
      <diagonal/>
    </border>
    <border>
      <left style="hair">
        <color theme="4"/>
      </left>
      <right style="thick">
        <color theme="1"/>
      </right>
      <top/>
      <bottom style="hair">
        <color theme="4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 style="hair">
        <color theme="4"/>
      </right>
      <top style="hair">
        <color theme="4"/>
      </top>
      <bottom style="hair">
        <color theme="4"/>
      </bottom>
      <diagonal/>
    </border>
    <border>
      <left/>
      <right style="hair">
        <color theme="4"/>
      </right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thick">
        <color auto="1"/>
      </left>
      <right style="thick">
        <color auto="1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/>
      <diagonal/>
    </border>
    <border>
      <left/>
      <right/>
      <top style="double">
        <color theme="1"/>
      </top>
      <bottom/>
      <diagonal/>
    </border>
    <border>
      <left style="thick">
        <color auto="1"/>
      </left>
      <right style="thick">
        <color auto="1"/>
      </right>
      <top/>
      <bottom style="hair">
        <color theme="4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hair">
        <color theme="4"/>
      </left>
      <right style="hair">
        <color theme="4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/>
      <top style="double">
        <color theme="1"/>
      </top>
      <bottom style="double">
        <color theme="1"/>
      </bottom>
      <diagonal/>
    </border>
    <border>
      <left style="hair">
        <color theme="4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 style="thick">
        <color auto="1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hair">
        <color theme="4"/>
      </left>
      <right style="thick">
        <color auto="1"/>
      </right>
      <top/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/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 style="hair">
        <color theme="4"/>
      </right>
      <top style="double">
        <color theme="1"/>
      </top>
      <bottom style="double">
        <color theme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theme="1"/>
      </top>
      <bottom style="double">
        <color theme="1"/>
      </bottom>
      <diagonal/>
    </border>
    <border>
      <left style="medium">
        <color theme="4"/>
      </left>
      <right/>
      <top style="hair">
        <color theme="4"/>
      </top>
      <bottom/>
      <diagonal/>
    </border>
    <border>
      <left style="hair">
        <color theme="1"/>
      </left>
      <right style="hair">
        <color theme="1"/>
      </right>
      <top style="thick">
        <color theme="1"/>
      </top>
      <bottom style="thick">
        <color theme="1"/>
      </bottom>
      <diagonal/>
    </border>
    <border>
      <left style="hair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hair">
        <color theme="4"/>
      </left>
      <right style="thick">
        <color theme="1"/>
      </right>
      <top style="double">
        <color theme="1"/>
      </top>
      <bottom style="hair">
        <color theme="4"/>
      </bottom>
      <diagonal/>
    </border>
    <border>
      <left style="hair">
        <color theme="4"/>
      </left>
      <right style="thick">
        <color theme="1"/>
      </right>
      <top/>
      <bottom/>
      <diagonal/>
    </border>
    <border>
      <left/>
      <right style="hair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 style="medium">
        <color theme="4" tint="-0.24994659260841701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/>
      <diagonal/>
    </border>
    <border>
      <left/>
      <right style="double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/>
      <bottom style="hair">
        <color theme="4"/>
      </bottom>
      <diagonal/>
    </border>
    <border>
      <left/>
      <right style="dashed">
        <color auto="1"/>
      </right>
      <top style="double">
        <color theme="1"/>
      </top>
      <bottom style="hair">
        <color theme="4"/>
      </bottom>
      <diagonal/>
    </border>
    <border>
      <left/>
      <right style="dashed">
        <color auto="1"/>
      </right>
      <top/>
      <bottom style="hair">
        <color theme="4"/>
      </bottom>
      <diagonal/>
    </border>
    <border>
      <left/>
      <right style="hair">
        <color auto="1"/>
      </right>
      <top style="double">
        <color theme="1"/>
      </top>
      <bottom style="double">
        <color theme="1"/>
      </bottom>
      <diagonal/>
    </border>
    <border>
      <left/>
      <right style="dashed">
        <color theme="1"/>
      </right>
      <top style="double">
        <color theme="1"/>
      </top>
      <bottom style="hair">
        <color theme="4"/>
      </bottom>
      <diagonal/>
    </border>
    <border>
      <left/>
      <right style="dashed">
        <color theme="1"/>
      </right>
      <top/>
      <bottom style="hair">
        <color theme="4"/>
      </bottom>
      <diagonal/>
    </border>
    <border>
      <left/>
      <right style="double">
        <color theme="1"/>
      </right>
      <top style="double">
        <color theme="1"/>
      </top>
      <bottom style="hair">
        <color theme="4"/>
      </bottom>
      <diagonal/>
    </border>
    <border>
      <left style="hair">
        <color auto="1"/>
      </left>
      <right style="thick">
        <color theme="1"/>
      </right>
      <top style="double">
        <color theme="1"/>
      </top>
      <bottom style="double">
        <color theme="1"/>
      </bottom>
      <diagonal/>
    </border>
    <border>
      <left/>
      <right style="thick">
        <color theme="1"/>
      </right>
      <top/>
      <bottom style="hair">
        <color theme="4"/>
      </bottom>
      <diagonal/>
    </border>
    <border>
      <left style="thick">
        <color auto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/>
      <right style="dashed">
        <color theme="1"/>
      </right>
      <top/>
      <bottom/>
      <diagonal/>
    </border>
    <border>
      <left/>
      <right style="dashed">
        <color auto="1"/>
      </right>
      <top/>
      <bottom/>
      <diagonal/>
    </border>
    <border>
      <left/>
      <right style="thick">
        <color theme="1"/>
      </right>
      <top/>
      <bottom/>
      <diagonal/>
    </border>
    <border>
      <left style="thick">
        <color auto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theme="1"/>
      </right>
      <top style="hair">
        <color auto="1"/>
      </top>
      <bottom style="thick">
        <color auto="1"/>
      </bottom>
      <diagonal/>
    </border>
    <border>
      <left style="thick">
        <color theme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 style="thick">
        <color theme="1"/>
      </right>
      <top style="double">
        <color theme="1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auto="1"/>
      </left>
      <right style="thick">
        <color theme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theme="1"/>
      </bottom>
      <diagonal/>
    </border>
    <border>
      <left style="double">
        <color theme="1"/>
      </left>
      <right/>
      <top/>
      <bottom style="double">
        <color theme="1"/>
      </bottom>
      <diagonal/>
    </border>
    <border>
      <left/>
      <right style="double">
        <color theme="1"/>
      </right>
      <top/>
      <bottom style="double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theme="1"/>
      </left>
      <right style="hair">
        <color theme="4"/>
      </right>
      <top style="double">
        <color theme="1"/>
      </top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/>
      <diagonal/>
    </border>
    <border>
      <left style="double">
        <color theme="1"/>
      </left>
      <right style="hair">
        <color theme="4"/>
      </right>
      <top style="hair">
        <color rgb="FF0070C0"/>
      </top>
      <bottom/>
      <diagonal/>
    </border>
    <border>
      <left style="double">
        <color theme="1"/>
      </left>
      <right style="hair">
        <color rgb="FF0070C0"/>
      </right>
      <top/>
      <bottom style="hair">
        <color rgb="FF0070C0"/>
      </bottom>
      <diagonal/>
    </border>
    <border>
      <left style="double">
        <color theme="1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double">
        <color theme="1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/>
      <diagonal/>
    </border>
    <border>
      <left style="hair">
        <color rgb="FF0070C0"/>
      </left>
      <right style="thick">
        <color theme="1"/>
      </right>
      <top/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thick">
        <color auto="1"/>
      </bottom>
      <diagonal/>
    </border>
    <border>
      <left/>
      <right/>
      <top style="double">
        <color theme="1"/>
      </top>
      <bottom style="hair">
        <color theme="4"/>
      </bottom>
      <diagonal/>
    </border>
    <border>
      <left/>
      <right/>
      <top/>
      <bottom style="hair">
        <color theme="4"/>
      </bottom>
      <diagonal/>
    </border>
    <border>
      <left style="dashed">
        <color auto="1"/>
      </left>
      <right style="thick">
        <color theme="1"/>
      </right>
      <top/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double">
        <color theme="1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/>
      <diagonal/>
    </border>
    <border>
      <left style="hair">
        <color theme="4"/>
      </left>
      <right style="hair">
        <color rgb="FF0070C0"/>
      </right>
      <top/>
      <bottom style="hair">
        <color rgb="FF0070C0"/>
      </bottom>
      <diagonal/>
    </border>
    <border>
      <left style="hair">
        <color theme="1"/>
      </left>
      <right style="hair">
        <color rgb="FF0070C0"/>
      </right>
      <top style="thick">
        <color theme="1"/>
      </top>
      <bottom style="thick">
        <color theme="1"/>
      </bottom>
      <diagonal/>
    </border>
    <border>
      <left style="hair">
        <color rgb="FF0070C0"/>
      </left>
      <right style="thick">
        <color theme="1"/>
      </right>
      <top style="thick">
        <color theme="1"/>
      </top>
      <bottom style="thick">
        <color theme="1"/>
      </bottom>
      <diagonal/>
    </border>
  </borders>
  <cellStyleXfs count="14">
    <xf numFmtId="0" fontId="0" fillId="0" borderId="0"/>
    <xf numFmtId="0" fontId="7" fillId="0" borderId="0">
      <alignment vertical="center"/>
    </xf>
    <xf numFmtId="0" fontId="13" fillId="0" borderId="0"/>
    <xf numFmtId="0" fontId="6" fillId="0" borderId="0"/>
    <xf numFmtId="0" fontId="5" fillId="5" borderId="0" applyNumberFormat="0" applyBorder="0" applyAlignment="0" applyProtection="0"/>
    <xf numFmtId="0" fontId="5" fillId="0" borderId="0"/>
    <xf numFmtId="0" fontId="5" fillId="0" borderId="0"/>
    <xf numFmtId="44" fontId="22" fillId="0" borderId="0" applyFont="0" applyFill="0" applyBorder="0" applyAlignment="0" applyProtection="0"/>
    <xf numFmtId="0" fontId="3" fillId="0" borderId="0"/>
    <xf numFmtId="0" fontId="3" fillId="5" borderId="0" applyNumberFormat="0" applyBorder="0" applyAlignment="0" applyProtection="0"/>
    <xf numFmtId="0" fontId="3" fillId="0" borderId="0"/>
    <xf numFmtId="0" fontId="3" fillId="0" borderId="0"/>
    <xf numFmtId="44" fontId="22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229">
    <xf numFmtId="0" fontId="0" fillId="0" borderId="0" xfId="0"/>
    <xf numFmtId="0" fontId="14" fillId="0" borderId="0" xfId="2" applyFont="1"/>
    <xf numFmtId="168" fontId="15" fillId="0" borderId="11" xfId="2" quotePrefix="1" applyNumberFormat="1" applyFont="1" applyFill="1" applyBorder="1" applyAlignment="1">
      <alignment horizontal="center" vertical="center"/>
    </xf>
    <xf numFmtId="0" fontId="6" fillId="0" borderId="0" xfId="3"/>
    <xf numFmtId="0" fontId="16" fillId="0" borderId="12" xfId="2" applyFont="1" applyBorder="1"/>
    <xf numFmtId="169" fontId="16" fillId="0" borderId="12" xfId="2" quotePrefix="1" applyNumberFormat="1" applyFont="1" applyFill="1" applyBorder="1" applyAlignment="1" applyProtection="1">
      <alignment horizontal="right" vertical="center"/>
    </xf>
    <xf numFmtId="169" fontId="16" fillId="0" borderId="12" xfId="2" applyNumberFormat="1" applyFont="1" applyFill="1" applyBorder="1" applyAlignment="1" applyProtection="1">
      <alignment horizontal="right" vertical="center"/>
    </xf>
    <xf numFmtId="16" fontId="6" fillId="0" borderId="12" xfId="3" applyNumberFormat="1" applyBorder="1"/>
    <xf numFmtId="0" fontId="6" fillId="0" borderId="12" xfId="3" applyBorder="1"/>
    <xf numFmtId="0" fontId="7" fillId="0" borderId="0" xfId="1" applyAlignment="1" applyProtection="1">
      <alignment horizontal="center" vertical="center"/>
      <protection hidden="1"/>
    </xf>
    <xf numFmtId="0" fontId="7" fillId="0" borderId="0" xfId="1" applyAlignment="1" applyProtection="1">
      <alignment horizontal="right"/>
      <protection hidden="1"/>
    </xf>
    <xf numFmtId="0" fontId="9" fillId="0" borderId="7" xfId="1" applyFont="1" applyBorder="1" applyAlignment="1" applyProtection="1">
      <alignment horizontal="center" vertical="center"/>
      <protection hidden="1"/>
    </xf>
    <xf numFmtId="167" fontId="9" fillId="0" borderId="7" xfId="1" applyNumberFormat="1" applyFont="1" applyBorder="1" applyAlignment="1" applyProtection="1">
      <alignment horizontal="center" vertical="center"/>
      <protection hidden="1"/>
    </xf>
    <xf numFmtId="0" fontId="8" fillId="0" borderId="14" xfId="1" applyFont="1" applyBorder="1" applyAlignment="1" applyProtection="1">
      <alignment horizontal="right"/>
      <protection hidden="1"/>
    </xf>
    <xf numFmtId="20" fontId="8" fillId="2" borderId="15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right"/>
      <protection hidden="1"/>
    </xf>
    <xf numFmtId="20" fontId="8" fillId="2" borderId="16" xfId="1" applyNumberFormat="1" applyFont="1" applyFill="1" applyBorder="1" applyAlignment="1" applyProtection="1">
      <alignment horizontal="center" vertical="center"/>
      <protection locked="0"/>
    </xf>
    <xf numFmtId="167" fontId="8" fillId="2" borderId="16" xfId="1" applyNumberFormat="1" applyFont="1" applyFill="1" applyBorder="1" applyAlignment="1" applyProtection="1">
      <alignment horizontal="center" vertical="center"/>
      <protection locked="0"/>
    </xf>
    <xf numFmtId="0" fontId="8" fillId="0" borderId="13" xfId="1" applyFont="1" applyBorder="1" applyAlignment="1" applyProtection="1">
      <alignment horizontal="right"/>
      <protection hidden="1"/>
    </xf>
    <xf numFmtId="167" fontId="8" fillId="2" borderId="17" xfId="1" applyNumberFormat="1" applyFont="1" applyFill="1" applyBorder="1" applyAlignment="1" applyProtection="1">
      <alignment horizontal="center" vertical="center"/>
      <protection locked="0"/>
    </xf>
    <xf numFmtId="0" fontId="7" fillId="3" borderId="0" xfId="1" applyFill="1" applyAlignment="1" applyProtection="1">
      <alignment horizontal="center" vertical="center"/>
      <protection hidden="1"/>
    </xf>
    <xf numFmtId="0" fontId="18" fillId="6" borderId="33" xfId="4" applyFont="1" applyFill="1" applyBorder="1" applyAlignment="1" applyProtection="1">
      <alignment horizontal="center" vertical="center"/>
      <protection hidden="1"/>
    </xf>
    <xf numFmtId="0" fontId="5" fillId="5" borderId="8" xfId="4" applyBorder="1" applyAlignment="1" applyProtection="1">
      <alignment horizontal="centerContinuous" vertical="center" wrapText="1"/>
      <protection hidden="1"/>
    </xf>
    <xf numFmtId="0" fontId="7" fillId="7" borderId="0" xfId="1" applyFill="1" applyAlignment="1" applyProtection="1">
      <alignment horizontal="center" vertical="center"/>
      <protection hidden="1"/>
    </xf>
    <xf numFmtId="0" fontId="9" fillId="7" borderId="0" xfId="1" applyFont="1" applyFill="1" applyBorder="1" applyAlignment="1" applyProtection="1">
      <alignment horizontal="center" vertical="center"/>
      <protection hidden="1"/>
    </xf>
    <xf numFmtId="0" fontId="10" fillId="7" borderId="0" xfId="1" applyFont="1" applyFill="1" applyAlignment="1" applyProtection="1">
      <alignment horizontal="center" vertical="center"/>
      <protection hidden="1"/>
    </xf>
    <xf numFmtId="0" fontId="9" fillId="7" borderId="0" xfId="1" applyFont="1" applyFill="1" applyAlignment="1" applyProtection="1">
      <alignment horizontal="center" vertical="center"/>
      <protection hidden="1"/>
    </xf>
    <xf numFmtId="0" fontId="19" fillId="8" borderId="0" xfId="4" applyFont="1" applyFill="1" applyAlignment="1" applyProtection="1">
      <alignment horizontal="center" vertical="center"/>
      <protection hidden="1"/>
    </xf>
    <xf numFmtId="49" fontId="20" fillId="8" borderId="35" xfId="4" applyNumberFormat="1" applyFont="1" applyFill="1" applyBorder="1" applyAlignment="1" applyProtection="1">
      <alignment horizontal="center" vertical="center"/>
      <protection hidden="1"/>
    </xf>
    <xf numFmtId="0" fontId="18" fillId="9" borderId="33" xfId="4" applyFont="1" applyFill="1" applyBorder="1" applyAlignment="1" applyProtection="1">
      <alignment horizontal="center" vertical="center"/>
      <protection hidden="1"/>
    </xf>
    <xf numFmtId="49" fontId="20" fillId="8" borderId="33" xfId="4" applyNumberFormat="1" applyFont="1" applyFill="1" applyBorder="1" applyAlignment="1" applyProtection="1">
      <alignment horizontal="center" vertical="center"/>
      <protection hidden="1"/>
    </xf>
    <xf numFmtId="0" fontId="20" fillId="8" borderId="33" xfId="4" applyFont="1" applyFill="1" applyBorder="1" applyAlignment="1" applyProtection="1">
      <alignment horizontal="center" vertical="center"/>
      <protection hidden="1"/>
    </xf>
    <xf numFmtId="164" fontId="5" fillId="8" borderId="2" xfId="4" applyNumberFormat="1" applyFill="1" applyBorder="1" applyAlignment="1" applyProtection="1">
      <alignment horizontal="center" vertical="center"/>
      <protection hidden="1"/>
    </xf>
    <xf numFmtId="164" fontId="5" fillId="8" borderId="4" xfId="4" applyNumberFormat="1" applyFill="1" applyBorder="1" applyAlignment="1" applyProtection="1">
      <alignment horizontal="center" vertical="center"/>
      <protection hidden="1"/>
    </xf>
    <xf numFmtId="164" fontId="5" fillId="8" borderId="41" xfId="4" applyNumberFormat="1" applyFill="1" applyBorder="1" applyAlignment="1" applyProtection="1">
      <alignment horizontal="center" vertical="center"/>
      <protection hidden="1"/>
    </xf>
    <xf numFmtId="164" fontId="5" fillId="8" borderId="52" xfId="4" applyNumberFormat="1" applyFill="1" applyBorder="1" applyAlignment="1" applyProtection="1">
      <alignment horizontal="center" vertical="center"/>
      <protection hidden="1"/>
    </xf>
    <xf numFmtId="0" fontId="5" fillId="4" borderId="0" xfId="4" applyFill="1" applyAlignment="1" applyProtection="1">
      <alignment horizontal="center" vertical="center"/>
      <protection hidden="1"/>
    </xf>
    <xf numFmtId="0" fontId="7" fillId="4" borderId="0" xfId="1" applyFill="1" applyAlignment="1" applyProtection="1">
      <alignment horizontal="center" vertical="center"/>
      <protection hidden="1"/>
    </xf>
    <xf numFmtId="0" fontId="17" fillId="4" borderId="48" xfId="4" applyFont="1" applyFill="1" applyBorder="1" applyAlignment="1" applyProtection="1">
      <alignment horizontal="center" vertical="center" wrapText="1"/>
      <protection hidden="1"/>
    </xf>
    <xf numFmtId="0" fontId="17" fillId="4" borderId="50" xfId="4" applyFont="1" applyFill="1" applyBorder="1" applyAlignment="1" applyProtection="1">
      <alignment horizontal="center" vertical="center" wrapText="1"/>
      <protection hidden="1"/>
    </xf>
    <xf numFmtId="0" fontId="17" fillId="4" borderId="49" xfId="4" applyFont="1" applyFill="1" applyBorder="1" applyAlignment="1" applyProtection="1">
      <alignment horizontal="center" vertical="center" wrapText="1"/>
      <protection hidden="1"/>
    </xf>
    <xf numFmtId="0" fontId="17" fillId="4" borderId="37" xfId="4" applyFont="1" applyFill="1" applyBorder="1" applyAlignment="1" applyProtection="1">
      <alignment horizontal="center" vertical="center" wrapText="1"/>
      <protection hidden="1"/>
    </xf>
    <xf numFmtId="0" fontId="17" fillId="4" borderId="51" xfId="4" applyFont="1" applyFill="1" applyBorder="1" applyAlignment="1" applyProtection="1">
      <alignment horizontal="center" vertical="center" wrapText="1"/>
      <protection hidden="1"/>
    </xf>
    <xf numFmtId="0" fontId="17" fillId="4" borderId="39" xfId="4" applyFont="1" applyFill="1" applyBorder="1" applyAlignment="1" applyProtection="1">
      <alignment horizontal="center" vertical="center" wrapText="1"/>
      <protection hidden="1"/>
    </xf>
    <xf numFmtId="0" fontId="7" fillId="0" borderId="0" xfId="1" applyBorder="1" applyAlignment="1" applyProtection="1">
      <alignment horizontal="center" vertical="center"/>
      <protection hidden="1"/>
    </xf>
    <xf numFmtId="0" fontId="17" fillId="4" borderId="36" xfId="4" applyFont="1" applyFill="1" applyBorder="1" applyAlignment="1" applyProtection="1">
      <alignment horizontal="center" vertical="center" wrapText="1"/>
      <protection hidden="1"/>
    </xf>
    <xf numFmtId="0" fontId="17" fillId="4" borderId="66" xfId="4" applyFont="1" applyFill="1" applyBorder="1" applyAlignment="1" applyProtection="1">
      <alignment horizontal="center" vertical="center" wrapText="1"/>
      <protection hidden="1"/>
    </xf>
    <xf numFmtId="0" fontId="17" fillId="4" borderId="70" xfId="4" applyFont="1" applyFill="1" applyBorder="1" applyAlignment="1" applyProtection="1">
      <alignment horizontal="center" vertical="center" wrapText="1"/>
      <protection hidden="1"/>
    </xf>
    <xf numFmtId="0" fontId="17" fillId="4" borderId="38" xfId="4" applyFont="1" applyFill="1" applyBorder="1" applyAlignment="1" applyProtection="1">
      <alignment horizontal="center" vertical="center" wrapText="1"/>
      <protection hidden="1"/>
    </xf>
    <xf numFmtId="0" fontId="17" fillId="4" borderId="72" xfId="4" applyFont="1" applyFill="1" applyBorder="1" applyAlignment="1" applyProtection="1">
      <alignment horizontal="center" vertical="center" wrapText="1"/>
      <protection hidden="1"/>
    </xf>
    <xf numFmtId="165" fontId="18" fillId="8" borderId="25" xfId="4" applyNumberFormat="1" applyFont="1" applyFill="1" applyBorder="1" applyAlignment="1" applyProtection="1">
      <alignment horizontal="center" vertical="center"/>
      <protection locked="0"/>
    </xf>
    <xf numFmtId="165" fontId="18" fillId="8" borderId="3" xfId="4" applyNumberFormat="1" applyFont="1" applyFill="1" applyBorder="1" applyAlignment="1" applyProtection="1">
      <alignment horizontal="center" vertical="center"/>
      <protection locked="0"/>
    </xf>
    <xf numFmtId="165" fontId="18" fillId="8" borderId="19" xfId="4" applyNumberFormat="1" applyFont="1" applyFill="1" applyBorder="1" applyAlignment="1" applyProtection="1">
      <alignment horizontal="center" vertical="center"/>
      <protection locked="0"/>
    </xf>
    <xf numFmtId="166" fontId="18" fillId="8" borderId="69" xfId="4" applyNumberFormat="1" applyFont="1" applyFill="1" applyBorder="1" applyAlignment="1" applyProtection="1">
      <alignment horizontal="center" vertical="center"/>
      <protection hidden="1"/>
    </xf>
    <xf numFmtId="166" fontId="18" fillId="8" borderId="63" xfId="4" applyNumberFormat="1" applyFont="1" applyFill="1" applyBorder="1" applyAlignment="1" applyProtection="1">
      <alignment horizontal="center" vertical="center"/>
      <protection hidden="1"/>
    </xf>
    <xf numFmtId="165" fontId="18" fillId="8" borderId="26" xfId="4" applyNumberFormat="1" applyFont="1" applyFill="1" applyBorder="1" applyAlignment="1" applyProtection="1">
      <alignment horizontal="center" vertical="center"/>
      <protection locked="0"/>
    </xf>
    <xf numFmtId="165" fontId="18" fillId="8" borderId="5" xfId="4" applyNumberFormat="1" applyFont="1" applyFill="1" applyBorder="1" applyAlignment="1" applyProtection="1">
      <alignment horizontal="center" vertical="center"/>
      <protection locked="0"/>
    </xf>
    <xf numFmtId="165" fontId="18" fillId="8" borderId="20" xfId="4" applyNumberFormat="1" applyFont="1" applyFill="1" applyBorder="1" applyAlignment="1" applyProtection="1">
      <alignment horizontal="center" vertical="center"/>
      <protection locked="0"/>
    </xf>
    <xf numFmtId="166" fontId="18" fillId="8" borderId="73" xfId="4" applyNumberFormat="1" applyFont="1" applyFill="1" applyBorder="1" applyAlignment="1" applyProtection="1">
      <alignment horizontal="center" vertical="center"/>
      <protection hidden="1"/>
    </xf>
    <xf numFmtId="166" fontId="18" fillId="8" borderId="67" xfId="4" applyNumberFormat="1" applyFont="1" applyFill="1" applyBorder="1" applyAlignment="1" applyProtection="1">
      <alignment horizontal="center" vertical="center"/>
      <protection hidden="1"/>
    </xf>
    <xf numFmtId="166" fontId="18" fillId="8" borderId="59" xfId="4" applyNumberFormat="1" applyFont="1" applyFill="1" applyBorder="1" applyAlignment="1" applyProtection="1">
      <alignment horizontal="center" vertical="center"/>
      <protection hidden="1"/>
    </xf>
    <xf numFmtId="166" fontId="18" fillId="8" borderId="25" xfId="4" applyNumberFormat="1" applyFont="1" applyFill="1" applyBorder="1" applyAlignment="1" applyProtection="1">
      <alignment horizontal="center" vertical="center"/>
      <protection hidden="1"/>
    </xf>
    <xf numFmtId="166" fontId="18" fillId="8" borderId="3" xfId="4" applyNumberFormat="1" applyFont="1" applyFill="1" applyBorder="1" applyAlignment="1" applyProtection="1">
      <alignment horizontal="center" vertical="center"/>
      <protection hidden="1"/>
    </xf>
    <xf numFmtId="166" fontId="18" fillId="8" borderId="56" xfId="4" applyNumberFormat="1" applyFont="1" applyFill="1" applyBorder="1" applyAlignment="1" applyProtection="1">
      <alignment horizontal="center" vertical="center"/>
      <protection hidden="1"/>
    </xf>
    <xf numFmtId="166" fontId="18" fillId="8" borderId="68" xfId="4" applyNumberFormat="1" applyFont="1" applyFill="1" applyBorder="1" applyAlignment="1" applyProtection="1">
      <alignment horizontal="center" vertical="center"/>
      <protection hidden="1"/>
    </xf>
    <xf numFmtId="166" fontId="18" fillId="8" borderId="65" xfId="4" applyNumberFormat="1" applyFont="1" applyFill="1" applyBorder="1" applyAlignment="1" applyProtection="1">
      <alignment horizontal="center" vertical="center"/>
      <protection hidden="1"/>
    </xf>
    <xf numFmtId="166" fontId="18" fillId="8" borderId="60" xfId="4" applyNumberFormat="1" applyFont="1" applyFill="1" applyBorder="1" applyAlignment="1" applyProtection="1">
      <alignment horizontal="center" vertical="center"/>
      <protection hidden="1"/>
    </xf>
    <xf numFmtId="166" fontId="18" fillId="8" borderId="19" xfId="4" applyNumberFormat="1" applyFont="1" applyFill="1" applyBorder="1" applyAlignment="1" applyProtection="1">
      <alignment horizontal="center" vertical="center"/>
      <protection hidden="1"/>
    </xf>
    <xf numFmtId="166" fontId="18" fillId="8" borderId="5" xfId="4" applyNumberFormat="1" applyFont="1" applyFill="1" applyBorder="1" applyAlignment="1" applyProtection="1">
      <alignment horizontal="center" vertical="center"/>
      <protection hidden="1"/>
    </xf>
    <xf numFmtId="166" fontId="18" fillId="8" borderId="74" xfId="4" applyNumberFormat="1" applyFont="1" applyFill="1" applyBorder="1" applyAlignment="1" applyProtection="1">
      <alignment horizontal="center" vertical="center"/>
      <protection hidden="1"/>
    </xf>
    <xf numFmtId="166" fontId="18" fillId="8" borderId="75" xfId="4" applyNumberFormat="1" applyFont="1" applyFill="1" applyBorder="1" applyAlignment="1" applyProtection="1">
      <alignment horizontal="center" vertical="center"/>
      <protection hidden="1"/>
    </xf>
    <xf numFmtId="166" fontId="18" fillId="8" borderId="61" xfId="4" applyNumberFormat="1" applyFont="1" applyFill="1" applyBorder="1" applyAlignment="1" applyProtection="1">
      <alignment horizontal="center" vertical="center"/>
      <protection hidden="1"/>
    </xf>
    <xf numFmtId="166" fontId="18" fillId="8" borderId="32" xfId="4" applyNumberFormat="1" applyFont="1" applyFill="1" applyBorder="1" applyAlignment="1" applyProtection="1">
      <alignment horizontal="center" vertical="center"/>
      <protection hidden="1"/>
    </xf>
    <xf numFmtId="166" fontId="18" fillId="8" borderId="18" xfId="4" applyNumberFormat="1" applyFont="1" applyFill="1" applyBorder="1" applyAlignment="1" applyProtection="1">
      <alignment horizontal="center" vertical="center"/>
      <protection hidden="1"/>
    </xf>
    <xf numFmtId="166" fontId="18" fillId="8" borderId="57" xfId="4" applyNumberFormat="1" applyFont="1" applyFill="1" applyBorder="1" applyAlignment="1" applyProtection="1">
      <alignment horizontal="center" vertical="center"/>
      <protection hidden="1"/>
    </xf>
    <xf numFmtId="165" fontId="18" fillId="8" borderId="28" xfId="4" applyNumberFormat="1" applyFont="1" applyFill="1" applyBorder="1" applyAlignment="1" applyProtection="1">
      <alignment horizontal="center" vertical="center"/>
      <protection locked="0"/>
    </xf>
    <xf numFmtId="165" fontId="18" fillId="8" borderId="23" xfId="4" applyNumberFormat="1" applyFont="1" applyFill="1" applyBorder="1" applyAlignment="1" applyProtection="1">
      <alignment horizontal="center" vertical="center"/>
      <protection locked="0"/>
    </xf>
    <xf numFmtId="165" fontId="18" fillId="8" borderId="42" xfId="4" applyNumberFormat="1" applyFont="1" applyFill="1" applyBorder="1" applyAlignment="1" applyProtection="1">
      <alignment horizontal="center" vertical="center"/>
      <protection locked="0"/>
    </xf>
    <xf numFmtId="166" fontId="18" fillId="8" borderId="62" xfId="4" applyNumberFormat="1" applyFont="1" applyFill="1" applyBorder="1" applyAlignment="1" applyProtection="1">
      <alignment horizontal="center" vertical="center"/>
      <protection hidden="1"/>
    </xf>
    <xf numFmtId="166" fontId="18" fillId="8" borderId="58" xfId="4" applyNumberFormat="1" applyFont="1" applyFill="1" applyBorder="1" applyAlignment="1" applyProtection="1">
      <alignment horizontal="center" vertical="center"/>
      <protection hidden="1"/>
    </xf>
    <xf numFmtId="166" fontId="18" fillId="8" borderId="53" xfId="4" applyNumberFormat="1" applyFont="1" applyFill="1" applyBorder="1" applyAlignment="1" applyProtection="1">
      <alignment horizontal="center" vertical="center"/>
      <protection hidden="1"/>
    </xf>
    <xf numFmtId="166" fontId="18" fillId="8" borderId="54" xfId="4" applyNumberFormat="1" applyFont="1" applyFill="1" applyBorder="1" applyAlignment="1" applyProtection="1">
      <alignment horizontal="center" vertical="center"/>
      <protection hidden="1"/>
    </xf>
    <xf numFmtId="165" fontId="18" fillId="8" borderId="40" xfId="4" applyNumberFormat="1" applyFont="1" applyFill="1" applyBorder="1" applyAlignment="1" applyProtection="1">
      <alignment horizontal="center" vertical="center"/>
      <protection locked="0"/>
    </xf>
    <xf numFmtId="165" fontId="18" fillId="8" borderId="21" xfId="4" applyNumberFormat="1" applyFont="1" applyFill="1" applyBorder="1" applyAlignment="1" applyProtection="1">
      <alignment horizontal="center" vertical="center"/>
      <protection locked="0"/>
    </xf>
    <xf numFmtId="165" fontId="18" fillId="8" borderId="27" xfId="4" applyNumberFormat="1" applyFont="1" applyFill="1" applyBorder="1" applyAlignment="1" applyProtection="1">
      <alignment horizontal="center" vertical="center"/>
      <protection locked="0"/>
    </xf>
    <xf numFmtId="165" fontId="18" fillId="8" borderId="6" xfId="4" applyNumberFormat="1" applyFont="1" applyFill="1" applyBorder="1" applyAlignment="1" applyProtection="1">
      <alignment horizontal="center" vertical="center"/>
      <protection locked="0"/>
    </xf>
    <xf numFmtId="165" fontId="18" fillId="8" borderId="22" xfId="4" applyNumberFormat="1" applyFont="1" applyFill="1" applyBorder="1" applyAlignment="1" applyProtection="1">
      <alignment horizontal="center" vertical="center"/>
      <protection locked="0"/>
    </xf>
    <xf numFmtId="165" fontId="18" fillId="8" borderId="24" xfId="4" applyNumberFormat="1" applyFont="1" applyFill="1" applyBorder="1" applyAlignment="1" applyProtection="1">
      <alignment horizontal="center" vertical="center"/>
      <protection locked="0"/>
    </xf>
    <xf numFmtId="165" fontId="18" fillId="8" borderId="32" xfId="4" applyNumberFormat="1" applyFont="1" applyFill="1" applyBorder="1" applyAlignment="1" applyProtection="1">
      <alignment horizontal="center" vertical="center"/>
      <protection locked="0"/>
    </xf>
    <xf numFmtId="165" fontId="18" fillId="8" borderId="18" xfId="4" applyNumberFormat="1" applyFont="1" applyFill="1" applyBorder="1" applyAlignment="1" applyProtection="1">
      <alignment horizontal="center" vertical="center"/>
      <protection locked="0"/>
    </xf>
    <xf numFmtId="165" fontId="18" fillId="8" borderId="45" xfId="4" applyNumberFormat="1" applyFont="1" applyFill="1" applyBorder="1" applyAlignment="1" applyProtection="1">
      <alignment horizontal="center" vertical="center"/>
      <protection locked="0"/>
    </xf>
    <xf numFmtId="0" fontId="18" fillId="5" borderId="10" xfId="4" applyFont="1" applyBorder="1" applyAlignment="1" applyProtection="1">
      <alignment horizontal="centerContinuous" vertical="center" wrapText="1"/>
      <protection hidden="1"/>
    </xf>
    <xf numFmtId="167" fontId="18" fillId="5" borderId="10" xfId="4" applyNumberFormat="1" applyFont="1" applyBorder="1" applyAlignment="1" applyProtection="1">
      <alignment horizontal="center" vertical="center" wrapText="1"/>
      <protection hidden="1"/>
    </xf>
    <xf numFmtId="167" fontId="18" fillId="5" borderId="43" xfId="4" applyNumberFormat="1" applyFont="1" applyBorder="1" applyAlignment="1" applyProtection="1">
      <alignment horizontal="center" vertical="center" wrapText="1"/>
      <protection hidden="1"/>
    </xf>
    <xf numFmtId="167" fontId="18" fillId="5" borderId="55" xfId="4" applyNumberFormat="1" applyFont="1" applyBorder="1" applyAlignment="1" applyProtection="1">
      <alignment horizontal="center" vertical="center" wrapText="1"/>
      <protection hidden="1"/>
    </xf>
    <xf numFmtId="0" fontId="18" fillId="8" borderId="34" xfId="4" applyNumberFormat="1" applyFont="1" applyFill="1" applyBorder="1" applyAlignment="1" applyProtection="1">
      <alignment horizontal="center" vertical="center"/>
      <protection locked="0"/>
    </xf>
    <xf numFmtId="0" fontId="18" fillId="8" borderId="29" xfId="4" applyNumberFormat="1" applyFont="1" applyFill="1" applyBorder="1" applyAlignment="1" applyProtection="1">
      <alignment horizontal="center" vertical="center"/>
      <protection locked="0"/>
    </xf>
    <xf numFmtId="0" fontId="18" fillId="8" borderId="30" xfId="4" applyNumberFormat="1" applyFont="1" applyFill="1" applyBorder="1" applyAlignment="1" applyProtection="1">
      <alignment horizontal="center" vertical="center"/>
      <protection locked="0"/>
    </xf>
    <xf numFmtId="0" fontId="18" fillId="8" borderId="31" xfId="4" applyNumberFormat="1" applyFont="1" applyFill="1" applyBorder="1" applyAlignment="1" applyProtection="1">
      <alignment horizontal="center" vertical="center"/>
      <protection locked="0"/>
    </xf>
    <xf numFmtId="166" fontId="18" fillId="8" borderId="81" xfId="4" applyNumberFormat="1" applyFont="1" applyFill="1" applyBorder="1" applyAlignment="1" applyProtection="1">
      <alignment horizontal="center" vertical="center"/>
      <protection hidden="1"/>
    </xf>
    <xf numFmtId="166" fontId="18" fillId="8" borderId="78" xfId="4" applyNumberFormat="1" applyFont="1" applyFill="1" applyBorder="1" applyAlignment="1" applyProtection="1">
      <alignment horizontal="center" vertical="center"/>
      <protection hidden="1"/>
    </xf>
    <xf numFmtId="166" fontId="18" fillId="8" borderId="79" xfId="4" applyNumberFormat="1" applyFont="1" applyFill="1" applyBorder="1" applyAlignment="1" applyProtection="1">
      <alignment horizontal="center" vertical="center"/>
      <protection hidden="1"/>
    </xf>
    <xf numFmtId="166" fontId="18" fillId="8" borderId="77" xfId="4" applyNumberFormat="1" applyFont="1" applyFill="1" applyBorder="1" applyAlignment="1" applyProtection="1">
      <alignment horizontal="center" vertical="center"/>
      <protection hidden="1"/>
    </xf>
    <xf numFmtId="0" fontId="18" fillId="8" borderId="44" xfId="4" applyNumberFormat="1" applyFont="1" applyFill="1" applyBorder="1" applyAlignment="1" applyProtection="1">
      <alignment horizontal="center" vertical="center"/>
      <protection locked="0"/>
    </xf>
    <xf numFmtId="2" fontId="20" fillId="8" borderId="36" xfId="4" quotePrefix="1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horizontal="center" vertical="center"/>
      <protection hidden="1"/>
    </xf>
    <xf numFmtId="2" fontId="20" fillId="8" borderId="33" xfId="4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vertical="center"/>
      <protection hidden="1"/>
    </xf>
    <xf numFmtId="14" fontId="4" fillId="4" borderId="1" xfId="4" applyNumberFormat="1" applyFont="1" applyFill="1" applyBorder="1" applyAlignment="1" applyProtection="1">
      <alignment horizontal="center" vertical="center"/>
      <protection locked="0"/>
    </xf>
    <xf numFmtId="0" fontId="3" fillId="0" borderId="0" xfId="8"/>
    <xf numFmtId="0" fontId="3" fillId="10" borderId="82" xfId="8" applyFill="1" applyBorder="1" applyAlignment="1">
      <alignment vertical="center" wrapText="1"/>
    </xf>
    <xf numFmtId="0" fontId="3" fillId="10" borderId="82" xfId="8" applyFill="1" applyBorder="1" applyAlignment="1">
      <alignment horizontal="center" vertical="center" wrapText="1"/>
    </xf>
    <xf numFmtId="6" fontId="3" fillId="10" borderId="82" xfId="8" applyNumberFormat="1" applyFill="1" applyBorder="1" applyAlignment="1">
      <alignment horizontal="center" vertical="center" wrapText="1"/>
    </xf>
    <xf numFmtId="0" fontId="28" fillId="11" borderId="82" xfId="8" applyFont="1" applyFill="1" applyBorder="1" applyAlignment="1">
      <alignment vertical="center" wrapText="1"/>
    </xf>
    <xf numFmtId="0" fontId="18" fillId="10" borderId="82" xfId="8" applyFont="1" applyFill="1" applyBorder="1" applyAlignment="1">
      <alignment vertical="top" wrapText="1"/>
    </xf>
    <xf numFmtId="0" fontId="3" fillId="10" borderId="82" xfId="8" applyFill="1" applyBorder="1" applyAlignment="1">
      <alignment horizontal="center" vertical="top" wrapText="1"/>
    </xf>
    <xf numFmtId="2" fontId="3" fillId="10" borderId="82" xfId="8" applyNumberFormat="1" applyFill="1" applyBorder="1" applyAlignment="1">
      <alignment horizontal="center" vertical="center" wrapText="1"/>
    </xf>
    <xf numFmtId="0" fontId="18" fillId="10" borderId="82" xfId="8" applyFont="1" applyFill="1" applyBorder="1" applyAlignment="1">
      <alignment horizontal="center" vertical="top" wrapText="1"/>
    </xf>
    <xf numFmtId="0" fontId="7" fillId="0" borderId="85" xfId="1" applyBorder="1" applyAlignment="1" applyProtection="1">
      <alignment horizontal="center" vertical="center"/>
      <protection hidden="1"/>
    </xf>
    <xf numFmtId="0" fontId="7" fillId="0" borderId="86" xfId="1" applyBorder="1" applyAlignment="1" applyProtection="1">
      <alignment horizontal="center" vertical="center"/>
      <protection hidden="1"/>
    </xf>
    <xf numFmtId="0" fontId="7" fillId="0" borderId="86" xfId="1" applyFill="1" applyBorder="1" applyAlignment="1" applyProtection="1">
      <alignment horizontal="center" vertical="center"/>
      <protection hidden="1"/>
    </xf>
    <xf numFmtId="0" fontId="7" fillId="0" borderId="76" xfId="1" applyFill="1" applyBorder="1" applyAlignment="1" applyProtection="1">
      <alignment horizontal="center" vertical="center"/>
      <protection hidden="1"/>
    </xf>
    <xf numFmtId="0" fontId="7" fillId="0" borderId="87" xfId="1" applyBorder="1" applyAlignment="1" applyProtection="1">
      <alignment horizontal="center" vertical="center"/>
      <protection hidden="1"/>
    </xf>
    <xf numFmtId="0" fontId="29" fillId="0" borderId="0" xfId="0" applyFont="1"/>
    <xf numFmtId="0" fontId="3" fillId="10" borderId="82" xfId="8" applyNumberFormat="1" applyFill="1" applyBorder="1" applyAlignment="1">
      <alignment horizontal="center" vertical="center" wrapText="1"/>
    </xf>
    <xf numFmtId="0" fontId="0" fillId="0" borderId="0" xfId="0" applyNumberFormat="1"/>
    <xf numFmtId="167" fontId="30" fillId="12" borderId="88" xfId="1" applyNumberFormat="1" applyFont="1" applyFill="1" applyBorder="1" applyAlignment="1" applyProtection="1">
      <alignment horizontal="center" vertical="center"/>
      <protection hidden="1"/>
    </xf>
    <xf numFmtId="2" fontId="0" fillId="0" borderId="0" xfId="0" applyNumberFormat="1"/>
    <xf numFmtId="0" fontId="3" fillId="13" borderId="82" xfId="8" applyFill="1" applyBorder="1" applyAlignment="1">
      <alignment horizontal="center" vertical="center" wrapText="1"/>
    </xf>
    <xf numFmtId="6" fontId="25" fillId="13" borderId="82" xfId="8" applyNumberFormat="1" applyFont="1" applyFill="1" applyBorder="1" applyAlignment="1">
      <alignment vertical="center" wrapText="1"/>
    </xf>
    <xf numFmtId="0" fontId="30" fillId="0" borderId="0" xfId="1" applyFont="1" applyAlignment="1" applyProtection="1">
      <alignment horizontal="center" vertical="center"/>
      <protection hidden="1"/>
    </xf>
    <xf numFmtId="170" fontId="3" fillId="10" borderId="82" xfId="8" applyNumberFormat="1" applyFill="1" applyBorder="1" applyAlignment="1">
      <alignment horizontal="center" vertical="center" wrapText="1"/>
    </xf>
    <xf numFmtId="170" fontId="3" fillId="10" borderId="0" xfId="8" applyNumberFormat="1" applyFill="1" applyAlignment="1">
      <alignment horizontal="center" vertical="center" wrapText="1"/>
    </xf>
    <xf numFmtId="0" fontId="1" fillId="10" borderId="82" xfId="8" applyFont="1" applyFill="1" applyBorder="1" applyAlignment="1">
      <alignment horizontal="center" vertical="center" wrapText="1"/>
    </xf>
    <xf numFmtId="164" fontId="2" fillId="8" borderId="0" xfId="4" applyNumberFormat="1" applyFont="1" applyFill="1" applyBorder="1" applyAlignment="1" applyProtection="1">
      <alignment horizontal="center" vertical="center"/>
      <protection hidden="1"/>
    </xf>
    <xf numFmtId="0" fontId="2" fillId="8" borderId="0" xfId="4" applyNumberFormat="1" applyFont="1" applyFill="1" applyBorder="1" applyAlignment="1" applyProtection="1">
      <alignment horizontal="center" vertical="center"/>
      <protection locked="0"/>
    </xf>
    <xf numFmtId="165" fontId="2" fillId="8" borderId="0" xfId="9" applyNumberFormat="1" applyFont="1" applyFill="1" applyBorder="1" applyAlignment="1" applyProtection="1">
      <alignment horizontal="center" vertical="center"/>
      <protection locked="0"/>
    </xf>
    <xf numFmtId="166" fontId="2" fillId="8" borderId="0" xfId="4" applyNumberFormat="1" applyFont="1" applyFill="1" applyBorder="1" applyAlignment="1" applyProtection="1">
      <alignment horizontal="center" vertical="center"/>
      <protection hidden="1"/>
    </xf>
    <xf numFmtId="0" fontId="7" fillId="0" borderId="0" xfId="1" applyFill="1" applyBorder="1" applyAlignment="1" applyProtection="1">
      <alignment horizontal="center" vertical="center"/>
      <protection hidden="1"/>
    </xf>
    <xf numFmtId="166" fontId="0" fillId="0" borderId="0" xfId="0" applyNumberFormat="1"/>
    <xf numFmtId="20" fontId="0" fillId="0" borderId="0" xfId="0" applyNumberFormat="1"/>
    <xf numFmtId="167" fontId="0" fillId="0" borderId="0" xfId="0" applyNumberFormat="1"/>
    <xf numFmtId="164" fontId="0" fillId="0" borderId="0" xfId="0" applyNumberFormat="1"/>
    <xf numFmtId="165" fontId="0" fillId="0" borderId="0" xfId="0" applyNumberFormat="1"/>
    <xf numFmtId="17" fontId="0" fillId="0" borderId="0" xfId="0" applyNumberFormat="1"/>
    <xf numFmtId="164" fontId="1" fillId="8" borderId="2" xfId="4" applyNumberFormat="1" applyFont="1" applyFill="1" applyBorder="1" applyAlignment="1" applyProtection="1">
      <alignment horizontal="center" vertical="center"/>
      <protection hidden="1"/>
    </xf>
    <xf numFmtId="0" fontId="1" fillId="8" borderId="34" xfId="4" applyFont="1" applyFill="1" applyBorder="1" applyAlignment="1" applyProtection="1">
      <alignment horizontal="center" vertical="center"/>
      <protection locked="0"/>
    </xf>
    <xf numFmtId="165" fontId="1" fillId="8" borderId="25" xfId="9" applyNumberFormat="1" applyFont="1" applyFill="1" applyBorder="1" applyAlignment="1" applyProtection="1">
      <alignment horizontal="center" vertical="center"/>
      <protection locked="0"/>
    </xf>
    <xf numFmtId="165" fontId="1" fillId="8" borderId="3" xfId="9" applyNumberFormat="1" applyFont="1" applyFill="1" applyBorder="1" applyAlignment="1" applyProtection="1">
      <alignment horizontal="center" vertical="center"/>
      <protection locked="0"/>
    </xf>
    <xf numFmtId="165" fontId="1" fillId="8" borderId="19" xfId="9" applyNumberFormat="1" applyFont="1" applyFill="1" applyBorder="1" applyAlignment="1" applyProtection="1">
      <alignment horizontal="center" vertical="center"/>
      <protection locked="0"/>
    </xf>
    <xf numFmtId="166" fontId="1" fillId="8" borderId="69" xfId="4" applyNumberFormat="1" applyFont="1" applyFill="1" applyBorder="1" applyAlignment="1" applyProtection="1">
      <alignment horizontal="center" vertical="center"/>
      <protection hidden="1"/>
    </xf>
    <xf numFmtId="166" fontId="1" fillId="8" borderId="67" xfId="4" applyNumberFormat="1" applyFont="1" applyFill="1" applyBorder="1" applyAlignment="1" applyProtection="1">
      <alignment horizontal="center" vertical="center"/>
      <protection hidden="1"/>
    </xf>
    <xf numFmtId="166" fontId="1" fillId="8" borderId="64" xfId="4" applyNumberFormat="1" applyFont="1" applyFill="1" applyBorder="1" applyAlignment="1" applyProtection="1">
      <alignment horizontal="center" vertical="center"/>
      <protection hidden="1"/>
    </xf>
    <xf numFmtId="166" fontId="1" fillId="8" borderId="71" xfId="4" applyNumberFormat="1" applyFont="1" applyFill="1" applyBorder="1" applyAlignment="1" applyProtection="1">
      <alignment horizontal="center" vertical="center"/>
      <protection hidden="1"/>
    </xf>
    <xf numFmtId="164" fontId="1" fillId="8" borderId="4" xfId="4" applyNumberFormat="1" applyFont="1" applyFill="1" applyBorder="1" applyAlignment="1" applyProtection="1">
      <alignment horizontal="center" vertical="center"/>
      <protection hidden="1"/>
    </xf>
    <xf numFmtId="0" fontId="1" fillId="8" borderId="29" xfId="4" applyFont="1" applyFill="1" applyBorder="1" applyAlignment="1" applyProtection="1">
      <alignment horizontal="center" vertical="center"/>
      <protection locked="0"/>
    </xf>
    <xf numFmtId="166" fontId="1" fillId="8" borderId="63" xfId="4" applyNumberFormat="1" applyFont="1" applyFill="1" applyBorder="1" applyAlignment="1" applyProtection="1">
      <alignment horizontal="center" vertical="center"/>
      <protection hidden="1"/>
    </xf>
    <xf numFmtId="166" fontId="1" fillId="8" borderId="68" xfId="4" applyNumberFormat="1" applyFont="1" applyFill="1" applyBorder="1" applyAlignment="1" applyProtection="1">
      <alignment horizontal="center" vertical="center"/>
      <protection hidden="1"/>
    </xf>
    <xf numFmtId="166" fontId="1" fillId="8" borderId="65" xfId="4" applyNumberFormat="1" applyFont="1" applyFill="1" applyBorder="1" applyAlignment="1" applyProtection="1">
      <alignment horizontal="center" vertical="center"/>
      <protection hidden="1"/>
    </xf>
    <xf numFmtId="0" fontId="1" fillId="8" borderId="30" xfId="4" applyFont="1" applyFill="1" applyBorder="1" applyAlignment="1" applyProtection="1">
      <alignment horizontal="center" vertical="center"/>
      <protection locked="0"/>
    </xf>
    <xf numFmtId="165" fontId="1" fillId="8" borderId="26" xfId="9" applyNumberFormat="1" applyFont="1" applyFill="1" applyBorder="1" applyAlignment="1" applyProtection="1">
      <alignment horizontal="center" vertical="center"/>
      <protection locked="0"/>
    </xf>
    <xf numFmtId="165" fontId="1" fillId="8" borderId="5" xfId="9" applyNumberFormat="1" applyFont="1" applyFill="1" applyBorder="1" applyAlignment="1" applyProtection="1">
      <alignment horizontal="center" vertical="center"/>
      <protection locked="0"/>
    </xf>
    <xf numFmtId="165" fontId="1" fillId="8" borderId="20" xfId="9" applyNumberFormat="1" applyFont="1" applyFill="1" applyBorder="1" applyAlignment="1" applyProtection="1">
      <alignment horizontal="center" vertical="center"/>
      <protection locked="0"/>
    </xf>
    <xf numFmtId="166" fontId="1" fillId="8" borderId="73" xfId="4" applyNumberFormat="1" applyFont="1" applyFill="1" applyBorder="1" applyAlignment="1" applyProtection="1">
      <alignment horizontal="center" vertical="center"/>
      <protection hidden="1"/>
    </xf>
    <xf numFmtId="166" fontId="1" fillId="8" borderId="74" xfId="4" applyNumberFormat="1" applyFont="1" applyFill="1" applyBorder="1" applyAlignment="1" applyProtection="1">
      <alignment horizontal="center" vertical="center"/>
      <protection hidden="1"/>
    </xf>
    <xf numFmtId="166" fontId="1" fillId="8" borderId="75" xfId="4" applyNumberFormat="1" applyFont="1" applyFill="1" applyBorder="1" applyAlignment="1" applyProtection="1">
      <alignment horizontal="center" vertical="center"/>
      <protection hidden="1"/>
    </xf>
    <xf numFmtId="166" fontId="1" fillId="8" borderId="76" xfId="4" applyNumberFormat="1" applyFont="1" applyFill="1" applyBorder="1" applyAlignment="1" applyProtection="1">
      <alignment horizontal="center" vertical="center"/>
      <protection hidden="1"/>
    </xf>
    <xf numFmtId="164" fontId="1" fillId="8" borderId="41" xfId="4" applyNumberFormat="1" applyFont="1" applyFill="1" applyBorder="1" applyAlignment="1" applyProtection="1">
      <alignment horizontal="center" vertical="center"/>
      <protection hidden="1"/>
    </xf>
    <xf numFmtId="0" fontId="1" fillId="8" borderId="31" xfId="4" applyFont="1" applyFill="1" applyBorder="1" applyAlignment="1" applyProtection="1">
      <alignment horizontal="center" vertical="center"/>
      <protection locked="0"/>
    </xf>
    <xf numFmtId="165" fontId="1" fillId="8" borderId="28" xfId="9" applyNumberFormat="1" applyFont="1" applyFill="1" applyBorder="1" applyAlignment="1" applyProtection="1">
      <alignment horizontal="center" vertical="center"/>
      <protection locked="0"/>
    </xf>
    <xf numFmtId="165" fontId="1" fillId="8" borderId="23" xfId="9" applyNumberFormat="1" applyFont="1" applyFill="1" applyBorder="1" applyAlignment="1" applyProtection="1">
      <alignment horizontal="center" vertical="center"/>
      <protection locked="0"/>
    </xf>
    <xf numFmtId="165" fontId="1" fillId="8" borderId="42" xfId="9" applyNumberFormat="1" applyFont="1" applyFill="1" applyBorder="1" applyAlignment="1" applyProtection="1">
      <alignment horizontal="center" vertical="center"/>
      <protection locked="0"/>
    </xf>
    <xf numFmtId="166" fontId="1" fillId="8" borderId="81" xfId="4" applyNumberFormat="1" applyFont="1" applyFill="1" applyBorder="1" applyAlignment="1" applyProtection="1">
      <alignment horizontal="center" vertical="center"/>
      <protection hidden="1"/>
    </xf>
    <xf numFmtId="166" fontId="1" fillId="8" borderId="78" xfId="4" applyNumberFormat="1" applyFont="1" applyFill="1" applyBorder="1" applyAlignment="1" applyProtection="1">
      <alignment horizontal="center" vertical="center"/>
      <protection hidden="1"/>
    </xf>
    <xf numFmtId="166" fontId="1" fillId="8" borderId="79" xfId="4" applyNumberFormat="1" applyFont="1" applyFill="1" applyBorder="1" applyAlignment="1" applyProtection="1">
      <alignment horizontal="center" vertical="center"/>
      <protection hidden="1"/>
    </xf>
    <xf numFmtId="166" fontId="1" fillId="8" borderId="80" xfId="4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34" fillId="0" borderId="88" xfId="13" applyBorder="1" applyAlignment="1">
      <alignment horizontal="center" vertical="center"/>
    </xf>
    <xf numFmtId="0" fontId="36" fillId="0" borderId="88" xfId="0" applyFont="1" applyBorder="1" applyAlignment="1">
      <alignment horizontal="center" vertical="center"/>
    </xf>
    <xf numFmtId="0" fontId="35" fillId="0" borderId="92" xfId="0" applyFont="1" applyBorder="1" applyAlignment="1">
      <alignment horizontal="center"/>
    </xf>
    <xf numFmtId="0" fontId="35" fillId="0" borderId="88" xfId="0" applyFont="1" applyBorder="1" applyAlignment="1">
      <alignment horizontal="center" vertical="center"/>
    </xf>
    <xf numFmtId="166" fontId="18" fillId="8" borderId="93" xfId="4" applyNumberFormat="1" applyFont="1" applyFill="1" applyBorder="1" applyAlignment="1" applyProtection="1">
      <alignment horizontal="center" vertical="center"/>
      <protection hidden="1"/>
    </xf>
    <xf numFmtId="166" fontId="18" fillId="8" borderId="94" xfId="4" applyNumberFormat="1" applyFont="1" applyFill="1" applyBorder="1" applyAlignment="1" applyProtection="1">
      <alignment horizontal="center" vertical="center"/>
      <protection hidden="1"/>
    </xf>
    <xf numFmtId="166" fontId="18" fillId="8" borderId="95" xfId="4" applyNumberFormat="1" applyFont="1" applyFill="1" applyBorder="1" applyAlignment="1" applyProtection="1">
      <alignment horizontal="center" vertical="center"/>
      <protection hidden="1"/>
    </xf>
    <xf numFmtId="166" fontId="18" fillId="8" borderId="96" xfId="4" applyNumberFormat="1" applyFont="1" applyFill="1" applyBorder="1" applyAlignment="1" applyProtection="1">
      <alignment horizontal="center" vertical="center"/>
      <protection hidden="1"/>
    </xf>
    <xf numFmtId="166" fontId="18" fillId="8" borderId="97" xfId="4" applyNumberFormat="1" applyFont="1" applyFill="1" applyBorder="1" applyAlignment="1" applyProtection="1">
      <alignment horizontal="center" vertical="center"/>
      <protection hidden="1"/>
    </xf>
    <xf numFmtId="166" fontId="18" fillId="8" borderId="98" xfId="4" applyNumberFormat="1" applyFont="1" applyFill="1" applyBorder="1" applyAlignment="1" applyProtection="1">
      <alignment horizontal="center" vertical="center"/>
      <protection hidden="1"/>
    </xf>
    <xf numFmtId="166" fontId="18" fillId="8" borderId="99" xfId="4" applyNumberFormat="1" applyFont="1" applyFill="1" applyBorder="1" applyAlignment="1" applyProtection="1">
      <alignment horizontal="center" vertical="center"/>
      <protection hidden="1"/>
    </xf>
    <xf numFmtId="166" fontId="18" fillId="8" borderId="100" xfId="4" applyNumberFormat="1" applyFont="1" applyFill="1" applyBorder="1" applyAlignment="1" applyProtection="1">
      <alignment horizontal="center" vertical="center"/>
      <protection hidden="1"/>
    </xf>
    <xf numFmtId="166" fontId="18" fillId="8" borderId="101" xfId="4" applyNumberFormat="1" applyFont="1" applyFill="1" applyBorder="1" applyAlignment="1" applyProtection="1">
      <alignment horizontal="center" vertical="center"/>
      <protection hidden="1"/>
    </xf>
    <xf numFmtId="166" fontId="18" fillId="8" borderId="102" xfId="4" applyNumberFormat="1" applyFont="1" applyFill="1" applyBorder="1" applyAlignment="1" applyProtection="1">
      <alignment horizontal="center" vertical="center"/>
      <protection hidden="1"/>
    </xf>
    <xf numFmtId="0" fontId="28" fillId="14" borderId="82" xfId="8" applyFont="1" applyFill="1" applyBorder="1" applyAlignment="1">
      <alignment vertical="center" wrapText="1"/>
    </xf>
    <xf numFmtId="166" fontId="18" fillId="8" borderId="103" xfId="4" applyNumberFormat="1" applyFont="1" applyFill="1" applyBorder="1" applyAlignment="1" applyProtection="1">
      <alignment horizontal="center" vertical="center"/>
      <protection hidden="1"/>
    </xf>
    <xf numFmtId="166" fontId="18" fillId="8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5" xfId="4" applyNumberFormat="1" applyFont="1" applyFill="1" applyBorder="1" applyAlignment="1" applyProtection="1">
      <alignment horizontal="center" vertical="center"/>
      <protection hidden="1"/>
    </xf>
    <xf numFmtId="166" fontId="18" fillId="8" borderId="106" xfId="4" applyNumberFormat="1" applyFont="1" applyFill="1" applyBorder="1" applyAlignment="1" applyProtection="1">
      <alignment horizontal="center" vertical="center"/>
      <protection hidden="1"/>
    </xf>
    <xf numFmtId="166" fontId="18" fillId="8" borderId="107" xfId="4" applyNumberFormat="1" applyFont="1" applyFill="1" applyBorder="1" applyAlignment="1" applyProtection="1">
      <alignment horizontal="center" vertical="center"/>
      <protection hidden="1"/>
    </xf>
    <xf numFmtId="166" fontId="18" fillId="15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8" xfId="4" applyNumberFormat="1" applyFont="1" applyFill="1" applyBorder="1" applyAlignment="1" applyProtection="1">
      <alignment horizontal="center" vertical="center"/>
      <protection hidden="1"/>
    </xf>
    <xf numFmtId="166" fontId="18" fillId="8" borderId="109" xfId="4" applyNumberFormat="1" applyFont="1" applyFill="1" applyBorder="1" applyAlignment="1" applyProtection="1">
      <alignment horizontal="center" vertical="center"/>
      <protection hidden="1"/>
    </xf>
    <xf numFmtId="166" fontId="18" fillId="8" borderId="110" xfId="4" applyNumberFormat="1" applyFont="1" applyFill="1" applyBorder="1" applyAlignment="1" applyProtection="1">
      <alignment horizontal="center" vertical="center"/>
      <protection hidden="1"/>
    </xf>
    <xf numFmtId="166" fontId="18" fillId="8" borderId="111" xfId="4" applyNumberFormat="1" applyFont="1" applyFill="1" applyBorder="1" applyAlignment="1" applyProtection="1">
      <alignment horizontal="center" vertical="center"/>
      <protection hidden="1"/>
    </xf>
    <xf numFmtId="166" fontId="18" fillId="8" borderId="112" xfId="4" applyNumberFormat="1" applyFont="1" applyFill="1" applyBorder="1" applyAlignment="1" applyProtection="1">
      <alignment horizontal="center" vertical="center"/>
      <protection hidden="1"/>
    </xf>
    <xf numFmtId="166" fontId="18" fillId="8" borderId="113" xfId="4" applyNumberFormat="1" applyFont="1" applyFill="1" applyBorder="1" applyAlignment="1" applyProtection="1">
      <alignment horizontal="center" vertical="center"/>
      <protection hidden="1"/>
    </xf>
    <xf numFmtId="14" fontId="6" fillId="0" borderId="0" xfId="3" applyNumberFormat="1"/>
    <xf numFmtId="166" fontId="0" fillId="0" borderId="82" xfId="0" applyNumberFormat="1" applyBorder="1" applyAlignment="1">
      <alignment horizontal="center" vertical="center"/>
    </xf>
    <xf numFmtId="1" fontId="33" fillId="0" borderId="88" xfId="0" applyNumberFormat="1" applyFont="1" applyBorder="1" applyAlignment="1">
      <alignment horizontal="center"/>
    </xf>
    <xf numFmtId="166" fontId="7" fillId="0" borderId="0" xfId="1" applyNumberFormat="1" applyAlignment="1" applyProtection="1">
      <alignment horizontal="center" vertical="center"/>
      <protection hidden="1"/>
    </xf>
    <xf numFmtId="167" fontId="9" fillId="0" borderId="8" xfId="1" applyNumberFormat="1" applyFont="1" applyBorder="1" applyAlignment="1" applyProtection="1">
      <alignment horizontal="center" vertical="center"/>
      <protection hidden="1"/>
    </xf>
    <xf numFmtId="167" fontId="9" fillId="0" borderId="9" xfId="1" applyNumberFormat="1" applyFont="1" applyBorder="1" applyAlignment="1" applyProtection="1">
      <alignment horizontal="center" vertical="center"/>
      <protection hidden="1"/>
    </xf>
    <xf numFmtId="0" fontId="9" fillId="0" borderId="10" xfId="1" applyFont="1" applyBorder="1" applyAlignment="1" applyProtection="1">
      <alignment horizontal="center" vertical="center"/>
      <protection hidden="1"/>
    </xf>
    <xf numFmtId="0" fontId="9" fillId="0" borderId="9" xfId="1" applyFont="1" applyBorder="1" applyAlignment="1" applyProtection="1">
      <alignment horizontal="center" vertical="center"/>
      <protection hidden="1"/>
    </xf>
    <xf numFmtId="0" fontId="21" fillId="8" borderId="46" xfId="4" applyFont="1" applyFill="1" applyBorder="1" applyAlignment="1" applyProtection="1">
      <alignment horizontal="center" vertical="center" textRotation="90"/>
      <protection locked="0"/>
    </xf>
    <xf numFmtId="0" fontId="21" fillId="8" borderId="47" xfId="4" applyFont="1" applyFill="1" applyBorder="1" applyAlignment="1" applyProtection="1">
      <alignment horizontal="center" vertical="center" textRotation="90"/>
      <protection locked="0"/>
    </xf>
    <xf numFmtId="17" fontId="32" fillId="0" borderId="35" xfId="1" applyNumberFormat="1" applyFont="1" applyBorder="1" applyAlignment="1" applyProtection="1">
      <alignment horizontal="center" wrapText="1"/>
      <protection hidden="1"/>
    </xf>
    <xf numFmtId="17" fontId="32" fillId="0" borderId="33" xfId="1" applyNumberFormat="1" applyFont="1" applyBorder="1" applyAlignment="1" applyProtection="1">
      <alignment horizontal="center" wrapText="1"/>
      <protection hidden="1"/>
    </xf>
    <xf numFmtId="17" fontId="32" fillId="0" borderId="36" xfId="1" applyNumberFormat="1" applyFont="1" applyBorder="1" applyAlignment="1" applyProtection="1">
      <alignment horizontal="center" wrapText="1"/>
      <protection hidden="1"/>
    </xf>
    <xf numFmtId="17" fontId="32" fillId="0" borderId="90" xfId="1" applyNumberFormat="1" applyFont="1" applyBorder="1" applyAlignment="1" applyProtection="1">
      <alignment horizontal="left" vertical="top" wrapText="1"/>
      <protection hidden="1"/>
    </xf>
    <xf numFmtId="17" fontId="32" fillId="0" borderId="89" xfId="1" applyNumberFormat="1" applyFont="1" applyBorder="1" applyAlignment="1" applyProtection="1">
      <alignment horizontal="left" vertical="top" wrapText="1"/>
      <protection hidden="1"/>
    </xf>
    <xf numFmtId="17" fontId="32" fillId="0" borderId="91" xfId="1" applyNumberFormat="1" applyFont="1" applyBorder="1" applyAlignment="1" applyProtection="1">
      <alignment horizontal="left" vertical="top" wrapText="1"/>
      <protection hidden="1"/>
    </xf>
    <xf numFmtId="0" fontId="31" fillId="0" borderId="0" xfId="0" applyFont="1" applyAlignment="1">
      <alignment horizontal="center"/>
    </xf>
    <xf numFmtId="0" fontId="3" fillId="0" borderId="83" xfId="8" applyBorder="1" applyAlignment="1">
      <alignment horizontal="center" vertical="center" wrapText="1"/>
    </xf>
    <xf numFmtId="0" fontId="3" fillId="0" borderId="84" xfId="8" applyBorder="1" applyAlignment="1">
      <alignment horizontal="center" vertical="center" wrapText="1"/>
    </xf>
    <xf numFmtId="2" fontId="3" fillId="0" borderId="83" xfId="8" applyNumberFormat="1" applyBorder="1" applyAlignment="1">
      <alignment horizontal="center" vertical="center" wrapText="1"/>
    </xf>
    <xf numFmtId="2" fontId="3" fillId="0" borderId="84" xfId="8" applyNumberFormat="1" applyBorder="1" applyAlignment="1">
      <alignment horizontal="center" vertical="center" wrapText="1"/>
    </xf>
    <xf numFmtId="0" fontId="26" fillId="0" borderId="0" xfId="8" applyFont="1" applyAlignment="1">
      <alignment horizontal="center" vertical="top" wrapText="1"/>
    </xf>
    <xf numFmtId="0" fontId="3" fillId="0" borderId="83" xfId="8" applyNumberFormat="1" applyBorder="1" applyAlignment="1">
      <alignment horizontal="center" vertical="center" wrapText="1"/>
    </xf>
    <xf numFmtId="0" fontId="3" fillId="0" borderId="84" xfId="8" applyNumberFormat="1" applyBorder="1" applyAlignment="1">
      <alignment horizontal="center" vertical="center" wrapText="1"/>
    </xf>
    <xf numFmtId="0" fontId="0" fillId="0" borderId="82" xfId="0" applyBorder="1" applyAlignment="1">
      <alignment horizontal="center" wrapText="1"/>
    </xf>
  </cellXfs>
  <cellStyles count="14">
    <cellStyle name="20 % - Accent1" xfId="4" builtinId="30"/>
    <cellStyle name="20 % - Accent1 2" xfId="9"/>
    <cellStyle name="Lien hypertexte" xfId="13" builtinId="8"/>
    <cellStyle name="Monétaire 2" xfId="7"/>
    <cellStyle name="Monétaire 2 2" xfId="12"/>
    <cellStyle name="Normal" xfId="0" builtinId="0"/>
    <cellStyle name="Normal 10" xfId="3"/>
    <cellStyle name="Normal 2" xfId="1"/>
    <cellStyle name="Normal 2 2" xfId="6"/>
    <cellStyle name="Normal 2 2 2" xfId="11"/>
    <cellStyle name="Normal 3" xfId="5"/>
    <cellStyle name="Normal 3 2" xfId="10"/>
    <cellStyle name="Normal 4" xfId="8"/>
    <cellStyle name="Normal_plansbertrandV1" xfId="2"/>
  </cellStyles>
  <dxfs count="113"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FFFF"/>
      <color rgb="FFB8CCE4"/>
      <color rgb="FFCC99FF"/>
      <color rgb="FFCC66FF"/>
      <color rgb="FFD9D9D9"/>
      <color rgb="FFDCE6F1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4.emf"/><Relationship Id="rId7" Type="http://schemas.openxmlformats.org/officeDocument/2006/relationships/image" Target="../media/image8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7.emf"/><Relationship Id="rId5" Type="http://schemas.openxmlformats.org/officeDocument/2006/relationships/image" Target="../media/image2.emf"/><Relationship Id="rId4" Type="http://schemas.openxmlformats.org/officeDocument/2006/relationships/image" Target="../media/image3.emf"/><Relationship Id="rId9" Type="http://schemas.openxmlformats.org/officeDocument/2006/relationships/image" Target="../media/image9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238125</xdr:colOff>
          <xdr:row>1</xdr:row>
          <xdr:rowOff>104775</xdr:rowOff>
        </xdr:from>
        <xdr:to>
          <xdr:col>17</xdr:col>
          <xdr:colOff>428625</xdr:colOff>
          <xdr:row>2</xdr:row>
          <xdr:rowOff>57150</xdr:rowOff>
        </xdr:to>
        <xdr:sp macro="" textlink="">
          <xdr:nvSpPr>
            <xdr:cNvPr id="18437" name="Bt1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3</xdr:row>
          <xdr:rowOff>76200</xdr:rowOff>
        </xdr:from>
        <xdr:to>
          <xdr:col>17</xdr:col>
          <xdr:colOff>409575</xdr:colOff>
          <xdr:row>4</xdr:row>
          <xdr:rowOff>66675</xdr:rowOff>
        </xdr:to>
        <xdr:sp macro="" textlink="">
          <xdr:nvSpPr>
            <xdr:cNvPr id="18438" name="Bt2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4</xdr:row>
          <xdr:rowOff>304800</xdr:rowOff>
        </xdr:from>
        <xdr:to>
          <xdr:col>17</xdr:col>
          <xdr:colOff>409575</xdr:colOff>
          <xdr:row>5</xdr:row>
          <xdr:rowOff>295275</xdr:rowOff>
        </xdr:to>
        <xdr:sp macro="" textlink="">
          <xdr:nvSpPr>
            <xdr:cNvPr id="18439" name="Bt3" hidden="1">
              <a:extLst>
                <a:ext uri="{63B3BB69-23CF-44E3-9099-C40C66FF867C}">
                  <a14:compatExt spid="_x0000_s18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6</xdr:row>
          <xdr:rowOff>209550</xdr:rowOff>
        </xdr:from>
        <xdr:to>
          <xdr:col>17</xdr:col>
          <xdr:colOff>419100</xdr:colOff>
          <xdr:row>7</xdr:row>
          <xdr:rowOff>200025</xdr:rowOff>
        </xdr:to>
        <xdr:sp macro="" textlink="">
          <xdr:nvSpPr>
            <xdr:cNvPr id="18441" name="Bt4" hidden="1">
              <a:extLst>
                <a:ext uri="{63B3BB69-23CF-44E3-9099-C40C66FF867C}">
                  <a14:compatExt spid="_x0000_s18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8</xdr:row>
          <xdr:rowOff>171450</xdr:rowOff>
        </xdr:from>
        <xdr:to>
          <xdr:col>17</xdr:col>
          <xdr:colOff>419100</xdr:colOff>
          <xdr:row>9</xdr:row>
          <xdr:rowOff>161925</xdr:rowOff>
        </xdr:to>
        <xdr:sp macro="" textlink="">
          <xdr:nvSpPr>
            <xdr:cNvPr id="18442" name="Bt5" hidden="1">
              <a:extLst>
                <a:ext uri="{63B3BB69-23CF-44E3-9099-C40C66FF867C}">
                  <a14:compatExt spid="_x0000_s18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247650</xdr:colOff>
          <xdr:row>10</xdr:row>
          <xdr:rowOff>171450</xdr:rowOff>
        </xdr:from>
        <xdr:to>
          <xdr:col>17</xdr:col>
          <xdr:colOff>438150</xdr:colOff>
          <xdr:row>11</xdr:row>
          <xdr:rowOff>161925</xdr:rowOff>
        </xdr:to>
        <xdr:sp macro="" textlink="">
          <xdr:nvSpPr>
            <xdr:cNvPr id="18446" name="Bt6" hidden="1">
              <a:extLst>
                <a:ext uri="{63B3BB69-23CF-44E3-9099-C40C66FF867C}">
                  <a14:compatExt spid="_x0000_s18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12</xdr:row>
          <xdr:rowOff>180975</xdr:rowOff>
        </xdr:from>
        <xdr:to>
          <xdr:col>17</xdr:col>
          <xdr:colOff>457200</xdr:colOff>
          <xdr:row>13</xdr:row>
          <xdr:rowOff>171450</xdr:rowOff>
        </xdr:to>
        <xdr:sp macro="" textlink="">
          <xdr:nvSpPr>
            <xdr:cNvPr id="18447" name="Bt7" hidden="1">
              <a:extLst>
                <a:ext uri="{63B3BB69-23CF-44E3-9099-C40C66FF867C}">
                  <a14:compatExt spid="_x0000_s18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14</xdr:row>
          <xdr:rowOff>171450</xdr:rowOff>
        </xdr:from>
        <xdr:to>
          <xdr:col>17</xdr:col>
          <xdr:colOff>457200</xdr:colOff>
          <xdr:row>15</xdr:row>
          <xdr:rowOff>161925</xdr:rowOff>
        </xdr:to>
        <xdr:sp macro="" textlink="">
          <xdr:nvSpPr>
            <xdr:cNvPr id="18448" name="Bt8" hidden="1">
              <a:extLst>
                <a:ext uri="{63B3BB69-23CF-44E3-9099-C40C66FF867C}">
                  <a14:compatExt spid="_x0000_s18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</xdr:row>
          <xdr:rowOff>9525</xdr:rowOff>
        </xdr:from>
        <xdr:to>
          <xdr:col>19</xdr:col>
          <xdr:colOff>0</xdr:colOff>
          <xdr:row>1</xdr:row>
          <xdr:rowOff>342900</xdr:rowOff>
        </xdr:to>
        <xdr:sp macro="" textlink="">
          <xdr:nvSpPr>
            <xdr:cNvPr id="18449" name="C1" hidden="1">
              <a:extLst>
                <a:ext uri="{63B3BB69-23CF-44E3-9099-C40C66FF867C}">
                  <a14:compatExt spid="_x0000_s18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5</xdr:col>
          <xdr:colOff>0</xdr:colOff>
          <xdr:row>9</xdr:row>
          <xdr:rowOff>0</xdr:rowOff>
        </xdr:to>
        <xdr:sp macro="" textlink="">
          <xdr:nvSpPr>
            <xdr:cNvPr id="20496" name="L1" hidden="1">
              <a:extLst>
                <a:ext uri="{63B3BB69-23CF-44E3-9099-C40C66FF867C}">
                  <a14:compatExt spid="_x0000_s20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3" Type="http://schemas.openxmlformats.org/officeDocument/2006/relationships/printerSettings" Target="../printerSettings/printerSettings2.bin"/><Relationship Id="rId21" Type="http://schemas.openxmlformats.org/officeDocument/2006/relationships/image" Target="../media/image8.emf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" Type="http://schemas.openxmlformats.org/officeDocument/2006/relationships/hyperlink" Target="mailto:paritec54@Gmail.com" TargetMode="External"/><Relationship Id="rId16" Type="http://schemas.openxmlformats.org/officeDocument/2006/relationships/control" Target="../activeX/activeX6.xml"/><Relationship Id="rId20" Type="http://schemas.openxmlformats.org/officeDocument/2006/relationships/control" Target="../activeX/activeX8.xml"/><Relationship Id="rId1" Type="http://schemas.openxmlformats.org/officeDocument/2006/relationships/hyperlink" Target="mailto:paritec54@Gmail.com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24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15" Type="http://schemas.openxmlformats.org/officeDocument/2006/relationships/image" Target="../media/image5.emf"/><Relationship Id="rId23" Type="http://schemas.openxmlformats.org/officeDocument/2006/relationships/image" Target="../media/image9.emf"/><Relationship Id="rId10" Type="http://schemas.openxmlformats.org/officeDocument/2006/relationships/control" Target="../activeX/activeX3.xml"/><Relationship Id="rId19" Type="http://schemas.openxmlformats.org/officeDocument/2006/relationships/image" Target="../media/image7.emf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Relationship Id="rId22" Type="http://schemas.openxmlformats.org/officeDocument/2006/relationships/control" Target="../activeX/activeX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4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1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T14" sqref="T1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 ca="1">N38/"1:"</f>
        <v>0</v>
      </c>
      <c r="E1" s="29"/>
      <c r="F1" s="28" t="s">
        <v>30</v>
      </c>
      <c r="G1" s="105">
        <f ca="1"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 ca="1"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MODELE</v>
      </c>
      <c r="B3" s="32">
        <v>43647</v>
      </c>
      <c r="C3" s="95"/>
      <c r="D3" s="50"/>
      <c r="E3" s="51"/>
      <c r="F3" s="51"/>
      <c r="G3" s="52"/>
      <c r="H3" s="53">
        <f>MAX(MOD(($E3+$G3-$D3-$F3),1),C3*HF)</f>
        <v>0</v>
      </c>
      <c r="I3" s="59">
        <f t="shared" ref="I3:I37" si="0">$H3-$J3</f>
        <v>0</v>
      </c>
      <c r="J3" s="194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7">
        <f t="shared" ref="K3:K37" ca="1" si="1">SUM(-J3+MAX(COUNTIF(Fer,B3)*($E3&lt;$D3)*($E3-MIN(0,$D3))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(WEEKDAY(B3)=1)*H3,C3*HF))</f>
        <v>0</v>
      </c>
      <c r="L3" s="60">
        <f ca="1">(WEEKDAY(B3)=1)*SUM(OFFSET(H3,,,-MIN(ROWS($3:3),7)))</f>
        <v>0</v>
      </c>
      <c r="M3" s="181">
        <f ca="1">(WEEKDAY(B3)=1)*MIN(HS_1,L3)</f>
        <v>0</v>
      </c>
      <c r="N3" s="198">
        <f t="shared" ref="N3:N37" ca="1" si="2">(WEEKDAY(B3)=1)*MIN(HS_2-HS_1,L3-M3-K3-J3)</f>
        <v>0</v>
      </c>
      <c r="O3" s="187">
        <f ca="1">(WEEKDAY(B3)=1)*L3-M3-N3-K3-J3</f>
        <v>0</v>
      </c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/>
      <c r="E4" s="51"/>
      <c r="F4" s="51"/>
      <c r="G4" s="52"/>
      <c r="H4" s="54">
        <f t="shared" ref="H4:H37" si="3">MAX(MOD(($E4+$G4-$D4-$F4),1),C4*HF)</f>
        <v>0</v>
      </c>
      <c r="I4" s="64">
        <f t="shared" si="0"/>
        <v>0</v>
      </c>
      <c r="J4" s="195">
        <f t="shared" ref="J4:J37" si="4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8">
        <f t="shared" ca="1" si="1"/>
        <v>0</v>
      </c>
      <c r="L4" s="66">
        <f ca="1">(WEEKDAY(B4)=1)*SUM(OFFSET(H4,,,-MIN(ROWS($3:4),7)))</f>
        <v>0</v>
      </c>
      <c r="M4" s="182">
        <f t="shared" ref="M4:M37" ca="1" si="5">(WEEKDAY(B4)=1)*MIN(HS_1,L4)</f>
        <v>0</v>
      </c>
      <c r="N4" s="199">
        <f t="shared" ca="1" si="2"/>
        <v>0</v>
      </c>
      <c r="O4" s="188">
        <f ca="1">(WEEKDAY(B4)=1)*L4-M4-N4-K4</f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/>
      <c r="E5" s="51"/>
      <c r="F5" s="51"/>
      <c r="G5" s="52"/>
      <c r="H5" s="54">
        <f t="shared" si="3"/>
        <v>0</v>
      </c>
      <c r="I5" s="64">
        <f t="shared" si="0"/>
        <v>0</v>
      </c>
      <c r="J5" s="195">
        <f t="shared" si="4"/>
        <v>0</v>
      </c>
      <c r="K5" s="188">
        <f t="shared" ca="1" si="1"/>
        <v>0</v>
      </c>
      <c r="L5" s="66">
        <f ca="1">(WEEKDAY(B5)=1)*SUM(OFFSET(H5,,,-MIN(ROWS($3:5),7)))</f>
        <v>0</v>
      </c>
      <c r="M5" s="182">
        <f t="shared" ca="1" si="5"/>
        <v>0</v>
      </c>
      <c r="N5" s="199">
        <f t="shared" ca="1" si="2"/>
        <v>0</v>
      </c>
      <c r="O5" s="188">
        <f ca="1">(WEEKDAY(B5)=1)*L5-M5-N5-K5</f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>
        <f t="shared" si="3"/>
        <v>0</v>
      </c>
      <c r="I6" s="64">
        <f t="shared" si="0"/>
        <v>0</v>
      </c>
      <c r="J6" s="195">
        <f t="shared" si="4"/>
        <v>0</v>
      </c>
      <c r="K6" s="188">
        <f t="shared" ca="1" si="1"/>
        <v>0</v>
      </c>
      <c r="L6" s="66">
        <f ca="1">(WEEKDAY(B6)=1)*SUM(OFFSET(H6,,,-MIN(ROWS($3:6),7)))</f>
        <v>0</v>
      </c>
      <c r="M6" s="182">
        <f t="shared" ca="1" si="5"/>
        <v>0</v>
      </c>
      <c r="N6" s="199">
        <f t="shared" ca="1" si="2"/>
        <v>0</v>
      </c>
      <c r="O6" s="188">
        <f ca="1">(WEEKDAY(B6)=1)*L6-M6-N6-K6</f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>
        <f t="shared" si="3"/>
        <v>0</v>
      </c>
      <c r="I7" s="64">
        <f t="shared" si="0"/>
        <v>0</v>
      </c>
      <c r="J7" s="195">
        <f t="shared" si="4"/>
        <v>0</v>
      </c>
      <c r="K7" s="188">
        <f t="shared" ca="1" si="1"/>
        <v>0</v>
      </c>
      <c r="L7" s="66">
        <f ca="1">(WEEKDAY(B7)=1)*SUM(OFFSET(H7,,,-MIN(ROWS($3:7),7)))</f>
        <v>0</v>
      </c>
      <c r="M7" s="182">
        <f t="shared" ca="1" si="5"/>
        <v>0</v>
      </c>
      <c r="N7" s="199">
        <f t="shared" ca="1" si="2"/>
        <v>0</v>
      </c>
      <c r="O7" s="188">
        <f ca="1">(WEEKDAY(B7)=1)*L7-M7-N7-K7-J7</f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>
        <f t="shared" si="3"/>
        <v>0</v>
      </c>
      <c r="I8" s="69">
        <f t="shared" si="0"/>
        <v>0</v>
      </c>
      <c r="J8" s="70">
        <f t="shared" si="4"/>
        <v>0</v>
      </c>
      <c r="K8" s="192">
        <f t="shared" ca="1" si="1"/>
        <v>0</v>
      </c>
      <c r="L8" s="71">
        <f ca="1">(WEEKDAY(B8)=1)*SUM(OFFSET(H8,,,-MIN(ROWS($3:8),7)))</f>
        <v>0</v>
      </c>
      <c r="M8" s="183">
        <f t="shared" ca="1" si="5"/>
        <v>0</v>
      </c>
      <c r="N8" s="200">
        <f t="shared" ca="1" si="2"/>
        <v>0</v>
      </c>
      <c r="O8" s="189">
        <f t="shared" ref="O8:O37" ca="1" si="6">(WEEKDAY(B8)=1)*L8-M8-N8-K8-J8</f>
        <v>0</v>
      </c>
      <c r="P8" s="120" t="str">
        <f>IF(H8&lt;&gt;0,"ASTREINTE","")</f>
        <v/>
      </c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>
        <f t="shared" si="3"/>
        <v>0</v>
      </c>
      <c r="I9" s="100">
        <f t="shared" si="0"/>
        <v>0</v>
      </c>
      <c r="J9" s="101">
        <f t="shared" si="4"/>
        <v>0</v>
      </c>
      <c r="K9" s="197">
        <f t="shared" ca="1" si="1"/>
        <v>0</v>
      </c>
      <c r="L9" s="78">
        <f ca="1">(WEEKDAY(B9)=1)*SUM(OFFSET(H9,,,-MIN(ROWS($3:9),7)))</f>
        <v>0</v>
      </c>
      <c r="M9" s="79">
        <f t="shared" ca="1" si="5"/>
        <v>0</v>
      </c>
      <c r="N9" s="202">
        <f t="shared" ca="1" si="2"/>
        <v>0</v>
      </c>
      <c r="O9" s="203">
        <f t="shared" ca="1" si="6"/>
        <v>0</v>
      </c>
      <c r="P9" s="120" t="str">
        <f>IF(H9&lt;&gt;0,"ASTREINTE","")</f>
        <v/>
      </c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>
        <f t="shared" si="3"/>
        <v>0</v>
      </c>
      <c r="I10" s="64">
        <f t="shared" si="0"/>
        <v>0</v>
      </c>
      <c r="J10" s="65">
        <f t="shared" si="4"/>
        <v>0</v>
      </c>
      <c r="K10" s="196">
        <f t="shared" ca="1" si="1"/>
        <v>0</v>
      </c>
      <c r="L10" s="54">
        <f ca="1">(WEEKDAY(B10)=1)*SUM(OFFSET(H10,,,-MIN(ROWS($3:10),7)))</f>
        <v>0</v>
      </c>
      <c r="M10" s="185">
        <f t="shared" ca="1" si="5"/>
        <v>0</v>
      </c>
      <c r="N10" s="201">
        <f t="shared" ca="1" si="2"/>
        <v>0</v>
      </c>
      <c r="O10" s="190">
        <f t="shared" ca="1" si="6"/>
        <v>0</v>
      </c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>
        <f t="shared" si="3"/>
        <v>0</v>
      </c>
      <c r="I11" s="64">
        <f t="shared" si="0"/>
        <v>0</v>
      </c>
      <c r="J11" s="65">
        <f t="shared" si="4"/>
        <v>0</v>
      </c>
      <c r="K11" s="192">
        <f t="shared" ca="1" si="1"/>
        <v>0</v>
      </c>
      <c r="L11" s="66">
        <f ca="1">(WEEKDAY(B11)=1)*SUM(OFFSET(H11,,,-MIN(ROWS($3:11),7)))</f>
        <v>0</v>
      </c>
      <c r="M11" s="186">
        <f t="shared" ca="1" si="5"/>
        <v>0</v>
      </c>
      <c r="N11" s="199">
        <f t="shared" ca="1" si="2"/>
        <v>0</v>
      </c>
      <c r="O11" s="188">
        <f t="shared" ca="1" si="6"/>
        <v>0</v>
      </c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>
        <f t="shared" si="3"/>
        <v>0</v>
      </c>
      <c r="I12" s="64">
        <f t="shared" si="0"/>
        <v>0</v>
      </c>
      <c r="J12" s="65">
        <f t="shared" si="4"/>
        <v>0</v>
      </c>
      <c r="K12" s="192">
        <f t="shared" ca="1" si="1"/>
        <v>0</v>
      </c>
      <c r="L12" s="66">
        <f ca="1">(WEEKDAY(B12)=1)*SUM(OFFSET(H12,,,-MIN(ROWS($3:12),7)))</f>
        <v>0</v>
      </c>
      <c r="M12" s="186">
        <f t="shared" ca="1" si="5"/>
        <v>0</v>
      </c>
      <c r="N12" s="199">
        <f t="shared" ca="1" si="2"/>
        <v>0</v>
      </c>
      <c r="O12" s="188">
        <f t="shared" ca="1" si="6"/>
        <v>0</v>
      </c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>
        <f t="shared" si="3"/>
        <v>0</v>
      </c>
      <c r="I13" s="64">
        <f t="shared" si="0"/>
        <v>0</v>
      </c>
      <c r="J13" s="65">
        <f t="shared" si="4"/>
        <v>0</v>
      </c>
      <c r="K13" s="192">
        <f t="shared" ca="1" si="1"/>
        <v>0</v>
      </c>
      <c r="L13" s="66">
        <f ca="1">(WEEKDAY(B13)=1)*SUM(OFFSET(H13,,,-MIN(ROWS($3:13),7)))</f>
        <v>0</v>
      </c>
      <c r="M13" s="186">
        <f t="shared" ca="1" si="5"/>
        <v>0</v>
      </c>
      <c r="N13" s="199">
        <f t="shared" ca="1" si="2"/>
        <v>0</v>
      </c>
      <c r="O13" s="188">
        <f t="shared" ca="1" si="6"/>
        <v>0</v>
      </c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>
        <f t="shared" si="3"/>
        <v>0</v>
      </c>
      <c r="I14" s="64">
        <f t="shared" si="0"/>
        <v>0</v>
      </c>
      <c r="J14" s="65">
        <f t="shared" si="4"/>
        <v>0</v>
      </c>
      <c r="K14" s="192">
        <f t="shared" ca="1" si="1"/>
        <v>0</v>
      </c>
      <c r="L14" s="66">
        <f ca="1">(WEEKDAY(B14)=1)*SUM(OFFSET(H14,,,-MIN(ROWS($3:14),7)))</f>
        <v>0</v>
      </c>
      <c r="M14" s="186">
        <f t="shared" ca="1" si="5"/>
        <v>0</v>
      </c>
      <c r="N14" s="199">
        <f t="shared" ca="1" si="2"/>
        <v>0</v>
      </c>
      <c r="O14" s="188">
        <f t="shared" ca="1" si="6"/>
        <v>0</v>
      </c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>
        <f t="shared" si="3"/>
        <v>0</v>
      </c>
      <c r="I15" s="69">
        <f t="shared" si="0"/>
        <v>0</v>
      </c>
      <c r="J15" s="70">
        <f t="shared" si="4"/>
        <v>0</v>
      </c>
      <c r="K15" s="192">
        <f t="shared" ca="1" si="1"/>
        <v>0</v>
      </c>
      <c r="L15" s="71">
        <f ca="1">(WEEKDAY(B15)=1)*SUM(OFFSET(H15,,,-MIN(ROWS($3:15),7)))</f>
        <v>0</v>
      </c>
      <c r="M15" s="184">
        <f t="shared" ca="1" si="5"/>
        <v>0</v>
      </c>
      <c r="N15" s="200">
        <f t="shared" ca="1" si="2"/>
        <v>0</v>
      </c>
      <c r="O15" s="189">
        <f t="shared" ca="1" si="6"/>
        <v>0</v>
      </c>
      <c r="P15" s="120" t="str">
        <f>IF(H15&lt;&gt;0,"ASTREINTE","")</f>
        <v/>
      </c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>
        <f t="shared" si="3"/>
        <v>0</v>
      </c>
      <c r="I16" s="100">
        <f t="shared" si="0"/>
        <v>0</v>
      </c>
      <c r="J16" s="101">
        <f t="shared" si="4"/>
        <v>0</v>
      </c>
      <c r="K16" s="193">
        <f t="shared" ca="1" si="1"/>
        <v>0</v>
      </c>
      <c r="L16" s="78">
        <f ca="1">(WEEKDAY(B16)=1)*SUM(OFFSET(H16,,,-MIN(ROWS($3:16),7)))</f>
        <v>0</v>
      </c>
      <c r="M16" s="79">
        <f t="shared" ca="1" si="5"/>
        <v>0</v>
      </c>
      <c r="N16" s="202">
        <f t="shared" ca="1" si="2"/>
        <v>0</v>
      </c>
      <c r="O16" s="203">
        <f t="shared" ca="1" si="6"/>
        <v>0</v>
      </c>
      <c r="P16" s="120" t="str">
        <f>IF(H16&lt;&gt;0,"ASTREINTE","")</f>
        <v/>
      </c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>
        <f t="shared" si="3"/>
        <v>0</v>
      </c>
      <c r="I17" s="64">
        <f t="shared" si="0"/>
        <v>0</v>
      </c>
      <c r="J17" s="65">
        <f t="shared" si="4"/>
        <v>0</v>
      </c>
      <c r="K17" s="196">
        <f t="shared" ca="1" si="1"/>
        <v>0</v>
      </c>
      <c r="L17" s="54">
        <f ca="1">(WEEKDAY(B17)=1)*SUM(OFFSET(H17,,,-MIN(ROWS($3:17),7)))</f>
        <v>0</v>
      </c>
      <c r="M17" s="61">
        <f t="shared" ca="1" si="5"/>
        <v>0</v>
      </c>
      <c r="N17" s="201">
        <f t="shared" ca="1" si="2"/>
        <v>0</v>
      </c>
      <c r="O17" s="190">
        <f t="shared" ca="1" si="6"/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>
        <f t="shared" si="3"/>
        <v>0</v>
      </c>
      <c r="I18" s="64">
        <f t="shared" si="0"/>
        <v>0</v>
      </c>
      <c r="J18" s="65">
        <f t="shared" si="4"/>
        <v>0</v>
      </c>
      <c r="K18" s="192">
        <f t="shared" ca="1" si="1"/>
        <v>0</v>
      </c>
      <c r="L18" s="66">
        <f ca="1">(WEEKDAY(B18)=1)*SUM(OFFSET(H18,,,-MIN(ROWS($3:18),7)))</f>
        <v>0</v>
      </c>
      <c r="M18" s="61">
        <f t="shared" ca="1" si="5"/>
        <v>0</v>
      </c>
      <c r="N18" s="199">
        <f t="shared" ca="1" si="2"/>
        <v>0</v>
      </c>
      <c r="O18" s="188">
        <f t="shared" ca="1" si="6"/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>
        <f t="shared" si="3"/>
        <v>0</v>
      </c>
      <c r="I19" s="64">
        <f t="shared" si="0"/>
        <v>0</v>
      </c>
      <c r="J19" s="65">
        <f t="shared" si="4"/>
        <v>0</v>
      </c>
      <c r="K19" s="192">
        <f t="shared" ca="1" si="1"/>
        <v>0</v>
      </c>
      <c r="L19" s="66">
        <f ca="1">(WEEKDAY(B19)=1)*SUM(OFFSET(H19,,,-MIN(ROWS($3:19),7)))</f>
        <v>0</v>
      </c>
      <c r="M19" s="61">
        <f t="shared" ca="1" si="5"/>
        <v>0</v>
      </c>
      <c r="N19" s="199">
        <f t="shared" ca="1" si="2"/>
        <v>0</v>
      </c>
      <c r="O19" s="188">
        <f t="shared" ca="1" si="6"/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>
        <f t="shared" si="3"/>
        <v>0</v>
      </c>
      <c r="I20" s="64">
        <f t="shared" si="0"/>
        <v>0</v>
      </c>
      <c r="J20" s="65">
        <f t="shared" si="4"/>
        <v>0</v>
      </c>
      <c r="K20" s="192">
        <f t="shared" ca="1" si="1"/>
        <v>0</v>
      </c>
      <c r="L20" s="66">
        <f ca="1">(WEEKDAY(B20)=1)*SUM(OFFSET(H20,,,-MIN(ROWS($3:20),7)))</f>
        <v>0</v>
      </c>
      <c r="M20" s="61">
        <f t="shared" ca="1" si="5"/>
        <v>0</v>
      </c>
      <c r="N20" s="199">
        <f t="shared" ca="1" si="2"/>
        <v>0</v>
      </c>
      <c r="O20" s="188">
        <f t="shared" ca="1" si="6"/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>
        <f t="shared" si="3"/>
        <v>0</v>
      </c>
      <c r="I21" s="64">
        <f t="shared" si="0"/>
        <v>0</v>
      </c>
      <c r="J21" s="65">
        <f t="shared" si="4"/>
        <v>0</v>
      </c>
      <c r="K21" s="192">
        <f t="shared" ca="1" si="1"/>
        <v>0</v>
      </c>
      <c r="L21" s="66">
        <f ca="1">(WEEKDAY(B21)=1)*SUM(OFFSET(H21,,,-MIN(ROWS($3:21),7)))</f>
        <v>0</v>
      </c>
      <c r="M21" s="61">
        <f t="shared" ca="1" si="5"/>
        <v>0</v>
      </c>
      <c r="N21" s="199">
        <f t="shared" ca="1" si="2"/>
        <v>0</v>
      </c>
      <c r="O21" s="188">
        <f t="shared" ca="1" si="6"/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>
        <f t="shared" si="3"/>
        <v>0</v>
      </c>
      <c r="I22" s="69">
        <f t="shared" si="0"/>
        <v>0</v>
      </c>
      <c r="J22" s="70">
        <f t="shared" si="4"/>
        <v>0</v>
      </c>
      <c r="K22" s="192">
        <f t="shared" ca="1" si="1"/>
        <v>0</v>
      </c>
      <c r="L22" s="71">
        <f ca="1">(WEEKDAY(B22)=1)*SUM(OFFSET(H22,,,-MIN(ROWS($3:22),7)))</f>
        <v>0</v>
      </c>
      <c r="M22" s="72">
        <f t="shared" ca="1" si="5"/>
        <v>0</v>
      </c>
      <c r="N22" s="200">
        <f t="shared" ca="1" si="2"/>
        <v>0</v>
      </c>
      <c r="O22" s="189">
        <f t="shared" ca="1" si="6"/>
        <v>0</v>
      </c>
      <c r="P22" s="120" t="str">
        <f>IF(H22&lt;&gt;0,"ASTREINTE","")</f>
        <v/>
      </c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>
        <f t="shared" si="3"/>
        <v>0</v>
      </c>
      <c r="I23" s="100">
        <f t="shared" si="0"/>
        <v>0</v>
      </c>
      <c r="J23" s="101">
        <f t="shared" si="4"/>
        <v>0</v>
      </c>
      <c r="K23" s="193">
        <f t="shared" ca="1" si="1"/>
        <v>0</v>
      </c>
      <c r="L23" s="78">
        <f ca="1">(WEEKDAY(B23)=1)*SUM(OFFSET(H23,,,-MIN(ROWS($3:23),7)))</f>
        <v>0</v>
      </c>
      <c r="M23" s="79">
        <f t="shared" ca="1" si="5"/>
        <v>0</v>
      </c>
      <c r="N23" s="202">
        <f t="shared" ca="1" si="2"/>
        <v>0</v>
      </c>
      <c r="O23" s="203">
        <f t="shared" ca="1" si="6"/>
        <v>0</v>
      </c>
      <c r="P23" s="120" t="str">
        <f>IF(H23&lt;&gt;0,"ASTREINTE","")</f>
        <v/>
      </c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>
        <f t="shared" si="3"/>
        <v>0</v>
      </c>
      <c r="I24" s="64">
        <f t="shared" si="0"/>
        <v>0</v>
      </c>
      <c r="J24" s="65">
        <f t="shared" si="4"/>
        <v>0</v>
      </c>
      <c r="K24" s="196">
        <f t="shared" ca="1" si="1"/>
        <v>0</v>
      </c>
      <c r="L24" s="54">
        <f ca="1">(WEEKDAY(B24)=1)*SUM(OFFSET(H24,,,-MIN(ROWS($3:24),7)))</f>
        <v>0</v>
      </c>
      <c r="M24" s="61">
        <f t="shared" ca="1" si="5"/>
        <v>0</v>
      </c>
      <c r="N24" s="201">
        <f t="shared" ca="1" si="2"/>
        <v>0</v>
      </c>
      <c r="O24" s="190">
        <f t="shared" ca="1" si="6"/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>
        <f t="shared" si="3"/>
        <v>0</v>
      </c>
      <c r="I25" s="64">
        <f t="shared" si="0"/>
        <v>0</v>
      </c>
      <c r="J25" s="65">
        <f t="shared" si="4"/>
        <v>0</v>
      </c>
      <c r="K25" s="192">
        <f t="shared" ca="1" si="1"/>
        <v>0</v>
      </c>
      <c r="L25" s="66">
        <f ca="1">(WEEKDAY(B25)=1)*SUM(OFFSET(H25,,,-MIN(ROWS($3:25),7)))</f>
        <v>0</v>
      </c>
      <c r="M25" s="61">
        <f t="shared" ca="1" si="5"/>
        <v>0</v>
      </c>
      <c r="N25" s="199">
        <f t="shared" ca="1" si="2"/>
        <v>0</v>
      </c>
      <c r="O25" s="188">
        <f t="shared" ca="1" si="6"/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>
        <f t="shared" si="3"/>
        <v>0</v>
      </c>
      <c r="I26" s="64">
        <f t="shared" si="0"/>
        <v>0</v>
      </c>
      <c r="J26" s="65">
        <f t="shared" si="4"/>
        <v>0</v>
      </c>
      <c r="K26" s="192">
        <f t="shared" ca="1" si="1"/>
        <v>0</v>
      </c>
      <c r="L26" s="66">
        <f ca="1">(WEEKDAY(B26)=1)*SUM(OFFSET(H26,,,-MIN(ROWS($3:26),7)))</f>
        <v>0</v>
      </c>
      <c r="M26" s="61">
        <f t="shared" ca="1" si="5"/>
        <v>0</v>
      </c>
      <c r="N26" s="199">
        <f t="shared" ca="1" si="2"/>
        <v>0</v>
      </c>
      <c r="O26" s="188">
        <f t="shared" ca="1" si="6"/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>
        <f t="shared" si="3"/>
        <v>0</v>
      </c>
      <c r="I27" s="64">
        <f t="shared" si="0"/>
        <v>0</v>
      </c>
      <c r="J27" s="65">
        <f t="shared" si="4"/>
        <v>0</v>
      </c>
      <c r="K27" s="192">
        <f t="shared" ca="1" si="1"/>
        <v>0</v>
      </c>
      <c r="L27" s="66">
        <f ca="1">(WEEKDAY(B27)=1)*SUM(OFFSET(H27,,,-MIN(ROWS($3:27),7)))</f>
        <v>0</v>
      </c>
      <c r="M27" s="61">
        <f t="shared" ca="1" si="5"/>
        <v>0</v>
      </c>
      <c r="N27" s="199">
        <f t="shared" ca="1" si="2"/>
        <v>0</v>
      </c>
      <c r="O27" s="188">
        <f t="shared" ca="1" si="6"/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>
        <f t="shared" si="3"/>
        <v>0</v>
      </c>
      <c r="I28" s="64">
        <f t="shared" si="0"/>
        <v>0</v>
      </c>
      <c r="J28" s="65">
        <f t="shared" si="4"/>
        <v>0</v>
      </c>
      <c r="K28" s="192">
        <f t="shared" ca="1" si="1"/>
        <v>0</v>
      </c>
      <c r="L28" s="66">
        <f ca="1">(WEEKDAY(B28)=1)*SUM(OFFSET(H28,,,-MIN(ROWS($3:28),7)))</f>
        <v>0</v>
      </c>
      <c r="M28" s="61">
        <f t="shared" ca="1" si="5"/>
        <v>0</v>
      </c>
      <c r="N28" s="199">
        <f t="shared" ca="1" si="2"/>
        <v>0</v>
      </c>
      <c r="O28" s="188">
        <f t="shared" ca="1" si="6"/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>
        <f t="shared" si="3"/>
        <v>0</v>
      </c>
      <c r="I29" s="69">
        <f t="shared" si="0"/>
        <v>0</v>
      </c>
      <c r="J29" s="70">
        <f t="shared" si="4"/>
        <v>0</v>
      </c>
      <c r="K29" s="192">
        <f t="shared" ca="1" si="1"/>
        <v>0</v>
      </c>
      <c r="L29" s="71">
        <f ca="1">(WEEKDAY(B29)=1)*SUM(OFFSET(H29,,,-MIN(ROWS($3:29),7)))</f>
        <v>0</v>
      </c>
      <c r="M29" s="72">
        <f t="shared" ca="1" si="5"/>
        <v>0</v>
      </c>
      <c r="N29" s="200">
        <f t="shared" ca="1" si="2"/>
        <v>0</v>
      </c>
      <c r="O29" s="189">
        <f t="shared" ca="1" si="6"/>
        <v>0</v>
      </c>
      <c r="P29" s="120" t="str">
        <f>IF(H29&lt;&gt;0,"ASTREINTE","")</f>
        <v/>
      </c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>
        <f t="shared" si="3"/>
        <v>0</v>
      </c>
      <c r="I30" s="100">
        <f t="shared" si="0"/>
        <v>0</v>
      </c>
      <c r="J30" s="101">
        <f t="shared" si="4"/>
        <v>0</v>
      </c>
      <c r="K30" s="193">
        <f t="shared" ca="1" si="1"/>
        <v>0</v>
      </c>
      <c r="L30" s="78">
        <f ca="1">(WEEKDAY(B30)=1)*SUM(OFFSET(H30,,,-MIN(ROWS($3:30),7)))</f>
        <v>0</v>
      </c>
      <c r="M30" s="79">
        <f t="shared" ca="1" si="5"/>
        <v>0</v>
      </c>
      <c r="N30" s="202">
        <f t="shared" ca="1" si="2"/>
        <v>0</v>
      </c>
      <c r="O30" s="203">
        <f t="shared" ca="1" si="6"/>
        <v>0</v>
      </c>
      <c r="P30" s="120" t="str">
        <f>IF(H30&lt;&gt;0,"ASTREINTE","")</f>
        <v/>
      </c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>
        <f t="shared" si="3"/>
        <v>0</v>
      </c>
      <c r="I31" s="64">
        <f t="shared" si="0"/>
        <v>0</v>
      </c>
      <c r="J31" s="65">
        <f t="shared" si="4"/>
        <v>0</v>
      </c>
      <c r="K31" s="196">
        <f t="shared" ca="1" si="1"/>
        <v>0</v>
      </c>
      <c r="L31" s="54">
        <f ca="1">(WEEKDAY(B31)=1)*SUM(OFFSET(H31,,,-MIN(ROWS($3:31),7)))</f>
        <v>0</v>
      </c>
      <c r="M31" s="61">
        <f t="shared" ca="1" si="5"/>
        <v>0</v>
      </c>
      <c r="N31" s="201">
        <f t="shared" ca="1" si="2"/>
        <v>0</v>
      </c>
      <c r="O31" s="190">
        <f t="shared" ca="1" si="6"/>
        <v>0</v>
      </c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f t="shared" si="3"/>
        <v>0</v>
      </c>
      <c r="I32" s="64">
        <f t="shared" si="0"/>
        <v>0</v>
      </c>
      <c r="J32" s="65">
        <f t="shared" si="4"/>
        <v>0</v>
      </c>
      <c r="K32" s="192">
        <f t="shared" ca="1" si="1"/>
        <v>0</v>
      </c>
      <c r="L32" s="66">
        <f ca="1">(WEEKDAY(B32)=1)*SUM(OFFSET(H32,,,-MIN(ROWS($3:32),7)))</f>
        <v>0</v>
      </c>
      <c r="M32" s="61">
        <f t="shared" ca="1" si="5"/>
        <v>0</v>
      </c>
      <c r="N32" s="199">
        <f t="shared" ca="1" si="2"/>
        <v>0</v>
      </c>
      <c r="O32" s="188">
        <f t="shared" ca="1" si="6"/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f t="shared" si="3"/>
        <v>0</v>
      </c>
      <c r="I33" s="64">
        <f t="shared" si="0"/>
        <v>0</v>
      </c>
      <c r="J33" s="65">
        <f t="shared" si="4"/>
        <v>0</v>
      </c>
      <c r="K33" s="192">
        <f t="shared" ca="1" si="1"/>
        <v>0</v>
      </c>
      <c r="L33" s="66">
        <f ca="1">(WEEKDAY(B33)=1)*SUM(OFFSET(H33,,,-MIN(ROWS($3:33),7)))</f>
        <v>0</v>
      </c>
      <c r="M33" s="61">
        <f t="shared" ca="1" si="5"/>
        <v>0</v>
      </c>
      <c r="N33" s="199">
        <f t="shared" ca="1" si="2"/>
        <v>0</v>
      </c>
      <c r="O33" s="188">
        <f t="shared" ca="1" si="6"/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f t="shared" si="3"/>
        <v>0</v>
      </c>
      <c r="I34" s="64">
        <f t="shared" si="0"/>
        <v>0</v>
      </c>
      <c r="J34" s="65">
        <f t="shared" si="4"/>
        <v>0</v>
      </c>
      <c r="K34" s="192">
        <f t="shared" ca="1" si="1"/>
        <v>0</v>
      </c>
      <c r="L34" s="66">
        <f ca="1">(WEEKDAY(B34)=1)*SUM(OFFSET(H34,,,-MIN(ROWS($3:34),7)))</f>
        <v>0</v>
      </c>
      <c r="M34" s="61">
        <f t="shared" ca="1" si="5"/>
        <v>0</v>
      </c>
      <c r="N34" s="199">
        <f t="shared" ca="1" si="2"/>
        <v>0</v>
      </c>
      <c r="O34" s="188">
        <f t="shared" ca="1" si="6"/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f t="shared" si="3"/>
        <v>0</v>
      </c>
      <c r="I35" s="64">
        <f t="shared" si="0"/>
        <v>0</v>
      </c>
      <c r="J35" s="65">
        <f t="shared" si="4"/>
        <v>0</v>
      </c>
      <c r="K35" s="192">
        <f t="shared" ca="1" si="1"/>
        <v>0</v>
      </c>
      <c r="L35" s="66">
        <f ca="1">(WEEKDAY(B35)=1)*SUM(OFFSET(H35,,,-MIN(ROWS($3:35),7)))</f>
        <v>0</v>
      </c>
      <c r="M35" s="61">
        <f t="shared" ca="1" si="5"/>
        <v>0</v>
      </c>
      <c r="N35" s="199">
        <f t="shared" ca="1" si="2"/>
        <v>0</v>
      </c>
      <c r="O35" s="188">
        <f t="shared" ca="1" si="6"/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f t="shared" si="3"/>
        <v>0</v>
      </c>
      <c r="I36" s="69">
        <f t="shared" si="0"/>
        <v>0</v>
      </c>
      <c r="J36" s="70">
        <f t="shared" si="4"/>
        <v>0</v>
      </c>
      <c r="K36" s="192">
        <f t="shared" ca="1" si="1"/>
        <v>0</v>
      </c>
      <c r="L36" s="71">
        <f ca="1">(WEEKDAY(B36)=1)*SUM(OFFSET(H36,,,-MIN(ROWS($3:36),7)))</f>
        <v>0</v>
      </c>
      <c r="M36" s="72">
        <f t="shared" ca="1" si="5"/>
        <v>0</v>
      </c>
      <c r="N36" s="200">
        <f t="shared" ca="1" si="2"/>
        <v>0</v>
      </c>
      <c r="O36" s="189">
        <f t="shared" ca="1" si="6"/>
        <v>0</v>
      </c>
      <c r="P36" s="120" t="str">
        <f>IF(H36&lt;&gt;0,"ASTREINTE","")</f>
        <v/>
      </c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f t="shared" si="3"/>
        <v>0</v>
      </c>
      <c r="I37" s="100">
        <f t="shared" si="0"/>
        <v>0</v>
      </c>
      <c r="J37" s="101">
        <f t="shared" si="4"/>
        <v>0</v>
      </c>
      <c r="K37" s="193">
        <f t="shared" ca="1" si="1"/>
        <v>0</v>
      </c>
      <c r="L37" s="78">
        <f ca="1">(WEEKDAY(B37)=1)*SUM(OFFSET(H37,,,-MIN(ROWS($3:37),7)))</f>
        <v>0</v>
      </c>
      <c r="M37" s="79">
        <f t="shared" ca="1" si="5"/>
        <v>0</v>
      </c>
      <c r="N37" s="202">
        <f t="shared" ca="1" si="2"/>
        <v>0</v>
      </c>
      <c r="O37" s="203">
        <f t="shared" ca="1" si="6"/>
        <v>0</v>
      </c>
      <c r="P37" s="120" t="str">
        <f>IF(H37&lt;&gt;0,"ASTREINTE","")</f>
        <v/>
      </c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7">SUM(H3:H37)</f>
        <v>0</v>
      </c>
      <c r="I38" s="92">
        <f t="shared" si="7"/>
        <v>0</v>
      </c>
      <c r="J38" s="92">
        <f t="shared" si="7"/>
        <v>0</v>
      </c>
      <c r="K38" s="126">
        <f ca="1">SUM(K3:K37)</f>
        <v>0</v>
      </c>
      <c r="L38" s="93">
        <f ca="1">SUM(L3:L37)</f>
        <v>0</v>
      </c>
      <c r="M38" s="93">
        <f t="shared" ca="1" si="7"/>
        <v>0</v>
      </c>
      <c r="N38" s="93">
        <f t="shared" ca="1" si="7"/>
        <v>0</v>
      </c>
      <c r="O38" s="94">
        <f t="shared" ca="1" si="7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</v>
      </c>
      <c r="I40" s="208">
        <f>SUM(I38:J38)</f>
        <v>0</v>
      </c>
      <c r="J40" s="209"/>
      <c r="K40" s="26"/>
      <c r="L40" s="12">
        <f ca="1">L38</f>
        <v>0</v>
      </c>
      <c r="M40" s="208">
        <f ca="1">SUM(M38:O38)</f>
        <v>0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MODELE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I40:J40"/>
    <mergeCell ref="M40:O40"/>
    <mergeCell ref="A3:A16"/>
    <mergeCell ref="B67:I67"/>
    <mergeCell ref="B68:I68"/>
    <mergeCell ref="B56:H57"/>
  </mergeCells>
  <conditionalFormatting sqref="B31:J37">
    <cfRule type="expression" dxfId="112" priority="59">
      <formula>MONTH($B$34)&lt;&gt;MONTH($B$22)</formula>
    </cfRule>
  </conditionalFormatting>
  <conditionalFormatting sqref="B3:K37">
    <cfRule type="expression" dxfId="111" priority="61">
      <formula>WEEKDAY($B3)=1</formula>
    </cfRule>
  </conditionalFormatting>
  <conditionalFormatting sqref="C3:C11 C13:C15 C20:C29 C17:C18 C31:C37">
    <cfRule type="expression" dxfId="110" priority="57">
      <formula>AND(COUNTIF(Fer,B3)=0,C3&lt;&gt;"")</formula>
    </cfRule>
  </conditionalFormatting>
  <conditionalFormatting sqref="B3:B37">
    <cfRule type="expression" dxfId="109" priority="55">
      <formula>COUNTIF(Fer,$B3)</formula>
    </cfRule>
  </conditionalFormatting>
  <conditionalFormatting sqref="B66:K66">
    <cfRule type="expression" dxfId="108" priority="15">
      <formula>WEEKDAY(#REF!)=1</formula>
    </cfRule>
  </conditionalFormatting>
  <conditionalFormatting sqref="C66">
    <cfRule type="expression" dxfId="107" priority="14">
      <formula>AND(COUNTIF(Fer,#REF!)=0,#REF!&lt;&gt;"")</formula>
    </cfRule>
  </conditionalFormatting>
  <conditionalFormatting sqref="B66:C66">
    <cfRule type="expression" dxfId="106" priority="13">
      <formula>COUNTIF(Fer,#REF!)</formula>
    </cfRule>
  </conditionalFormatting>
  <conditionalFormatting sqref="B59:K65">
    <cfRule type="expression" dxfId="105" priority="9">
      <formula>WEEKDAY(#REF!)=1</formula>
    </cfRule>
  </conditionalFormatting>
  <conditionalFormatting sqref="C59:C65">
    <cfRule type="expression" dxfId="104" priority="8">
      <formula>AND(COUNTIF(Fer,#REF!)=0,#REF!&lt;&gt;"")</formula>
    </cfRule>
  </conditionalFormatting>
  <conditionalFormatting sqref="B59:C65">
    <cfRule type="expression" dxfId="103" priority="7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2"/>
  <dimension ref="A1:S95"/>
  <sheetViews>
    <sheetView zoomScale="90" zoomScaleNormal="90" workbookViewId="0">
      <selection activeCell="C26" sqref="C26"/>
    </sheetView>
  </sheetViews>
  <sheetFormatPr baseColWidth="10" defaultRowHeight="15" x14ac:dyDescent="0.25"/>
  <cols>
    <col min="1" max="1" width="21.42578125" customWidth="1"/>
    <col min="2" max="2" width="15.85546875" bestFit="1" customWidth="1"/>
    <col min="3" max="6" width="11.5703125" style="127" customWidth="1"/>
    <col min="7" max="7" width="13" style="125" customWidth="1"/>
    <col min="8" max="8" width="10.42578125" style="127" customWidth="1"/>
    <col min="10" max="10" width="15.85546875" customWidth="1"/>
    <col min="11" max="11" width="14.7109375" customWidth="1"/>
    <col min="12" max="12" width="15.28515625" customWidth="1"/>
    <col min="13" max="13" width="27.5703125" customWidth="1"/>
    <col min="17" max="17" width="21.140625" customWidth="1"/>
    <col min="19" max="19" width="28.42578125" bestFit="1" customWidth="1"/>
  </cols>
  <sheetData>
    <row r="1" spans="1:19" ht="29.25" thickBot="1" x14ac:dyDescent="0.3">
      <c r="A1" s="109"/>
      <c r="B1" s="225" t="s">
        <v>39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  <c r="O1" s="127"/>
      <c r="S1" s="179" t="s">
        <v>59</v>
      </c>
    </row>
    <row r="2" spans="1:19" ht="28.5" customHeight="1" thickBot="1" x14ac:dyDescent="0.4">
      <c r="A2" s="221" t="s">
        <v>40</v>
      </c>
      <c r="B2" s="221" t="s">
        <v>41</v>
      </c>
      <c r="C2" s="223" t="s">
        <v>42</v>
      </c>
      <c r="D2" s="223" t="s">
        <v>43</v>
      </c>
      <c r="E2" s="223" t="s">
        <v>44</v>
      </c>
      <c r="F2" s="223" t="s">
        <v>38</v>
      </c>
      <c r="G2" s="226" t="s">
        <v>45</v>
      </c>
      <c r="H2" s="223" t="s">
        <v>46</v>
      </c>
      <c r="I2" s="221" t="s">
        <v>47</v>
      </c>
      <c r="J2" s="221" t="s">
        <v>48</v>
      </c>
      <c r="K2" s="221" t="s">
        <v>49</v>
      </c>
      <c r="L2" s="221" t="s">
        <v>50</v>
      </c>
      <c r="M2" s="221" t="s">
        <v>53</v>
      </c>
      <c r="N2" s="228" t="s">
        <v>64</v>
      </c>
      <c r="O2" s="228" t="s">
        <v>65</v>
      </c>
      <c r="S2" s="206">
        <v>6</v>
      </c>
    </row>
    <row r="3" spans="1:19" ht="23.25" customHeight="1" thickBot="1" x14ac:dyDescent="0.3">
      <c r="A3" s="222"/>
      <c r="B3" s="222"/>
      <c r="C3" s="224"/>
      <c r="D3" s="224"/>
      <c r="E3" s="224"/>
      <c r="F3" s="224"/>
      <c r="G3" s="227"/>
      <c r="H3" s="224"/>
      <c r="I3" s="222"/>
      <c r="J3" s="222"/>
      <c r="K3" s="222"/>
      <c r="L3" s="222"/>
      <c r="M3" s="222"/>
      <c r="N3" s="228"/>
      <c r="O3" s="228"/>
      <c r="R3" s="140"/>
    </row>
    <row r="4" spans="1:19" ht="25.5" customHeight="1" thickBot="1" x14ac:dyDescent="0.3">
      <c r="A4" s="113" t="s">
        <v>69</v>
      </c>
      <c r="B4" s="111"/>
      <c r="C4" s="131">
        <v>0</v>
      </c>
      <c r="D4" s="131">
        <v>0</v>
      </c>
      <c r="E4" s="131">
        <v>0</v>
      </c>
      <c r="F4" s="131">
        <v>0</v>
      </c>
      <c r="G4" s="124"/>
      <c r="H4" s="116">
        <v>0</v>
      </c>
      <c r="I4" s="111"/>
      <c r="J4" s="111"/>
      <c r="K4" s="114"/>
      <c r="L4" s="117"/>
      <c r="M4" s="117"/>
      <c r="N4" s="205">
        <v>1.1944444444444446</v>
      </c>
      <c r="O4" s="205">
        <v>1.1944444444444446</v>
      </c>
      <c r="R4" s="140"/>
      <c r="S4" s="178" t="s">
        <v>60</v>
      </c>
    </row>
    <row r="5" spans="1:19" ht="25.5" customHeight="1" thickBot="1" x14ac:dyDescent="0.3">
      <c r="A5" s="113" t="s">
        <v>70</v>
      </c>
      <c r="B5" s="111"/>
      <c r="C5" s="131">
        <v>4.5</v>
      </c>
      <c r="D5" s="131">
        <v>0</v>
      </c>
      <c r="E5" s="131">
        <v>0</v>
      </c>
      <c r="F5" s="131">
        <v>0</v>
      </c>
      <c r="G5" s="124"/>
      <c r="H5" s="116">
        <v>0</v>
      </c>
      <c r="I5" s="123"/>
      <c r="J5" s="111"/>
      <c r="K5" s="110"/>
      <c r="L5" s="111"/>
      <c r="M5" s="111"/>
      <c r="N5" s="205">
        <v>1.3541666666666665</v>
      </c>
      <c r="O5" s="205">
        <v>1.3541666666666665</v>
      </c>
      <c r="R5" s="141"/>
      <c r="S5" s="177" t="s">
        <v>61</v>
      </c>
    </row>
    <row r="6" spans="1:19" ht="25.5" customHeight="1" thickBot="1" x14ac:dyDescent="0.3">
      <c r="A6" s="113" t="s">
        <v>71</v>
      </c>
      <c r="B6" s="111"/>
      <c r="C6" s="131">
        <v>0</v>
      </c>
      <c r="D6" s="131">
        <v>0</v>
      </c>
      <c r="E6" s="131">
        <v>0</v>
      </c>
      <c r="F6" s="131">
        <v>0</v>
      </c>
      <c r="G6" s="124"/>
      <c r="H6" s="116">
        <v>0</v>
      </c>
      <c r="I6" s="111"/>
      <c r="J6" s="111"/>
      <c r="K6" s="110"/>
      <c r="L6" s="111"/>
      <c r="M6" s="111"/>
      <c r="N6" s="205">
        <v>1.1354166666666665</v>
      </c>
      <c r="O6" s="205">
        <v>1.1354166666666665</v>
      </c>
      <c r="R6" s="141"/>
    </row>
    <row r="7" spans="1:19" ht="25.5" customHeight="1" thickBot="1" x14ac:dyDescent="0.3">
      <c r="A7" s="113" t="s">
        <v>72</v>
      </c>
      <c r="B7" s="111"/>
      <c r="C7" s="131">
        <v>0</v>
      </c>
      <c r="D7" s="131">
        <v>0</v>
      </c>
      <c r="E7" s="131">
        <v>0</v>
      </c>
      <c r="F7" s="131">
        <v>0</v>
      </c>
      <c r="G7" s="124"/>
      <c r="H7" s="116">
        <v>0</v>
      </c>
      <c r="I7" s="111"/>
      <c r="J7" s="111"/>
      <c r="K7" s="111"/>
      <c r="L7" s="110"/>
      <c r="M7" s="110"/>
      <c r="N7" s="205">
        <v>1.0625</v>
      </c>
      <c r="O7" s="205">
        <v>1.0625</v>
      </c>
      <c r="R7" s="141"/>
      <c r="S7" s="178" t="s">
        <v>62</v>
      </c>
    </row>
    <row r="8" spans="1:19" ht="25.5" customHeight="1" thickBot="1" x14ac:dyDescent="0.3">
      <c r="A8" s="191" t="s">
        <v>73</v>
      </c>
      <c r="B8" s="111"/>
      <c r="C8" s="131">
        <v>0</v>
      </c>
      <c r="D8" s="131">
        <v>0</v>
      </c>
      <c r="E8" s="131">
        <v>0</v>
      </c>
      <c r="F8" s="131">
        <v>0</v>
      </c>
      <c r="G8" s="124"/>
      <c r="H8" s="116">
        <v>0</v>
      </c>
      <c r="I8" s="111"/>
      <c r="J8" s="111"/>
      <c r="K8" s="111"/>
      <c r="L8" s="111"/>
      <c r="M8" s="111"/>
      <c r="N8" s="205">
        <v>1.0069444444444444</v>
      </c>
      <c r="O8" s="205">
        <v>1.0069444444444444</v>
      </c>
      <c r="S8" s="177" t="s">
        <v>61</v>
      </c>
    </row>
    <row r="9" spans="1:19" ht="25.5" customHeight="1" thickBot="1" x14ac:dyDescent="0.3">
      <c r="A9" s="113" t="s">
        <v>74</v>
      </c>
      <c r="B9" s="111"/>
      <c r="C9" s="131">
        <v>0</v>
      </c>
      <c r="D9" s="131">
        <v>0</v>
      </c>
      <c r="E9" s="131">
        <v>0</v>
      </c>
      <c r="F9" s="131">
        <v>2</v>
      </c>
      <c r="G9" s="124"/>
      <c r="H9" s="116">
        <v>0</v>
      </c>
      <c r="I9" s="111"/>
      <c r="J9" s="111"/>
      <c r="K9" s="111"/>
      <c r="L9" s="111"/>
      <c r="M9" s="111"/>
      <c r="N9" s="205">
        <v>1.21875</v>
      </c>
      <c r="O9" s="205">
        <v>1.1354166666666667</v>
      </c>
      <c r="S9" s="176"/>
    </row>
    <row r="10" spans="1:19" ht="25.5" customHeight="1" thickBot="1" x14ac:dyDescent="0.3">
      <c r="A10" s="113" t="s">
        <v>75</v>
      </c>
      <c r="B10" s="111"/>
      <c r="C10" s="131">
        <v>2.166666666666667</v>
      </c>
      <c r="D10" s="131">
        <v>0</v>
      </c>
      <c r="E10" s="132">
        <v>0</v>
      </c>
      <c r="F10" s="131">
        <v>0</v>
      </c>
      <c r="G10" s="124"/>
      <c r="H10" s="116">
        <v>0</v>
      </c>
      <c r="I10" s="111"/>
      <c r="J10" s="111" t="s">
        <v>67</v>
      </c>
      <c r="K10" s="111"/>
      <c r="L10" s="115"/>
      <c r="M10" s="115"/>
      <c r="N10" s="205">
        <v>0.38194444444444442</v>
      </c>
      <c r="O10" s="205">
        <v>0.38194444444444442</v>
      </c>
      <c r="S10" s="180" t="s">
        <v>63</v>
      </c>
    </row>
    <row r="11" spans="1:19" ht="25.5" customHeight="1" thickBot="1" x14ac:dyDescent="0.3">
      <c r="A11" s="113" t="s">
        <v>76</v>
      </c>
      <c r="B11" s="111"/>
      <c r="C11" s="131">
        <v>0</v>
      </c>
      <c r="D11" s="131">
        <v>0</v>
      </c>
      <c r="E11" s="131">
        <v>0</v>
      </c>
      <c r="F11" s="131">
        <v>0</v>
      </c>
      <c r="G11" s="124"/>
      <c r="H11" s="116">
        <v>0</v>
      </c>
      <c r="I11" s="111"/>
      <c r="J11" s="111"/>
      <c r="K11" s="111"/>
      <c r="L11" s="111"/>
      <c r="M11" s="111"/>
      <c r="N11" s="205">
        <v>0.90277777777777779</v>
      </c>
      <c r="O11" s="205">
        <v>0.90277777777777779</v>
      </c>
      <c r="S11" s="180"/>
    </row>
    <row r="12" spans="1:19" ht="25.5" customHeight="1" x14ac:dyDescent="0.25">
      <c r="A12" s="113" t="s">
        <v>68</v>
      </c>
      <c r="B12" s="111"/>
      <c r="C12" s="131">
        <v>0</v>
      </c>
      <c r="D12" s="131">
        <v>0</v>
      </c>
      <c r="E12" s="131">
        <v>0</v>
      </c>
      <c r="F12" s="131">
        <v>0</v>
      </c>
      <c r="G12" s="124"/>
      <c r="H12" s="116">
        <v>0</v>
      </c>
      <c r="I12" s="111"/>
      <c r="J12" s="111"/>
      <c r="K12" s="111"/>
      <c r="L12" s="111"/>
      <c r="M12" s="111"/>
      <c r="N12" s="205">
        <v>0.39583333333333337</v>
      </c>
      <c r="O12" s="205">
        <v>0.39583333333333337</v>
      </c>
    </row>
    <row r="13" spans="1:19" ht="25.5" customHeight="1" x14ac:dyDescent="0.25">
      <c r="A13" s="191"/>
      <c r="B13" s="111"/>
      <c r="C13" s="131"/>
      <c r="D13" s="131"/>
      <c r="E13" s="131"/>
      <c r="F13" s="131"/>
      <c r="G13" s="124"/>
      <c r="H13" s="116"/>
      <c r="I13" s="111"/>
      <c r="J13" s="111"/>
      <c r="K13" s="111"/>
      <c r="L13" s="111"/>
      <c r="M13" s="111"/>
      <c r="N13" s="205"/>
      <c r="O13" s="205"/>
    </row>
    <row r="14" spans="1:19" ht="25.5" customHeight="1" x14ac:dyDescent="0.25">
      <c r="A14" s="191"/>
      <c r="B14" s="111"/>
      <c r="C14" s="131"/>
      <c r="D14" s="131"/>
      <c r="E14" s="131"/>
      <c r="F14" s="131"/>
      <c r="G14" s="124"/>
      <c r="H14" s="116"/>
      <c r="I14" s="111"/>
      <c r="J14" s="111"/>
      <c r="K14" s="111"/>
      <c r="L14" s="111"/>
      <c r="M14" s="111"/>
      <c r="N14" s="205"/>
      <c r="O14" s="205"/>
    </row>
    <row r="15" spans="1:19" ht="25.5" customHeight="1" x14ac:dyDescent="0.25">
      <c r="A15" s="191"/>
      <c r="B15" s="111"/>
      <c r="C15" s="131"/>
      <c r="D15" s="131"/>
      <c r="E15" s="131"/>
      <c r="F15" s="131"/>
      <c r="G15" s="124"/>
      <c r="H15" s="116"/>
      <c r="I15" s="111"/>
      <c r="J15" s="111"/>
      <c r="K15" s="111"/>
      <c r="L15" s="111"/>
      <c r="M15" s="111"/>
      <c r="N15" s="205"/>
      <c r="O15" s="205"/>
    </row>
    <row r="16" spans="1:19" ht="25.5" customHeight="1" x14ac:dyDescent="0.25">
      <c r="A16" s="191"/>
      <c r="B16" s="111"/>
      <c r="C16" s="116"/>
      <c r="D16" s="116"/>
      <c r="E16" s="116"/>
      <c r="F16" s="116"/>
      <c r="G16" s="124"/>
      <c r="H16" s="116"/>
      <c r="I16" s="111"/>
      <c r="J16" s="111"/>
      <c r="K16" s="111"/>
      <c r="L16" s="111"/>
      <c r="M16" s="111"/>
      <c r="N16" s="205"/>
      <c r="O16" s="205"/>
    </row>
    <row r="17" spans="1:15" ht="25.5" customHeight="1" x14ac:dyDescent="0.25">
      <c r="A17" s="191"/>
      <c r="B17" s="133"/>
      <c r="C17" s="116"/>
      <c r="D17" s="116"/>
      <c r="E17" s="116"/>
      <c r="F17" s="116"/>
      <c r="G17" s="124"/>
      <c r="H17" s="116"/>
      <c r="I17" s="111"/>
      <c r="J17" s="111"/>
      <c r="K17" s="111"/>
      <c r="L17" s="111"/>
      <c r="M17" s="111"/>
      <c r="N17" s="205"/>
      <c r="O17" s="205"/>
    </row>
    <row r="18" spans="1:15" ht="25.5" customHeight="1" x14ac:dyDescent="0.25">
      <c r="A18" s="191"/>
      <c r="B18" s="111"/>
      <c r="C18" s="116"/>
      <c r="D18" s="116"/>
      <c r="E18" s="116"/>
      <c r="F18" s="116"/>
      <c r="G18" s="124"/>
      <c r="H18" s="116"/>
      <c r="I18" s="111"/>
      <c r="J18" s="111"/>
      <c r="K18" s="111"/>
      <c r="L18" s="111"/>
      <c r="M18" s="128"/>
      <c r="N18" s="205"/>
      <c r="O18" s="205"/>
    </row>
    <row r="19" spans="1:15" ht="25.5" customHeight="1" x14ac:dyDescent="0.25">
      <c r="A19" s="191"/>
      <c r="B19" s="112"/>
      <c r="C19" s="116"/>
      <c r="D19" s="116"/>
      <c r="E19" s="116"/>
      <c r="F19" s="116"/>
      <c r="G19" s="124"/>
      <c r="H19" s="116"/>
      <c r="I19" s="111"/>
      <c r="J19" s="111"/>
      <c r="K19" s="111"/>
      <c r="L19" s="111"/>
      <c r="M19" s="129"/>
      <c r="N19" s="205"/>
      <c r="O19" s="205"/>
    </row>
    <row r="20" spans="1:15" ht="25.5" customHeight="1" x14ac:dyDescent="0.25">
      <c r="A20" s="191"/>
      <c r="B20" s="111"/>
      <c r="C20" s="116"/>
      <c r="D20" s="116"/>
      <c r="E20" s="116"/>
      <c r="F20" s="116"/>
      <c r="G20" s="124"/>
      <c r="H20" s="116"/>
      <c r="I20" s="111"/>
      <c r="J20" s="111"/>
      <c r="K20" s="111"/>
      <c r="L20" s="111"/>
      <c r="M20" s="111"/>
      <c r="N20" s="205"/>
      <c r="O20" s="205"/>
    </row>
    <row r="21" spans="1:15" ht="25.5" customHeight="1" x14ac:dyDescent="0.25">
      <c r="A21" s="191"/>
      <c r="B21" s="111"/>
      <c r="C21" s="116"/>
      <c r="D21" s="116"/>
      <c r="E21" s="116"/>
      <c r="F21" s="116"/>
      <c r="G21" s="124"/>
      <c r="H21" s="116"/>
      <c r="I21" s="111"/>
      <c r="J21" s="111"/>
      <c r="K21" s="111"/>
      <c r="L21" s="111"/>
      <c r="M21" s="111"/>
      <c r="N21" s="205"/>
      <c r="O21" s="205"/>
    </row>
    <row r="22" spans="1:15" x14ac:dyDescent="0.25">
      <c r="B22" s="142"/>
      <c r="C22"/>
      <c r="D22" s="143"/>
      <c r="E22" s="143"/>
      <c r="F22" s="143"/>
      <c r="G22" s="143"/>
      <c r="H22" s="139"/>
      <c r="I22" s="139"/>
      <c r="J22" s="139"/>
      <c r="K22" s="139"/>
      <c r="L22" s="139"/>
      <c r="M22" s="139"/>
      <c r="N22" s="139"/>
      <c r="O22" s="139"/>
    </row>
    <row r="23" spans="1:15" x14ac:dyDescent="0.25">
      <c r="B23" s="142"/>
      <c r="C23"/>
      <c r="D23" s="143"/>
      <c r="E23" s="143"/>
      <c r="F23" s="143"/>
      <c r="G23" s="143"/>
      <c r="H23" s="139"/>
      <c r="I23" s="139"/>
      <c r="J23" s="139"/>
      <c r="K23" s="139"/>
      <c r="L23" s="139"/>
      <c r="M23" s="139"/>
      <c r="N23" s="139"/>
      <c r="O23" s="139"/>
    </row>
    <row r="24" spans="1:15" x14ac:dyDescent="0.25">
      <c r="B24" s="142"/>
      <c r="C24"/>
      <c r="D24" s="143"/>
      <c r="E24" s="143"/>
      <c r="F24" s="143"/>
      <c r="G24" s="143"/>
      <c r="H24" s="139"/>
      <c r="I24" s="139"/>
      <c r="J24" s="139"/>
      <c r="K24" s="139"/>
      <c r="L24" s="139"/>
      <c r="M24" s="139"/>
      <c r="N24" s="139"/>
      <c r="O24" s="139"/>
    </row>
    <row r="25" spans="1:15" x14ac:dyDescent="0.25">
      <c r="B25" s="142"/>
      <c r="C25"/>
      <c r="D25" s="143"/>
      <c r="E25" s="143"/>
      <c r="F25" s="143"/>
      <c r="G25" s="143"/>
      <c r="H25" s="139"/>
      <c r="I25" s="139"/>
      <c r="J25" s="139"/>
      <c r="K25" s="139"/>
      <c r="L25" s="139"/>
      <c r="M25" s="139"/>
      <c r="N25" s="139"/>
      <c r="O25" s="139"/>
    </row>
    <row r="26" spans="1:15" x14ac:dyDescent="0.25">
      <c r="B26" s="142"/>
      <c r="C26"/>
      <c r="D26" s="143"/>
      <c r="E26" s="143"/>
      <c r="F26" s="143"/>
      <c r="G26" s="143"/>
      <c r="H26" s="139"/>
      <c r="I26" s="139"/>
      <c r="J26" s="139"/>
      <c r="K26" s="139"/>
      <c r="L26" s="139"/>
      <c r="M26" s="139"/>
      <c r="N26" s="139"/>
      <c r="O26" s="139"/>
    </row>
    <row r="27" spans="1:15" x14ac:dyDescent="0.25">
      <c r="B27" s="142"/>
      <c r="C27"/>
      <c r="D27" s="143"/>
      <c r="E27" s="143"/>
      <c r="F27" s="143"/>
      <c r="G27" s="143"/>
      <c r="H27" s="139"/>
      <c r="I27" s="139"/>
      <c r="J27" s="139"/>
      <c r="K27" s="139"/>
      <c r="L27" s="139"/>
      <c r="M27" s="139"/>
      <c r="N27" s="139"/>
      <c r="O27" s="139"/>
    </row>
    <row r="28" spans="1:15" x14ac:dyDescent="0.25">
      <c r="B28" s="142"/>
      <c r="C28"/>
      <c r="D28" s="143"/>
      <c r="E28" s="143"/>
      <c r="F28" s="143"/>
      <c r="G28" s="143"/>
      <c r="H28" s="139"/>
      <c r="I28" s="139"/>
      <c r="J28" s="139"/>
      <c r="K28" s="139"/>
      <c r="L28" s="139"/>
      <c r="M28" s="139"/>
      <c r="N28" s="139"/>
      <c r="O28" s="139"/>
    </row>
    <row r="29" spans="1:15" x14ac:dyDescent="0.25">
      <c r="B29" s="142"/>
      <c r="C29"/>
      <c r="D29" s="143"/>
      <c r="E29" s="143"/>
      <c r="F29" s="143"/>
      <c r="G29" s="143"/>
      <c r="H29" s="139"/>
      <c r="I29" s="139"/>
      <c r="J29" s="139"/>
      <c r="K29" s="139"/>
      <c r="L29" s="139"/>
      <c r="M29" s="139"/>
      <c r="N29" s="139"/>
      <c r="O29" s="139"/>
    </row>
    <row r="30" spans="1:15" x14ac:dyDescent="0.25">
      <c r="B30" s="142"/>
      <c r="C30"/>
      <c r="D30" s="143"/>
      <c r="E30" s="143"/>
      <c r="F30" s="143"/>
      <c r="G30" s="143"/>
      <c r="H30" s="139"/>
      <c r="I30" s="139"/>
      <c r="J30" s="139"/>
      <c r="K30" s="139"/>
      <c r="L30" s="139"/>
      <c r="M30" s="139"/>
      <c r="N30" s="139"/>
      <c r="O30" s="139"/>
    </row>
    <row r="31" spans="1:15" x14ac:dyDescent="0.25">
      <c r="B31" s="142"/>
      <c r="C31"/>
      <c r="D31" s="143"/>
      <c r="E31" s="143"/>
      <c r="F31" s="143"/>
      <c r="G31" s="143"/>
      <c r="H31" s="139"/>
      <c r="I31" s="139"/>
      <c r="J31" s="139"/>
      <c r="K31" s="139"/>
      <c r="L31" s="139"/>
      <c r="M31" s="139"/>
      <c r="N31" s="139"/>
      <c r="O31" s="139"/>
    </row>
    <row r="32" spans="1:15" x14ac:dyDescent="0.25">
      <c r="B32" s="142"/>
      <c r="C32"/>
      <c r="D32" s="143"/>
      <c r="E32" s="143"/>
      <c r="F32" s="143"/>
      <c r="G32" s="143"/>
      <c r="H32" s="139"/>
      <c r="I32" s="139"/>
      <c r="J32" s="139"/>
      <c r="K32" s="139"/>
      <c r="L32" s="139"/>
      <c r="M32" s="139"/>
      <c r="N32" s="139"/>
      <c r="O32" s="139"/>
    </row>
    <row r="33" spans="2:15" x14ac:dyDescent="0.25">
      <c r="B33" s="142"/>
      <c r="C33"/>
      <c r="D33" s="143"/>
      <c r="E33" s="143"/>
      <c r="F33" s="143"/>
      <c r="G33" s="143"/>
      <c r="H33" s="139"/>
      <c r="I33" s="139"/>
      <c r="J33" s="139"/>
      <c r="K33" s="139"/>
      <c r="L33" s="139"/>
      <c r="M33" s="139"/>
      <c r="N33" s="139"/>
      <c r="O33" s="139"/>
    </row>
    <row r="34" spans="2:15" x14ac:dyDescent="0.25">
      <c r="B34" s="142"/>
      <c r="C34"/>
      <c r="D34" s="143"/>
      <c r="E34" s="143"/>
      <c r="F34" s="143"/>
      <c r="G34" s="143"/>
      <c r="H34" s="139"/>
      <c r="I34" s="139"/>
      <c r="J34" s="139"/>
      <c r="K34" s="139"/>
      <c r="L34" s="139"/>
      <c r="M34" s="139"/>
      <c r="N34" s="139"/>
      <c r="O34" s="139"/>
    </row>
    <row r="35" spans="2:15" x14ac:dyDescent="0.25">
      <c r="B35" s="142"/>
      <c r="C35"/>
      <c r="D35" s="143"/>
      <c r="E35" s="143"/>
      <c r="F35" s="143"/>
      <c r="G35" s="143"/>
      <c r="H35" s="139"/>
      <c r="I35" s="139"/>
      <c r="J35" s="139"/>
      <c r="K35" s="139"/>
      <c r="L35" s="139"/>
      <c r="M35" s="139"/>
      <c r="N35" s="139"/>
      <c r="O35" s="139"/>
    </row>
    <row r="36" spans="2:15" x14ac:dyDescent="0.25">
      <c r="B36" s="142"/>
      <c r="C36"/>
      <c r="D36" s="143"/>
      <c r="E36" s="143"/>
      <c r="F36" s="143"/>
      <c r="G36" s="143"/>
      <c r="H36" s="139"/>
      <c r="I36" s="139"/>
      <c r="J36" s="139"/>
      <c r="K36" s="139"/>
      <c r="L36" s="139"/>
      <c r="M36" s="139"/>
      <c r="N36" s="139"/>
      <c r="O36" s="139"/>
    </row>
    <row r="37" spans="2:15" x14ac:dyDescent="0.25">
      <c r="B37" s="142"/>
      <c r="C37"/>
      <c r="D37" s="143"/>
      <c r="E37" s="143"/>
      <c r="F37" s="143"/>
      <c r="G37" s="143"/>
      <c r="H37" s="139"/>
      <c r="I37" s="139"/>
      <c r="J37" s="139"/>
      <c r="K37" s="139"/>
      <c r="L37" s="139"/>
      <c r="M37" s="139"/>
      <c r="N37" s="139"/>
      <c r="O37" s="139"/>
    </row>
    <row r="38" spans="2:15" x14ac:dyDescent="0.25">
      <c r="C38"/>
      <c r="D38"/>
      <c r="E38"/>
      <c r="F38"/>
      <c r="G38"/>
      <c r="H38" s="141"/>
      <c r="I38" s="141"/>
      <c r="J38" s="141"/>
      <c r="K38" s="141"/>
      <c r="L38" s="141"/>
      <c r="M38" s="141"/>
      <c r="N38" s="141"/>
      <c r="O38" s="141"/>
    </row>
    <row r="39" spans="2:15" x14ac:dyDescent="0.25">
      <c r="C39"/>
      <c r="D39"/>
      <c r="E39"/>
      <c r="F39"/>
      <c r="G39"/>
      <c r="H39"/>
    </row>
    <row r="40" spans="2:15" x14ac:dyDescent="0.25">
      <c r="C40"/>
      <c r="D40"/>
      <c r="E40"/>
      <c r="F40"/>
      <c r="G40"/>
      <c r="H40" s="141"/>
      <c r="I40" s="141"/>
      <c r="J40" s="141"/>
      <c r="L40" s="141"/>
      <c r="M40" s="141"/>
    </row>
    <row r="41" spans="2:15" x14ac:dyDescent="0.25">
      <c r="C41"/>
      <c r="D41"/>
      <c r="E41"/>
      <c r="F41"/>
      <c r="G41"/>
      <c r="H41"/>
    </row>
    <row r="43" spans="2:15" x14ac:dyDescent="0.25">
      <c r="C43"/>
      <c r="D43"/>
      <c r="E43"/>
      <c r="F43"/>
      <c r="G43"/>
      <c r="H43"/>
    </row>
    <row r="44" spans="2:15" x14ac:dyDescent="0.25">
      <c r="C44"/>
      <c r="D44"/>
      <c r="E44"/>
      <c r="F44"/>
      <c r="G44"/>
      <c r="H44"/>
    </row>
    <row r="45" spans="2:15" x14ac:dyDescent="0.25">
      <c r="C45"/>
      <c r="D45"/>
      <c r="E45"/>
      <c r="F45"/>
      <c r="G45"/>
      <c r="H45"/>
    </row>
    <row r="46" spans="2:15" x14ac:dyDescent="0.25">
      <c r="C46"/>
      <c r="D46"/>
      <c r="E46"/>
      <c r="F46"/>
      <c r="G46"/>
      <c r="H46"/>
    </row>
    <row r="47" spans="2:15" x14ac:dyDescent="0.25">
      <c r="C47"/>
      <c r="D47"/>
      <c r="E47"/>
      <c r="F47"/>
      <c r="G47"/>
      <c r="H47"/>
    </row>
    <row r="48" spans="2:15" x14ac:dyDescent="0.25">
      <c r="C48"/>
      <c r="D48"/>
      <c r="E48"/>
      <c r="F48"/>
      <c r="G48"/>
      <c r="H48"/>
    </row>
    <row r="56" spans="2:15" x14ac:dyDescent="0.25">
      <c r="C56"/>
      <c r="D56"/>
      <c r="E56"/>
      <c r="F56"/>
      <c r="G56"/>
      <c r="H56"/>
    </row>
    <row r="57" spans="2:15" x14ac:dyDescent="0.25">
      <c r="C57"/>
      <c r="D57"/>
      <c r="E57"/>
      <c r="F57"/>
      <c r="G57"/>
      <c r="H57"/>
    </row>
    <row r="58" spans="2:15" x14ac:dyDescent="0.25">
      <c r="C58"/>
      <c r="D58"/>
      <c r="E58"/>
      <c r="F58"/>
      <c r="G58"/>
      <c r="H58"/>
    </row>
    <row r="59" spans="2:15" x14ac:dyDescent="0.25">
      <c r="B59" s="142"/>
      <c r="C59"/>
      <c r="D59" s="143"/>
      <c r="E59" s="143"/>
      <c r="F59" s="143"/>
      <c r="G59" s="143"/>
      <c r="H59" s="139"/>
      <c r="I59" s="139"/>
      <c r="J59" s="139"/>
      <c r="K59" s="139"/>
      <c r="L59" s="139"/>
      <c r="M59" s="139"/>
      <c r="N59" s="139"/>
      <c r="O59" s="139"/>
    </row>
    <row r="60" spans="2:15" x14ac:dyDescent="0.25">
      <c r="B60" s="142"/>
      <c r="C60"/>
      <c r="D60" s="143"/>
      <c r="E60" s="143"/>
      <c r="F60" s="143"/>
      <c r="G60" s="143"/>
      <c r="H60" s="139"/>
      <c r="I60" s="139"/>
      <c r="J60" s="139"/>
      <c r="K60" s="139"/>
      <c r="L60" s="139"/>
      <c r="M60" s="139"/>
      <c r="N60" s="139"/>
      <c r="O60" s="139"/>
    </row>
    <row r="61" spans="2:15" x14ac:dyDescent="0.25">
      <c r="B61" s="142"/>
      <c r="C61"/>
      <c r="D61" s="143"/>
      <c r="E61" s="143"/>
      <c r="F61" s="143"/>
      <c r="G61" s="143"/>
      <c r="H61" s="139"/>
      <c r="I61" s="139"/>
      <c r="J61" s="139"/>
      <c r="K61" s="139"/>
      <c r="L61" s="139"/>
      <c r="M61" s="139"/>
      <c r="N61" s="139"/>
      <c r="O61" s="139"/>
    </row>
    <row r="62" spans="2:15" x14ac:dyDescent="0.25">
      <c r="B62" s="142"/>
      <c r="C62"/>
      <c r="D62" s="143"/>
      <c r="E62" s="143"/>
      <c r="F62" s="143"/>
      <c r="G62" s="143"/>
      <c r="H62" s="139"/>
      <c r="I62" s="139"/>
      <c r="J62" s="139"/>
      <c r="K62" s="139"/>
      <c r="L62" s="139"/>
      <c r="M62" s="139"/>
      <c r="N62" s="139"/>
      <c r="O62" s="139"/>
    </row>
    <row r="63" spans="2:15" x14ac:dyDescent="0.25">
      <c r="B63" s="142"/>
      <c r="C63"/>
      <c r="D63" s="143"/>
      <c r="E63" s="143"/>
      <c r="F63" s="143"/>
      <c r="G63" s="143"/>
      <c r="H63" s="139"/>
      <c r="I63" s="139"/>
      <c r="J63" s="139"/>
      <c r="K63" s="139"/>
      <c r="L63" s="139"/>
      <c r="M63" s="139"/>
      <c r="N63" s="139"/>
      <c r="O63" s="139"/>
    </row>
    <row r="64" spans="2:15" x14ac:dyDescent="0.25">
      <c r="B64" s="142"/>
      <c r="C64"/>
      <c r="D64" s="143"/>
      <c r="E64" s="143"/>
      <c r="F64" s="143"/>
      <c r="G64" s="143"/>
      <c r="H64" s="139"/>
      <c r="I64" s="139"/>
      <c r="J64" s="139"/>
      <c r="K64" s="139"/>
      <c r="L64" s="139"/>
      <c r="M64" s="139"/>
      <c r="N64" s="139"/>
      <c r="O64" s="139"/>
    </row>
    <row r="65" spans="2:15" x14ac:dyDescent="0.25">
      <c r="B65" s="142"/>
      <c r="C65"/>
      <c r="D65" s="143"/>
      <c r="E65" s="143"/>
      <c r="F65" s="143"/>
      <c r="G65" s="143"/>
      <c r="H65" s="139"/>
      <c r="I65" s="139"/>
      <c r="J65" s="139"/>
      <c r="K65" s="139"/>
      <c r="L65" s="139"/>
      <c r="M65" s="139"/>
      <c r="N65" s="139"/>
      <c r="O65" s="139"/>
    </row>
    <row r="66" spans="2:15" x14ac:dyDescent="0.25">
      <c r="B66" s="142"/>
      <c r="C66"/>
      <c r="D66" s="143"/>
      <c r="E66" s="143"/>
      <c r="F66" s="143"/>
      <c r="G66" s="143"/>
      <c r="H66" s="139"/>
      <c r="I66" s="139"/>
      <c r="J66" s="139"/>
      <c r="K66" s="139"/>
      <c r="L66" s="139"/>
      <c r="M66" s="139"/>
      <c r="N66" s="139"/>
      <c r="O66" s="139"/>
    </row>
    <row r="67" spans="2:15" x14ac:dyDescent="0.25">
      <c r="B67" s="144"/>
      <c r="C67" s="144"/>
      <c r="D67" s="144"/>
      <c r="E67" s="144"/>
      <c r="F67" s="144"/>
      <c r="G67" s="144"/>
      <c r="H67" s="144"/>
      <c r="I67" s="144"/>
    </row>
    <row r="68" spans="2:15" x14ac:dyDescent="0.25">
      <c r="B68" s="144"/>
      <c r="C68" s="144"/>
      <c r="D68" s="144"/>
      <c r="E68" s="144"/>
      <c r="F68" s="144"/>
      <c r="G68" s="144"/>
      <c r="H68" s="144"/>
      <c r="I68" s="144"/>
    </row>
    <row r="69" spans="2:15" x14ac:dyDescent="0.25">
      <c r="C69"/>
      <c r="D69"/>
      <c r="E69"/>
      <c r="F69"/>
      <c r="G69"/>
      <c r="H69" s="139"/>
    </row>
    <row r="70" spans="2:15" x14ac:dyDescent="0.25">
      <c r="C70"/>
      <c r="D70"/>
      <c r="E70"/>
      <c r="F70"/>
      <c r="G70"/>
      <c r="H70"/>
    </row>
    <row r="71" spans="2:15" x14ac:dyDescent="0.25">
      <c r="C71"/>
      <c r="D71"/>
      <c r="E71"/>
      <c r="F71"/>
      <c r="G71"/>
      <c r="H71"/>
    </row>
    <row r="72" spans="2:15" x14ac:dyDescent="0.25">
      <c r="C72"/>
      <c r="D72"/>
      <c r="E72"/>
      <c r="F72"/>
      <c r="G72"/>
      <c r="H72"/>
    </row>
    <row r="73" spans="2:15" x14ac:dyDescent="0.25">
      <c r="C73"/>
      <c r="D73"/>
      <c r="E73"/>
      <c r="F73"/>
      <c r="G73"/>
      <c r="H73"/>
    </row>
    <row r="74" spans="2:15" x14ac:dyDescent="0.25">
      <c r="C74"/>
      <c r="D74"/>
      <c r="E74"/>
      <c r="F74"/>
      <c r="G74"/>
      <c r="H74"/>
    </row>
    <row r="75" spans="2:15" x14ac:dyDescent="0.25">
      <c r="C75"/>
      <c r="D75"/>
      <c r="E75"/>
      <c r="F75"/>
      <c r="G75"/>
      <c r="H75"/>
    </row>
    <row r="76" spans="2:15" x14ac:dyDescent="0.25">
      <c r="C76"/>
      <c r="D76"/>
      <c r="E76"/>
      <c r="F76"/>
      <c r="G76"/>
      <c r="H76"/>
    </row>
    <row r="77" spans="2:15" x14ac:dyDescent="0.25">
      <c r="C77"/>
      <c r="D77"/>
      <c r="E77"/>
      <c r="F77"/>
      <c r="G77"/>
      <c r="H77"/>
    </row>
    <row r="78" spans="2:15" x14ac:dyDescent="0.25">
      <c r="C78"/>
      <c r="D78"/>
      <c r="E78"/>
      <c r="F78"/>
      <c r="G78"/>
      <c r="H78"/>
    </row>
    <row r="79" spans="2:15" x14ac:dyDescent="0.25">
      <c r="C79"/>
      <c r="D79"/>
      <c r="E79"/>
      <c r="F79"/>
      <c r="G79"/>
      <c r="H79"/>
    </row>
    <row r="80" spans="2:15" x14ac:dyDescent="0.25">
      <c r="C80"/>
      <c r="D80"/>
      <c r="E80"/>
      <c r="F80"/>
      <c r="G80"/>
      <c r="H80"/>
    </row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</sheetData>
  <mergeCells count="16">
    <mergeCell ref="N2:N3"/>
    <mergeCell ref="O2:O3"/>
    <mergeCell ref="M2:M3"/>
    <mergeCell ref="J2:J3"/>
    <mergeCell ref="K2:K3"/>
    <mergeCell ref="L2:L3"/>
    <mergeCell ref="B1:L1"/>
    <mergeCell ref="F2:F3"/>
    <mergeCell ref="G2:G3"/>
    <mergeCell ref="H2:H3"/>
    <mergeCell ref="I2:I3"/>
    <mergeCell ref="A2:A3"/>
    <mergeCell ref="B2:B3"/>
    <mergeCell ref="C2:C3"/>
    <mergeCell ref="D2:D3"/>
    <mergeCell ref="E2:E3"/>
  </mergeCells>
  <conditionalFormatting sqref="B4:L21">
    <cfRule type="cellIs" dxfId="102" priority="5" operator="greaterThan">
      <formula>0</formula>
    </cfRule>
    <cfRule type="containsBlanks" dxfId="101" priority="6">
      <formula>LEN(TRIM(B4))=0</formula>
    </cfRule>
  </conditionalFormatting>
  <conditionalFormatting sqref="M4:M21">
    <cfRule type="containsBlanks" dxfId="100" priority="2">
      <formula>LEN(TRIM(M4))=0</formula>
    </cfRule>
    <cfRule type="cellIs" dxfId="99" priority="3" operator="greaterThan">
      <formula>0</formula>
    </cfRule>
  </conditionalFormatting>
  <conditionalFormatting sqref="A4:A21">
    <cfRule type="cellIs" dxfId="98" priority="1" operator="greaterThan">
      <formula>0</formula>
    </cfRule>
  </conditionalFormatting>
  <hyperlinks>
    <hyperlink ref="S5" r:id="rId1"/>
    <hyperlink ref="S8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8448" r:id="rId6" name="Bt8">
          <controlPr defaultSize="0" autoLine="0" r:id="rId7">
            <anchor moveWithCells="1">
              <from>
                <xdr:col>15</xdr:col>
                <xdr:colOff>266700</xdr:colOff>
                <xdr:row>14</xdr:row>
                <xdr:rowOff>171450</xdr:rowOff>
              </from>
              <to>
                <xdr:col>17</xdr:col>
                <xdr:colOff>457200</xdr:colOff>
                <xdr:row>15</xdr:row>
                <xdr:rowOff>161925</xdr:rowOff>
              </to>
            </anchor>
          </controlPr>
        </control>
      </mc:Choice>
      <mc:Fallback>
        <control shapeId="18448" r:id="rId6" name="Bt8"/>
      </mc:Fallback>
    </mc:AlternateContent>
    <mc:AlternateContent xmlns:mc="http://schemas.openxmlformats.org/markup-compatibility/2006">
      <mc:Choice Requires="x14">
        <control shapeId="18442" r:id="rId8" name="Bt5">
          <controlPr defaultSize="0" autoLine="0" r:id="rId9">
            <anchor moveWithCells="1">
              <from>
                <xdr:col>15</xdr:col>
                <xdr:colOff>228600</xdr:colOff>
                <xdr:row>8</xdr:row>
                <xdr:rowOff>171450</xdr:rowOff>
              </from>
              <to>
                <xdr:col>17</xdr:col>
                <xdr:colOff>419100</xdr:colOff>
                <xdr:row>9</xdr:row>
                <xdr:rowOff>161925</xdr:rowOff>
              </to>
            </anchor>
          </controlPr>
        </control>
      </mc:Choice>
      <mc:Fallback>
        <control shapeId="18442" r:id="rId8" name="Bt5"/>
      </mc:Fallback>
    </mc:AlternateContent>
    <mc:AlternateContent xmlns:mc="http://schemas.openxmlformats.org/markup-compatibility/2006">
      <mc:Choice Requires="x14">
        <control shapeId="18441" r:id="rId10" name="Bt4">
          <controlPr defaultSize="0" autoLine="0" r:id="rId11">
            <anchor moveWithCells="1">
              <from>
                <xdr:col>15</xdr:col>
                <xdr:colOff>228600</xdr:colOff>
                <xdr:row>6</xdr:row>
                <xdr:rowOff>209550</xdr:rowOff>
              </from>
              <to>
                <xdr:col>17</xdr:col>
                <xdr:colOff>419100</xdr:colOff>
                <xdr:row>7</xdr:row>
                <xdr:rowOff>200025</xdr:rowOff>
              </to>
            </anchor>
          </controlPr>
        </control>
      </mc:Choice>
      <mc:Fallback>
        <control shapeId="18441" r:id="rId10" name="Bt4"/>
      </mc:Fallback>
    </mc:AlternateContent>
    <mc:AlternateContent xmlns:mc="http://schemas.openxmlformats.org/markup-compatibility/2006">
      <mc:Choice Requires="x14">
        <control shapeId="18439" r:id="rId12" name="Bt3">
          <controlPr defaultSize="0" autoLine="0" r:id="rId13">
            <anchor moveWithCells="1">
              <from>
                <xdr:col>15</xdr:col>
                <xdr:colOff>219075</xdr:colOff>
                <xdr:row>4</xdr:row>
                <xdr:rowOff>304800</xdr:rowOff>
              </from>
              <to>
                <xdr:col>17</xdr:col>
                <xdr:colOff>409575</xdr:colOff>
                <xdr:row>5</xdr:row>
                <xdr:rowOff>295275</xdr:rowOff>
              </to>
            </anchor>
          </controlPr>
        </control>
      </mc:Choice>
      <mc:Fallback>
        <control shapeId="18439" r:id="rId12" name="Bt3"/>
      </mc:Fallback>
    </mc:AlternateContent>
    <mc:AlternateContent xmlns:mc="http://schemas.openxmlformats.org/markup-compatibility/2006">
      <mc:Choice Requires="x14">
        <control shapeId="18438" r:id="rId14" name="Bt2">
          <controlPr defaultSize="0" autoLine="0" r:id="rId15">
            <anchor moveWithCells="1">
              <from>
                <xdr:col>15</xdr:col>
                <xdr:colOff>219075</xdr:colOff>
                <xdr:row>3</xdr:row>
                <xdr:rowOff>76200</xdr:rowOff>
              </from>
              <to>
                <xdr:col>17</xdr:col>
                <xdr:colOff>409575</xdr:colOff>
                <xdr:row>4</xdr:row>
                <xdr:rowOff>66675</xdr:rowOff>
              </to>
            </anchor>
          </controlPr>
        </control>
      </mc:Choice>
      <mc:Fallback>
        <control shapeId="18438" r:id="rId14" name="Bt2"/>
      </mc:Fallback>
    </mc:AlternateContent>
    <mc:AlternateContent xmlns:mc="http://schemas.openxmlformats.org/markup-compatibility/2006">
      <mc:Choice Requires="x14">
        <control shapeId="18437" r:id="rId16" name="Bt1">
          <controlPr defaultSize="0" autoLine="0" r:id="rId17">
            <anchor moveWithCells="1">
              <from>
                <xdr:col>15</xdr:col>
                <xdr:colOff>238125</xdr:colOff>
                <xdr:row>1</xdr:row>
                <xdr:rowOff>104775</xdr:rowOff>
              </from>
              <to>
                <xdr:col>17</xdr:col>
                <xdr:colOff>428625</xdr:colOff>
                <xdr:row>2</xdr:row>
                <xdr:rowOff>57150</xdr:rowOff>
              </to>
            </anchor>
          </controlPr>
        </control>
      </mc:Choice>
      <mc:Fallback>
        <control shapeId="18437" r:id="rId16" name="Bt1"/>
      </mc:Fallback>
    </mc:AlternateContent>
    <mc:AlternateContent xmlns:mc="http://schemas.openxmlformats.org/markup-compatibility/2006">
      <mc:Choice Requires="x14">
        <control shapeId="18446" r:id="rId18" name="Bt6">
          <controlPr defaultSize="0" autoLine="0" r:id="rId19">
            <anchor moveWithCells="1">
              <from>
                <xdr:col>15</xdr:col>
                <xdr:colOff>247650</xdr:colOff>
                <xdr:row>10</xdr:row>
                <xdr:rowOff>171450</xdr:rowOff>
              </from>
              <to>
                <xdr:col>17</xdr:col>
                <xdr:colOff>438150</xdr:colOff>
                <xdr:row>11</xdr:row>
                <xdr:rowOff>161925</xdr:rowOff>
              </to>
            </anchor>
          </controlPr>
        </control>
      </mc:Choice>
      <mc:Fallback>
        <control shapeId="18446" r:id="rId18" name="Bt6"/>
      </mc:Fallback>
    </mc:AlternateContent>
    <mc:AlternateContent xmlns:mc="http://schemas.openxmlformats.org/markup-compatibility/2006">
      <mc:Choice Requires="x14">
        <control shapeId="18447" r:id="rId20" name="Bt7">
          <controlPr defaultSize="0" autoLine="0" r:id="rId21">
            <anchor moveWithCells="1">
              <from>
                <xdr:col>15</xdr:col>
                <xdr:colOff>266700</xdr:colOff>
                <xdr:row>12</xdr:row>
                <xdr:rowOff>180975</xdr:rowOff>
              </from>
              <to>
                <xdr:col>17</xdr:col>
                <xdr:colOff>457200</xdr:colOff>
                <xdr:row>13</xdr:row>
                <xdr:rowOff>171450</xdr:rowOff>
              </to>
            </anchor>
          </controlPr>
        </control>
      </mc:Choice>
      <mc:Fallback>
        <control shapeId="18447" r:id="rId20" name="Bt7"/>
      </mc:Fallback>
    </mc:AlternateContent>
    <mc:AlternateContent xmlns:mc="http://schemas.openxmlformats.org/markup-compatibility/2006">
      <mc:Choice Requires="x14">
        <control shapeId="18449" r:id="rId22" name="C1">
          <controlPr defaultSize="0" autoLine="0" r:id="rId23">
            <anchor moveWithCells="1">
              <from>
                <xdr:col>18</xdr:col>
                <xdr:colOff>0</xdr:colOff>
                <xdr:row>1</xdr:row>
                <xdr:rowOff>9525</xdr:rowOff>
              </from>
              <to>
                <xdr:col>19</xdr:col>
                <xdr:colOff>0</xdr:colOff>
                <xdr:row>1</xdr:row>
                <xdr:rowOff>342900</xdr:rowOff>
              </to>
            </anchor>
          </controlPr>
        </control>
      </mc:Choice>
      <mc:Fallback>
        <control shapeId="18449" r:id="rId22" name="C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F16"/>
  <sheetViews>
    <sheetView workbookViewId="0">
      <selection activeCell="I7" sqref="I7"/>
    </sheetView>
  </sheetViews>
  <sheetFormatPr baseColWidth="10" defaultColWidth="11.42578125" defaultRowHeight="15" x14ac:dyDescent="0.25"/>
  <cols>
    <col min="1" max="1" width="14.140625" style="3" bestFit="1" customWidth="1"/>
    <col min="2" max="2" width="14" style="3" bestFit="1" customWidth="1"/>
    <col min="3" max="16384" width="11.42578125" style="3"/>
  </cols>
  <sheetData>
    <row r="1" spans="1:6" x14ac:dyDescent="0.25">
      <c r="A1" s="1"/>
      <c r="B1" s="2">
        <f ca="1">YEAR(TODAY())</f>
        <v>2019</v>
      </c>
    </row>
    <row r="2" spans="1:6" x14ac:dyDescent="0.25">
      <c r="A2" s="4" t="s">
        <v>14</v>
      </c>
      <c r="B2" s="5">
        <f ca="1">DATE(B1,1,1)</f>
        <v>43466</v>
      </c>
    </row>
    <row r="3" spans="1:6" x14ac:dyDescent="0.25">
      <c r="A3" s="4" t="s">
        <v>15</v>
      </c>
      <c r="B3" s="5">
        <f ca="1">DATE(B1,4,26-MOD(11*MOD(B1,19)+INT(INT(B1/100)/4)+INT(8*(INT(B1/100)+11)/25)-INT(B1/100)+41,30)-INT((552-19*MOD(11*MOD(B1,19)+INT(INT(B1/100)/4)+INT(8*(INT(B1/100)+11)/25)-INT(B1/100)+41,30)+MOD(B1,19))/544)-MOD(MOD(50-MOD(11*MOD(B1,19)+INT(INT(B1/100)/4)+INT(8*(INT(B1/100)+11)/25)-INT(B1/100)+41,30)-INT((552-19*MOD(11*MOD(B1,19)+INT(INT(B1/100)/4)+INT(8*(INT(B1/100)+11)/25)-INT(B1/100)+41,30)+MOD(B1,19))/544),7)+MOD(MOD(9-2*MOD(INT(B1/100),4),7)+MOD(B1,100)+INT(MOD(B1,100)/4),7),7))</f>
        <v>43576</v>
      </c>
    </row>
    <row r="4" spans="1:6" x14ac:dyDescent="0.25">
      <c r="A4" s="4" t="s">
        <v>16</v>
      </c>
      <c r="B4" s="5">
        <f ca="1">B3+1</f>
        <v>43577</v>
      </c>
    </row>
    <row r="5" spans="1:6" x14ac:dyDescent="0.25">
      <c r="A5" s="4" t="s">
        <v>17</v>
      </c>
      <c r="B5" s="5">
        <f ca="1">DATE(B1,5,1)</f>
        <v>43586</v>
      </c>
    </row>
    <row r="6" spans="1:6" x14ac:dyDescent="0.25">
      <c r="A6" s="4" t="s">
        <v>18</v>
      </c>
      <c r="B6" s="5">
        <f ca="1">DATE(B1,5,8)</f>
        <v>43593</v>
      </c>
    </row>
    <row r="7" spans="1:6" x14ac:dyDescent="0.25">
      <c r="A7" s="4" t="s">
        <v>19</v>
      </c>
      <c r="B7" s="5">
        <f ca="1">IF(B5=B4+38,,B4+38)</f>
        <v>43615</v>
      </c>
    </row>
    <row r="8" spans="1:6" x14ac:dyDescent="0.25">
      <c r="A8" s="4" t="s">
        <v>20</v>
      </c>
      <c r="B8" s="5">
        <f ca="1">B3+49</f>
        <v>43625</v>
      </c>
      <c r="F8" s="204"/>
    </row>
    <row r="9" spans="1:6" x14ac:dyDescent="0.25">
      <c r="A9" s="4" t="s">
        <v>21</v>
      </c>
      <c r="B9" s="5">
        <f ca="1">B8+1</f>
        <v>43626</v>
      </c>
    </row>
    <row r="10" spans="1:6" x14ac:dyDescent="0.25">
      <c r="A10" s="4" t="s">
        <v>22</v>
      </c>
      <c r="B10" s="5">
        <f ca="1">DATE(B1,7,14)</f>
        <v>43660</v>
      </c>
    </row>
    <row r="11" spans="1:6" x14ac:dyDescent="0.25">
      <c r="A11" s="4" t="s">
        <v>23</v>
      </c>
      <c r="B11" s="5">
        <f ca="1">DATE(B1,8,15)</f>
        <v>43692</v>
      </c>
    </row>
    <row r="12" spans="1:6" x14ac:dyDescent="0.25">
      <c r="A12" s="4" t="s">
        <v>24</v>
      </c>
      <c r="B12" s="5">
        <f ca="1">DATE(B1,11,1)</f>
        <v>43770</v>
      </c>
    </row>
    <row r="13" spans="1:6" x14ac:dyDescent="0.25">
      <c r="A13" s="4" t="s">
        <v>25</v>
      </c>
      <c r="B13" s="5">
        <f ca="1">DATE(B1,11,11)</f>
        <v>43780</v>
      </c>
    </row>
    <row r="14" spans="1:6" x14ac:dyDescent="0.25">
      <c r="A14" s="4" t="s">
        <v>26</v>
      </c>
      <c r="B14" s="6">
        <f ca="1">DATE(B1,12,25)</f>
        <v>43824</v>
      </c>
    </row>
    <row r="15" spans="1:6" x14ac:dyDescent="0.25">
      <c r="A15" s="4" t="s">
        <v>27</v>
      </c>
      <c r="B15" s="7"/>
    </row>
    <row r="16" spans="1:6" x14ac:dyDescent="0.25">
      <c r="A16" s="4" t="s">
        <v>28</v>
      </c>
      <c r="B16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4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7" sqref="D7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ALEX</v>
      </c>
      <c r="B3" s="32">
        <v>43647</v>
      </c>
      <c r="C3" s="95"/>
      <c r="D3" s="50">
        <v>0.3125</v>
      </c>
      <c r="E3" s="51">
        <v>0.52083333333333337</v>
      </c>
      <c r="F3" s="51">
        <v>0.5625</v>
      </c>
      <c r="G3" s="52">
        <v>0.70833333333333337</v>
      </c>
      <c r="H3" s="53">
        <v>0.35416666666666669</v>
      </c>
      <c r="I3" s="59">
        <v>0.35416666666666669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0.3125</v>
      </c>
      <c r="E4" s="51">
        <v>0.5</v>
      </c>
      <c r="F4" s="51">
        <v>0.54166666666666663</v>
      </c>
      <c r="G4" s="52">
        <v>0.65972222222222221</v>
      </c>
      <c r="H4" s="54">
        <v>0.30555555555555552</v>
      </c>
      <c r="I4" s="64">
        <v>0.30555555555555552</v>
      </c>
      <c r="J4" s="195">
        <v>0</v>
      </c>
      <c r="K4" s="188"/>
      <c r="L4" s="66">
        <v>0</v>
      </c>
      <c r="M4" s="182">
        <v>0</v>
      </c>
      <c r="N4" s="199">
        <v>0</v>
      </c>
      <c r="O4" s="188"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0.3125</v>
      </c>
      <c r="E5" s="51">
        <v>0.50694444444444442</v>
      </c>
      <c r="F5" s="51">
        <v>0.54861111111111105</v>
      </c>
      <c r="G5" s="52">
        <v>0.67361111111111116</v>
      </c>
      <c r="H5" s="54">
        <v>0.31944444444444448</v>
      </c>
      <c r="I5" s="64">
        <v>0.31944444444444448</v>
      </c>
      <c r="J5" s="195">
        <v>0</v>
      </c>
      <c r="K5" s="188"/>
      <c r="L5" s="66">
        <v>0</v>
      </c>
      <c r="M5" s="182">
        <v>0</v>
      </c>
      <c r="N5" s="199">
        <v>0</v>
      </c>
      <c r="O5" s="188"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>
        <v>0.3263888888888889</v>
      </c>
      <c r="E6" s="51">
        <v>0.47916666666666669</v>
      </c>
      <c r="F6" s="51">
        <v>0.52083333333333337</v>
      </c>
      <c r="G6" s="52">
        <v>0.58333333333333337</v>
      </c>
      <c r="H6" s="54">
        <v>0.21527777777777779</v>
      </c>
      <c r="I6" s="64">
        <v>0.21527777777777779</v>
      </c>
      <c r="J6" s="195">
        <v>0</v>
      </c>
      <c r="K6" s="188"/>
      <c r="L6" s="66">
        <v>0</v>
      </c>
      <c r="M6" s="182">
        <v>0</v>
      </c>
      <c r="N6" s="199">
        <v>0</v>
      </c>
      <c r="O6" s="188"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1.1944444444444444</v>
      </c>
      <c r="M9" s="79">
        <v>1.1944444444444444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1.1944444444444446</v>
      </c>
      <c r="I38" s="92">
        <f t="shared" si="0"/>
        <v>1.1944444444444446</v>
      </c>
      <c r="J38" s="92">
        <f t="shared" si="0"/>
        <v>0</v>
      </c>
      <c r="K38" s="126">
        <f>SUM(K3:K37)</f>
        <v>0</v>
      </c>
      <c r="L38" s="93">
        <f>SUM(L3:L37)</f>
        <v>1.1944444444444444</v>
      </c>
      <c r="M38" s="93">
        <f t="shared" si="0"/>
        <v>1.1944444444444444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1.1944444444444446</v>
      </c>
      <c r="I40" s="208">
        <f>SUM(I38:J38)</f>
        <v>1.1944444444444446</v>
      </c>
      <c r="J40" s="209"/>
      <c r="K40" s="26"/>
      <c r="L40" s="12">
        <f>L38</f>
        <v>1.1944444444444444</v>
      </c>
      <c r="M40" s="208">
        <f>SUM(M38:O38)</f>
        <v>1.1944444444444444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ALEX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97" priority="9">
      <formula>MONTH($B$34)&lt;&gt;MONTH($B$22)</formula>
    </cfRule>
  </conditionalFormatting>
  <conditionalFormatting sqref="B3:K37">
    <cfRule type="expression" dxfId="96" priority="10">
      <formula>WEEKDAY($B3)=1</formula>
    </cfRule>
  </conditionalFormatting>
  <conditionalFormatting sqref="C3:C11 C13:C15 C20:C29 C17:C18 C31:C37">
    <cfRule type="expression" dxfId="95" priority="8">
      <formula>AND(COUNTIF(Fer,B3)=0,C3&lt;&gt;"")</formula>
    </cfRule>
  </conditionalFormatting>
  <conditionalFormatting sqref="B3:B37">
    <cfRule type="expression" dxfId="94" priority="7">
      <formula>COUNTIF(Fer,$B3)</formula>
    </cfRule>
  </conditionalFormatting>
  <conditionalFormatting sqref="B66:K66">
    <cfRule type="expression" dxfId="93" priority="6">
      <formula>WEEKDAY(#REF!)=1</formula>
    </cfRule>
  </conditionalFormatting>
  <conditionalFormatting sqref="C66">
    <cfRule type="expression" dxfId="92" priority="5">
      <formula>AND(COUNTIF(Fer,#REF!)=0,#REF!&lt;&gt;"")</formula>
    </cfRule>
  </conditionalFormatting>
  <conditionalFormatting sqref="B66:C66">
    <cfRule type="expression" dxfId="91" priority="4">
      <formula>COUNTIF(Fer,#REF!)</formula>
    </cfRule>
  </conditionalFormatting>
  <conditionalFormatting sqref="B59:K65">
    <cfRule type="expression" dxfId="90" priority="3">
      <formula>WEEKDAY(#REF!)=1</formula>
    </cfRule>
  </conditionalFormatting>
  <conditionalFormatting sqref="C59:C65">
    <cfRule type="expression" dxfId="89" priority="2">
      <formula>AND(COUNTIF(Fer,#REF!)=0,#REF!&lt;&gt;"")</formula>
    </cfRule>
  </conditionalFormatting>
  <conditionalFormatting sqref="B59:C65">
    <cfRule type="expression" dxfId="88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5">
    <pageSetUpPr fitToPage="1"/>
  </sheetPr>
  <dimension ref="A1:U70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R14" sqref="R1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4.5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GUILLAUME</v>
      </c>
      <c r="B3" s="32">
        <v>43647</v>
      </c>
      <c r="C3" s="95"/>
      <c r="D3" s="50">
        <v>0.33333333333333331</v>
      </c>
      <c r="E3" s="51">
        <v>0.52083333333333337</v>
      </c>
      <c r="F3" s="51">
        <v>0.5625</v>
      </c>
      <c r="G3" s="52">
        <v>0.70833333333333337</v>
      </c>
      <c r="H3" s="53">
        <v>0.33333333333333331</v>
      </c>
      <c r="I3" s="59">
        <v>0.33333333333333331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0.30208333333333331</v>
      </c>
      <c r="E4" s="51">
        <v>0.52083333333333337</v>
      </c>
      <c r="F4" s="51">
        <v>0.54166666666666663</v>
      </c>
      <c r="G4" s="52">
        <v>0.75694444444444453</v>
      </c>
      <c r="H4" s="54">
        <v>0.43402777777777773</v>
      </c>
      <c r="I4" s="64">
        <v>0.43402777777777773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0.32291666666666669</v>
      </c>
      <c r="E5" s="51">
        <v>0.54166666666666663</v>
      </c>
      <c r="F5" s="51">
        <v>0.58333333333333337</v>
      </c>
      <c r="G5" s="52">
        <v>0.73611111111111116</v>
      </c>
      <c r="H5" s="54">
        <v>0.37152777777777773</v>
      </c>
      <c r="I5" s="64">
        <v>0.37152777777777773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>
        <v>0.3263888888888889</v>
      </c>
      <c r="E6" s="51">
        <v>0.47916666666666669</v>
      </c>
      <c r="F6" s="51">
        <v>0.52083333333333337</v>
      </c>
      <c r="G6" s="52">
        <v>0.58333333333333337</v>
      </c>
      <c r="H6" s="54">
        <v>0.21527777777777779</v>
      </c>
      <c r="I6" s="64">
        <v>0.21527777777777779</v>
      </c>
      <c r="J6" s="195">
        <v>0</v>
      </c>
      <c r="K6" s="188"/>
      <c r="L6" s="66"/>
      <c r="M6" s="182"/>
      <c r="N6" s="199"/>
      <c r="O6" s="188"/>
      <c r="P6" s="119" t="s">
        <v>77</v>
      </c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1.3541666666666667</v>
      </c>
      <c r="M9" s="79">
        <v>1.1666666666666667</v>
      </c>
      <c r="N9" s="202">
        <v>0.1875</v>
      </c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1.3541666666666665</v>
      </c>
      <c r="I38" s="92">
        <f t="shared" si="0"/>
        <v>1.3541666666666665</v>
      </c>
      <c r="J38" s="92">
        <f t="shared" si="0"/>
        <v>0</v>
      </c>
      <c r="K38" s="126">
        <f>SUM(K3:K37)</f>
        <v>0</v>
      </c>
      <c r="L38" s="93">
        <f>SUM(L3:L37)</f>
        <v>1.3541666666666667</v>
      </c>
      <c r="M38" s="93">
        <f t="shared" si="0"/>
        <v>1.1666666666666667</v>
      </c>
      <c r="N38" s="93">
        <f t="shared" si="0"/>
        <v>0.1875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1.3541666666666665</v>
      </c>
      <c r="I40" s="208">
        <f>SUM(I38:J38)</f>
        <v>1.3541666666666665</v>
      </c>
      <c r="J40" s="209"/>
      <c r="K40" s="26"/>
      <c r="L40" s="12">
        <f>L38</f>
        <v>1.3541666666666667</v>
      </c>
      <c r="M40" s="208">
        <f>SUM(M38:O38)</f>
        <v>1.3541666666666667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GUILLAUME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87" priority="11">
      <formula>MONTH($B$34)&lt;&gt;MONTH($B$22)</formula>
    </cfRule>
  </conditionalFormatting>
  <conditionalFormatting sqref="B3:K5 B7:K37 B6">
    <cfRule type="expression" dxfId="86" priority="12">
      <formula>WEEKDAY($B3)=1</formula>
    </cfRule>
  </conditionalFormatting>
  <conditionalFormatting sqref="C3:C5 C13:C15 C20:C29 C17:C18 C31:C37 C7:C11">
    <cfRule type="expression" dxfId="85" priority="10">
      <formula>AND(COUNTIF(Fer,B3)=0,C3&lt;&gt;"")</formula>
    </cfRule>
  </conditionalFormatting>
  <conditionalFormatting sqref="B3:B37">
    <cfRule type="expression" dxfId="84" priority="9">
      <formula>COUNTIF(Fer,$B3)</formula>
    </cfRule>
  </conditionalFormatting>
  <conditionalFormatting sqref="B66:K66">
    <cfRule type="expression" dxfId="83" priority="8">
      <formula>WEEKDAY(#REF!)=1</formula>
    </cfRule>
  </conditionalFormatting>
  <conditionalFormatting sqref="C66">
    <cfRule type="expression" dxfId="82" priority="7">
      <formula>AND(COUNTIF(Fer,#REF!)=0,#REF!&lt;&gt;"")</formula>
    </cfRule>
  </conditionalFormatting>
  <conditionalFormatting sqref="B66:C66">
    <cfRule type="expression" dxfId="81" priority="6">
      <formula>COUNTIF(Fer,#REF!)</formula>
    </cfRule>
  </conditionalFormatting>
  <conditionalFormatting sqref="B59:K65">
    <cfRule type="expression" dxfId="80" priority="5">
      <formula>WEEKDAY(#REF!)=1</formula>
    </cfRule>
  </conditionalFormatting>
  <conditionalFormatting sqref="C59:C65">
    <cfRule type="expression" dxfId="79" priority="4">
      <formula>AND(COUNTIF(Fer,#REF!)=0,#REF!&lt;&gt;"")</formula>
    </cfRule>
  </conditionalFormatting>
  <conditionalFormatting sqref="B59:C65">
    <cfRule type="expression" dxfId="78" priority="3">
      <formula>COUNTIF(Fer,#REF!)</formula>
    </cfRule>
  </conditionalFormatting>
  <conditionalFormatting sqref="C6:K6">
    <cfRule type="expression" dxfId="77" priority="2">
      <formula>WEEKDAY($B6)=1</formula>
    </cfRule>
  </conditionalFormatting>
  <conditionalFormatting sqref="C6">
    <cfRule type="expression" dxfId="76" priority="1">
      <formula>AND(COUNTIF(Fer,B6)=0,C6&lt;&gt;"")</formula>
    </cfRule>
  </conditionalFormatting>
  <pageMargins left="0.25" right="0.25" top="0.75" bottom="0.75" header="0.3" footer="0.3"/>
  <pageSetup paperSize="9" scale="7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6" r:id="rId4" name="L1">
          <controlPr defaultSize="0" autoLine="0" r:id="rId5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5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0496" r:id="rId4" name="L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6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S17" sqref="S17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DANIEL</v>
      </c>
      <c r="B3" s="32">
        <v>43647</v>
      </c>
      <c r="C3" s="95"/>
      <c r="D3" s="50">
        <v>0.33333333333333331</v>
      </c>
      <c r="E3" s="51">
        <v>0.52083333333333337</v>
      </c>
      <c r="F3" s="51">
        <v>0.5625</v>
      </c>
      <c r="G3" s="52">
        <v>0.70833333333333337</v>
      </c>
      <c r="H3" s="53">
        <v>0.33333333333333331</v>
      </c>
      <c r="I3" s="59">
        <v>0.33333333333333331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0.30208333333333331</v>
      </c>
      <c r="E4" s="51">
        <v>0.52083333333333337</v>
      </c>
      <c r="F4" s="51">
        <v>0.54166666666666663</v>
      </c>
      <c r="G4" s="52">
        <v>0.75694444444444453</v>
      </c>
      <c r="H4" s="54">
        <v>0.43402777777777773</v>
      </c>
      <c r="I4" s="64">
        <v>0.43402777777777773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0.33333333333333331</v>
      </c>
      <c r="E5" s="51">
        <v>0.54166666666666663</v>
      </c>
      <c r="F5" s="51">
        <v>0.58333333333333337</v>
      </c>
      <c r="G5" s="52">
        <v>0.74305555555555547</v>
      </c>
      <c r="H5" s="54">
        <v>0.36805555555555558</v>
      </c>
      <c r="I5" s="64">
        <v>0.36805555555555558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1.1354166666666667</v>
      </c>
      <c r="M9" s="79">
        <v>1.1354166666666667</v>
      </c>
      <c r="N9" s="202"/>
      <c r="O9" s="203"/>
      <c r="P9" s="120"/>
      <c r="Q9" s="207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1.1354166666666665</v>
      </c>
      <c r="I38" s="92">
        <f t="shared" si="0"/>
        <v>1.1354166666666665</v>
      </c>
      <c r="J38" s="92">
        <f t="shared" si="0"/>
        <v>0</v>
      </c>
      <c r="K38" s="126">
        <f>SUM(K3:K37)</f>
        <v>0</v>
      </c>
      <c r="L38" s="93">
        <f>SUM(L3:L37)</f>
        <v>1.1354166666666667</v>
      </c>
      <c r="M38" s="93">
        <f t="shared" si="0"/>
        <v>1.1354166666666667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1.1354166666666665</v>
      </c>
      <c r="I40" s="208">
        <f>SUM(I38:J38)</f>
        <v>1.1354166666666665</v>
      </c>
      <c r="J40" s="209"/>
      <c r="K40" s="26"/>
      <c r="L40" s="12">
        <f>L38</f>
        <v>1.1354166666666667</v>
      </c>
      <c r="M40" s="208">
        <f>SUM(M38:O38)</f>
        <v>1.1354166666666667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DANIEL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75" priority="13">
      <formula>MONTH($B$34)&lt;&gt;MONTH($B$22)</formula>
    </cfRule>
  </conditionalFormatting>
  <conditionalFormatting sqref="B5:K37 B3:B4">
    <cfRule type="expression" dxfId="74" priority="14">
      <formula>WEEKDAY($B3)=1</formula>
    </cfRule>
  </conditionalFormatting>
  <conditionalFormatting sqref="C5:C11 C13:C15 C20:C29 C17:C18 C31:C37">
    <cfRule type="expression" dxfId="73" priority="12">
      <formula>AND(COUNTIF(Fer,B5)=0,C5&lt;&gt;"")</formula>
    </cfRule>
  </conditionalFormatting>
  <conditionalFormatting sqref="B3:B37">
    <cfRule type="expression" dxfId="72" priority="11">
      <formula>COUNTIF(Fer,$B3)</formula>
    </cfRule>
  </conditionalFormatting>
  <conditionalFormatting sqref="B66:K66">
    <cfRule type="expression" dxfId="71" priority="10">
      <formula>WEEKDAY(#REF!)=1</formula>
    </cfRule>
  </conditionalFormatting>
  <conditionalFormatting sqref="C66">
    <cfRule type="expression" dxfId="70" priority="9">
      <formula>AND(COUNTIF(Fer,#REF!)=0,#REF!&lt;&gt;"")</formula>
    </cfRule>
  </conditionalFormatting>
  <conditionalFormatting sqref="B66:C66">
    <cfRule type="expression" dxfId="69" priority="8">
      <formula>COUNTIF(Fer,#REF!)</formula>
    </cfRule>
  </conditionalFormatting>
  <conditionalFormatting sqref="B59:K65">
    <cfRule type="expression" dxfId="68" priority="7">
      <formula>WEEKDAY(#REF!)=1</formula>
    </cfRule>
  </conditionalFormatting>
  <conditionalFormatting sqref="C59:C65">
    <cfRule type="expression" dxfId="67" priority="6">
      <formula>AND(COUNTIF(Fer,#REF!)=0,#REF!&lt;&gt;"")</formula>
    </cfRule>
  </conditionalFormatting>
  <conditionalFormatting sqref="B59:C65">
    <cfRule type="expression" dxfId="66" priority="5">
      <formula>COUNTIF(Fer,#REF!)</formula>
    </cfRule>
  </conditionalFormatting>
  <conditionalFormatting sqref="C3:K3">
    <cfRule type="expression" dxfId="65" priority="4">
      <formula>WEEKDAY($B3)=1</formula>
    </cfRule>
  </conditionalFormatting>
  <conditionalFormatting sqref="C3">
    <cfRule type="expression" dxfId="64" priority="3">
      <formula>AND(COUNTIF(Fer,B3)=0,C3&lt;&gt;"")</formula>
    </cfRule>
  </conditionalFormatting>
  <conditionalFormatting sqref="C4:K4">
    <cfRule type="expression" dxfId="63" priority="2">
      <formula>WEEKDAY($B4)=1</formula>
    </cfRule>
  </conditionalFormatting>
  <conditionalFormatting sqref="C4">
    <cfRule type="expression" dxfId="62" priority="1">
      <formula>AND(COUNTIF(Fer,B4)=0,C4&lt;&gt;"")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7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8" sqref="D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BRICE</v>
      </c>
      <c r="B3" s="32">
        <v>43647</v>
      </c>
      <c r="C3" s="95"/>
      <c r="D3" s="50">
        <v>0.33333333333333331</v>
      </c>
      <c r="E3" s="51">
        <v>0.5</v>
      </c>
      <c r="F3" s="51">
        <v>0.54166666666666663</v>
      </c>
      <c r="G3" s="52">
        <v>0.60416666666666663</v>
      </c>
      <c r="H3" s="53">
        <v>0.22916666666666666</v>
      </c>
      <c r="I3" s="59">
        <v>0.22916666666666666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0.32291666666666669</v>
      </c>
      <c r="E4" s="51">
        <v>0.58333333333333337</v>
      </c>
      <c r="F4" s="51">
        <v>0.60416666666666663</v>
      </c>
      <c r="G4" s="52">
        <v>0.83333333333333337</v>
      </c>
      <c r="H4" s="54">
        <v>0.48958333333333331</v>
      </c>
      <c r="I4" s="64">
        <v>0.48958333333333331</v>
      </c>
      <c r="J4" s="195">
        <v>0</v>
      </c>
      <c r="K4" s="188"/>
      <c r="L4" s="66">
        <v>0</v>
      </c>
      <c r="M4" s="182">
        <v>0</v>
      </c>
      <c r="N4" s="199">
        <v>0</v>
      </c>
      <c r="O4" s="188"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0.33333333333333331</v>
      </c>
      <c r="E5" s="51">
        <v>0.58333333333333337</v>
      </c>
      <c r="F5" s="51">
        <v>0.60416666666666663</v>
      </c>
      <c r="G5" s="52">
        <v>0.69791666666666663</v>
      </c>
      <c r="H5" s="54">
        <v>0.34375</v>
      </c>
      <c r="I5" s="64">
        <v>0.34375</v>
      </c>
      <c r="J5" s="195">
        <v>0</v>
      </c>
      <c r="K5" s="188"/>
      <c r="L5" s="66">
        <v>0</v>
      </c>
      <c r="M5" s="182">
        <v>0</v>
      </c>
      <c r="N5" s="199">
        <v>0</v>
      </c>
      <c r="O5" s="188"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>
        <v>0</v>
      </c>
      <c r="M6" s="182">
        <v>0</v>
      </c>
      <c r="N6" s="199">
        <v>0</v>
      </c>
      <c r="O6" s="188"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1.0625</v>
      </c>
      <c r="M9" s="79">
        <v>1.0625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1.0625</v>
      </c>
      <c r="I38" s="92">
        <f t="shared" si="0"/>
        <v>1.0625</v>
      </c>
      <c r="J38" s="92">
        <f t="shared" si="0"/>
        <v>0</v>
      </c>
      <c r="K38" s="126">
        <f>SUM(K3:K37)</f>
        <v>0</v>
      </c>
      <c r="L38" s="93">
        <f>SUM(L3:L37)</f>
        <v>1.0625</v>
      </c>
      <c r="M38" s="93">
        <f t="shared" si="0"/>
        <v>1.0625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1.0625</v>
      </c>
      <c r="I40" s="208">
        <f>SUM(I38:J38)</f>
        <v>1.0625</v>
      </c>
      <c r="J40" s="209"/>
      <c r="K40" s="26"/>
      <c r="L40" s="12">
        <f>L38</f>
        <v>1.0625</v>
      </c>
      <c r="M40" s="208">
        <f>SUM(M38:O38)</f>
        <v>1.0625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BRICE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61" priority="9">
      <formula>MONTH($B$34)&lt;&gt;MONTH($B$22)</formula>
    </cfRule>
  </conditionalFormatting>
  <conditionalFormatting sqref="B3:K37">
    <cfRule type="expression" dxfId="60" priority="10">
      <formula>WEEKDAY($B3)=1</formula>
    </cfRule>
  </conditionalFormatting>
  <conditionalFormatting sqref="C3:C11 C13:C15 C20:C29 C17:C18 C31:C37">
    <cfRule type="expression" dxfId="59" priority="8">
      <formula>AND(COUNTIF(Fer,B3)=0,C3&lt;&gt;"")</formula>
    </cfRule>
  </conditionalFormatting>
  <conditionalFormatting sqref="B3:B37">
    <cfRule type="expression" dxfId="58" priority="7">
      <formula>COUNTIF(Fer,$B3)</formula>
    </cfRule>
  </conditionalFormatting>
  <conditionalFormatting sqref="B66:K66">
    <cfRule type="expression" dxfId="57" priority="6">
      <formula>WEEKDAY(#REF!)=1</formula>
    </cfRule>
  </conditionalFormatting>
  <conditionalFormatting sqref="C66">
    <cfRule type="expression" dxfId="56" priority="5">
      <formula>AND(COUNTIF(Fer,#REF!)=0,#REF!&lt;&gt;"")</formula>
    </cfRule>
  </conditionalFormatting>
  <conditionalFormatting sqref="B66:C66">
    <cfRule type="expression" dxfId="55" priority="4">
      <formula>COUNTIF(Fer,#REF!)</formula>
    </cfRule>
  </conditionalFormatting>
  <conditionalFormatting sqref="B59:K65">
    <cfRule type="expression" dxfId="54" priority="3">
      <formula>WEEKDAY(#REF!)=1</formula>
    </cfRule>
  </conditionalFormatting>
  <conditionalFormatting sqref="C59:C65">
    <cfRule type="expression" dxfId="53" priority="2">
      <formula>AND(COUNTIF(Fer,#REF!)=0,#REF!&lt;&gt;"")</formula>
    </cfRule>
  </conditionalFormatting>
  <conditionalFormatting sqref="B59:C65">
    <cfRule type="expression" dxfId="52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8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R20" sqref="R20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GABRIEL</v>
      </c>
      <c r="B3" s="32">
        <v>43647</v>
      </c>
      <c r="C3" s="95"/>
      <c r="D3" s="50">
        <v>0.33333333333333331</v>
      </c>
      <c r="E3" s="51">
        <v>0.5</v>
      </c>
      <c r="F3" s="51">
        <v>0.54166666666666663</v>
      </c>
      <c r="G3" s="52">
        <v>0.60416666666666663</v>
      </c>
      <c r="H3" s="53">
        <v>0.22916666666666666</v>
      </c>
      <c r="I3" s="59">
        <v>0.22916666666666666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0.32291666666666669</v>
      </c>
      <c r="E4" s="51">
        <v>0.52083333333333337</v>
      </c>
      <c r="F4" s="51">
        <v>0.5625</v>
      </c>
      <c r="G4" s="52">
        <v>0.78472222222222221</v>
      </c>
      <c r="H4" s="54">
        <v>0.4201388888888889</v>
      </c>
      <c r="I4" s="64">
        <v>0.4201388888888889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0.32291666666666669</v>
      </c>
      <c r="E5" s="51">
        <v>0.5</v>
      </c>
      <c r="F5" s="51">
        <v>0.54166666666666663</v>
      </c>
      <c r="G5" s="52">
        <v>0.72222222222222221</v>
      </c>
      <c r="H5" s="54">
        <v>0.3576388888888889</v>
      </c>
      <c r="I5" s="64">
        <v>0.3576388888888889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1.0069444444444444</v>
      </c>
      <c r="M9" s="79">
        <v>1.0069444444444444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1.0069444444444444</v>
      </c>
      <c r="I38" s="92">
        <f t="shared" si="0"/>
        <v>1.0069444444444444</v>
      </c>
      <c r="J38" s="92">
        <f t="shared" si="0"/>
        <v>0</v>
      </c>
      <c r="K38" s="126">
        <f>SUM(K3:K37)</f>
        <v>0</v>
      </c>
      <c r="L38" s="93">
        <f>SUM(L3:L37)</f>
        <v>1.0069444444444444</v>
      </c>
      <c r="M38" s="93">
        <f t="shared" si="0"/>
        <v>1.0069444444444444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1.0069444444444444</v>
      </c>
      <c r="I40" s="208">
        <f>SUM(I38:J38)</f>
        <v>1.0069444444444444</v>
      </c>
      <c r="J40" s="209"/>
      <c r="K40" s="26"/>
      <c r="L40" s="12">
        <f>L38</f>
        <v>1.0069444444444444</v>
      </c>
      <c r="M40" s="208">
        <f>SUM(M38:O38)</f>
        <v>1.0069444444444444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GABRIEL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51" priority="11">
      <formula>MONTH($B$34)&lt;&gt;MONTH($B$22)</formula>
    </cfRule>
  </conditionalFormatting>
  <conditionalFormatting sqref="B4:K37 B3">
    <cfRule type="expression" dxfId="50" priority="12">
      <formula>WEEKDAY($B3)=1</formula>
    </cfRule>
  </conditionalFormatting>
  <conditionalFormatting sqref="C4:C11 C13:C15 C20:C29 C17:C18 C31:C37">
    <cfRule type="expression" dxfId="49" priority="10">
      <formula>AND(COUNTIF(Fer,B4)=0,C4&lt;&gt;"")</formula>
    </cfRule>
  </conditionalFormatting>
  <conditionalFormatting sqref="B3:B37">
    <cfRule type="expression" dxfId="48" priority="9">
      <formula>COUNTIF(Fer,$B3)</formula>
    </cfRule>
  </conditionalFormatting>
  <conditionalFormatting sqref="B66:K66">
    <cfRule type="expression" dxfId="47" priority="8">
      <formula>WEEKDAY(#REF!)=1</formula>
    </cfRule>
  </conditionalFormatting>
  <conditionalFormatting sqref="C66">
    <cfRule type="expression" dxfId="46" priority="7">
      <formula>AND(COUNTIF(Fer,#REF!)=0,#REF!&lt;&gt;"")</formula>
    </cfRule>
  </conditionalFormatting>
  <conditionalFormatting sqref="B66:C66">
    <cfRule type="expression" dxfId="45" priority="6">
      <formula>COUNTIF(Fer,#REF!)</formula>
    </cfRule>
  </conditionalFormatting>
  <conditionalFormatting sqref="B59:K65">
    <cfRule type="expression" dxfId="44" priority="5">
      <formula>WEEKDAY(#REF!)=1</formula>
    </cfRule>
  </conditionalFormatting>
  <conditionalFormatting sqref="C59:C65">
    <cfRule type="expression" dxfId="43" priority="4">
      <formula>AND(COUNTIF(Fer,#REF!)=0,#REF!&lt;&gt;"")</formula>
    </cfRule>
  </conditionalFormatting>
  <conditionalFormatting sqref="B59:C65">
    <cfRule type="expression" dxfId="42" priority="3">
      <formula>COUNTIF(Fer,#REF!)</formula>
    </cfRule>
  </conditionalFormatting>
  <conditionalFormatting sqref="C3:K3">
    <cfRule type="expression" dxfId="41" priority="2">
      <formula>WEEKDAY($B3)=1</formula>
    </cfRule>
  </conditionalFormatting>
  <conditionalFormatting sqref="C3">
    <cfRule type="expression" dxfId="40" priority="1">
      <formula>AND(COUNTIF(Fer,B3)=0,C3&lt;&gt;"")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9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6" sqref="D6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2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PATRICE</v>
      </c>
      <c r="B3" s="32">
        <v>43647</v>
      </c>
      <c r="C3" s="95"/>
      <c r="D3" s="50">
        <v>0.33333333333333331</v>
      </c>
      <c r="E3" s="51">
        <v>0.54166666666666663</v>
      </c>
      <c r="F3" s="51">
        <v>0.58333333333333337</v>
      </c>
      <c r="G3" s="52">
        <v>0.76041666666666663</v>
      </c>
      <c r="H3" s="53">
        <v>0.38541666666666669</v>
      </c>
      <c r="I3" s="59">
        <v>0.38541666666666669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0.33333333333333331</v>
      </c>
      <c r="E4" s="51">
        <v>0.54166666666666663</v>
      </c>
      <c r="F4" s="51">
        <v>0.58333333333333337</v>
      </c>
      <c r="G4" s="52">
        <v>0.91666666666666663</v>
      </c>
      <c r="H4" s="54">
        <v>0.54166666666666663</v>
      </c>
      <c r="I4" s="64">
        <v>0.45833333333333331</v>
      </c>
      <c r="J4" s="195">
        <v>8.3333333333333329E-2</v>
      </c>
      <c r="K4" s="188"/>
      <c r="L4" s="66">
        <v>0</v>
      </c>
      <c r="M4" s="182">
        <v>0</v>
      </c>
      <c r="N4" s="199">
        <v>0</v>
      </c>
      <c r="O4" s="188"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0.33333333333333331</v>
      </c>
      <c r="E5" s="51">
        <v>0.54166666666666663</v>
      </c>
      <c r="F5" s="51">
        <v>0.58333333333333337</v>
      </c>
      <c r="G5" s="52">
        <v>0.66666666666666663</v>
      </c>
      <c r="H5" s="54">
        <v>0.29166666666666669</v>
      </c>
      <c r="I5" s="64">
        <v>0.29166666666666669</v>
      </c>
      <c r="J5" s="195">
        <v>0</v>
      </c>
      <c r="K5" s="188"/>
      <c r="L5" s="66">
        <v>0</v>
      </c>
      <c r="M5" s="182">
        <v>0</v>
      </c>
      <c r="N5" s="199">
        <v>0</v>
      </c>
      <c r="O5" s="188"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>
        <v>0</v>
      </c>
      <c r="M6" s="182">
        <v>0</v>
      </c>
      <c r="N6" s="199">
        <v>0</v>
      </c>
      <c r="O6" s="188"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1.21875</v>
      </c>
      <c r="M9" s="79">
        <v>1.1354166666666667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1.21875</v>
      </c>
      <c r="I38" s="92">
        <f t="shared" si="0"/>
        <v>1.1354166666666667</v>
      </c>
      <c r="J38" s="92">
        <f t="shared" si="0"/>
        <v>8.3333333333333329E-2</v>
      </c>
      <c r="K38" s="126">
        <f>SUM(K3:K37)</f>
        <v>0</v>
      </c>
      <c r="L38" s="93">
        <f>SUM(L3:L37)</f>
        <v>1.21875</v>
      </c>
      <c r="M38" s="93">
        <f t="shared" si="0"/>
        <v>1.1354166666666667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1.21875</v>
      </c>
      <c r="I40" s="208">
        <f>SUM(I38:J38)</f>
        <v>1.21875</v>
      </c>
      <c r="J40" s="209"/>
      <c r="K40" s="26"/>
      <c r="L40" s="12">
        <f>L38</f>
        <v>1.21875</v>
      </c>
      <c r="M40" s="208">
        <f>SUM(M38:O38)</f>
        <v>1.1354166666666667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PATRICE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39" priority="9">
      <formula>MONTH($B$34)&lt;&gt;MONTH($B$22)</formula>
    </cfRule>
  </conditionalFormatting>
  <conditionalFormatting sqref="B3:K37">
    <cfRule type="expression" dxfId="38" priority="10">
      <formula>WEEKDAY($B3)=1</formula>
    </cfRule>
  </conditionalFormatting>
  <conditionalFormatting sqref="C3:C11 C13:C15 C20:C29 C17:C18 C31:C37">
    <cfRule type="expression" dxfId="37" priority="8">
      <formula>AND(COUNTIF(Fer,B3)=0,C3&lt;&gt;"")</formula>
    </cfRule>
  </conditionalFormatting>
  <conditionalFormatting sqref="B3:B37">
    <cfRule type="expression" dxfId="36" priority="7">
      <formula>COUNTIF(Fer,$B3)</formula>
    </cfRule>
  </conditionalFormatting>
  <conditionalFormatting sqref="B66:K66">
    <cfRule type="expression" dxfId="35" priority="6">
      <formula>WEEKDAY(#REF!)=1</formula>
    </cfRule>
  </conditionalFormatting>
  <conditionalFormatting sqref="C66">
    <cfRule type="expression" dxfId="34" priority="5">
      <formula>AND(COUNTIF(Fer,#REF!)=0,#REF!&lt;&gt;"")</formula>
    </cfRule>
  </conditionalFormatting>
  <conditionalFormatting sqref="B66:C66">
    <cfRule type="expression" dxfId="33" priority="4">
      <formula>COUNTIF(Fer,#REF!)</formula>
    </cfRule>
  </conditionalFormatting>
  <conditionalFormatting sqref="B59:K65">
    <cfRule type="expression" dxfId="32" priority="3">
      <formula>WEEKDAY(#REF!)=1</formula>
    </cfRule>
  </conditionalFormatting>
  <conditionalFormatting sqref="C59:C65">
    <cfRule type="expression" dxfId="31" priority="2">
      <formula>AND(COUNTIF(Fer,#REF!)=0,#REF!&lt;&gt;"")</formula>
    </cfRule>
  </conditionalFormatting>
  <conditionalFormatting sqref="B59:C65">
    <cfRule type="expression" dxfId="3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10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P8" sqref="P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2.166666666666667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REMY</v>
      </c>
      <c r="B3" s="32">
        <v>43647</v>
      </c>
      <c r="C3" s="95"/>
      <c r="D3" s="50">
        <v>0.33333333333333331</v>
      </c>
      <c r="E3" s="51">
        <v>0.54166666666666663</v>
      </c>
      <c r="F3" s="51">
        <v>0.58333333333333337</v>
      </c>
      <c r="G3" s="52">
        <v>0.75694444444444453</v>
      </c>
      <c r="H3" s="53">
        <v>0.38194444444444442</v>
      </c>
      <c r="I3" s="59">
        <v>0.38194444444444442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/>
      <c r="E4" s="51"/>
      <c r="F4" s="51"/>
      <c r="G4" s="52"/>
      <c r="H4" s="54"/>
      <c r="I4" s="64"/>
      <c r="J4" s="195"/>
      <c r="K4" s="188"/>
      <c r="L4" s="66">
        <v>0</v>
      </c>
      <c r="M4" s="182">
        <v>0</v>
      </c>
      <c r="N4" s="199">
        <v>0</v>
      </c>
      <c r="O4" s="188">
        <v>0</v>
      </c>
      <c r="P4" s="119" t="s">
        <v>66</v>
      </c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/>
      <c r="E5" s="51"/>
      <c r="F5" s="51"/>
      <c r="G5" s="52"/>
      <c r="H5" s="54"/>
      <c r="I5" s="64"/>
      <c r="J5" s="195"/>
      <c r="K5" s="188"/>
      <c r="L5" s="66">
        <v>0</v>
      </c>
      <c r="M5" s="182">
        <v>0</v>
      </c>
      <c r="N5" s="199">
        <v>0</v>
      </c>
      <c r="O5" s="188">
        <v>0</v>
      </c>
      <c r="P5" s="119" t="s">
        <v>66</v>
      </c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>
        <v>0</v>
      </c>
      <c r="M6" s="182">
        <v>0</v>
      </c>
      <c r="N6" s="199">
        <v>0</v>
      </c>
      <c r="O6" s="188">
        <v>0</v>
      </c>
      <c r="P6" s="119" t="s">
        <v>66</v>
      </c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 t="s">
        <v>66</v>
      </c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0.38194444444444442</v>
      </c>
      <c r="M9" s="79">
        <v>0.29166666666666669</v>
      </c>
      <c r="N9" s="202">
        <v>9.0277777777777776E-2</v>
      </c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0.38194444444444442</v>
      </c>
      <c r="I38" s="92">
        <f t="shared" si="0"/>
        <v>0.38194444444444442</v>
      </c>
      <c r="J38" s="92">
        <f t="shared" si="0"/>
        <v>0</v>
      </c>
      <c r="K38" s="126">
        <f>SUM(K3:K37)</f>
        <v>0</v>
      </c>
      <c r="L38" s="93">
        <f>SUM(L3:L37)</f>
        <v>0.38194444444444442</v>
      </c>
      <c r="M38" s="93">
        <f t="shared" si="0"/>
        <v>0.29166666666666669</v>
      </c>
      <c r="N38" s="93">
        <f t="shared" si="0"/>
        <v>9.0277777777777776E-2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0.38194444444444442</v>
      </c>
      <c r="I40" s="208">
        <f>SUM(I38:J38)</f>
        <v>0.38194444444444442</v>
      </c>
      <c r="J40" s="209"/>
      <c r="K40" s="26"/>
      <c r="L40" s="12">
        <f>L38</f>
        <v>0.38194444444444442</v>
      </c>
      <c r="M40" s="208">
        <f>SUM(M38:O38)</f>
        <v>0.38194444444444448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REMY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29" priority="9">
      <formula>MONTH($B$34)&lt;&gt;MONTH($B$22)</formula>
    </cfRule>
  </conditionalFormatting>
  <conditionalFormatting sqref="B3:K37">
    <cfRule type="expression" dxfId="28" priority="10">
      <formula>WEEKDAY($B3)=1</formula>
    </cfRule>
  </conditionalFormatting>
  <conditionalFormatting sqref="C3:C11 C13:C15 C20:C29 C17:C18 C31:C37">
    <cfRule type="expression" dxfId="27" priority="8">
      <formula>AND(COUNTIF(Fer,B3)=0,C3&lt;&gt;"")</formula>
    </cfRule>
  </conditionalFormatting>
  <conditionalFormatting sqref="B3:B37">
    <cfRule type="expression" dxfId="26" priority="7">
      <formula>COUNTIF(Fer,$B3)</formula>
    </cfRule>
  </conditionalFormatting>
  <conditionalFormatting sqref="B66:K66">
    <cfRule type="expression" dxfId="25" priority="6">
      <formula>WEEKDAY(#REF!)=1</formula>
    </cfRule>
  </conditionalFormatting>
  <conditionalFormatting sqref="C66">
    <cfRule type="expression" dxfId="24" priority="5">
      <formula>AND(COUNTIF(Fer,#REF!)=0,#REF!&lt;&gt;"")</formula>
    </cfRule>
  </conditionalFormatting>
  <conditionalFormatting sqref="B66:C66">
    <cfRule type="expression" dxfId="23" priority="4">
      <formula>COUNTIF(Fer,#REF!)</formula>
    </cfRule>
  </conditionalFormatting>
  <conditionalFormatting sqref="B59:K65">
    <cfRule type="expression" dxfId="22" priority="3">
      <formula>WEEKDAY(#REF!)=1</formula>
    </cfRule>
  </conditionalFormatting>
  <conditionalFormatting sqref="C59:C65">
    <cfRule type="expression" dxfId="21" priority="2">
      <formula>AND(COUNTIF(Fer,#REF!)=0,#REF!&lt;&gt;"")</formula>
    </cfRule>
  </conditionalFormatting>
  <conditionalFormatting sqref="B59:C65">
    <cfRule type="expression" dxfId="2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11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6" sqref="D6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AYMERIC</v>
      </c>
      <c r="B3" s="32">
        <v>43647</v>
      </c>
      <c r="C3" s="95"/>
      <c r="D3" s="50">
        <v>0.3125</v>
      </c>
      <c r="E3" s="51">
        <v>0.47916666666666669</v>
      </c>
      <c r="F3" s="51">
        <v>0.52083333333333337</v>
      </c>
      <c r="G3" s="52">
        <v>0.66666666666666663</v>
      </c>
      <c r="H3" s="53">
        <v>0.3125</v>
      </c>
      <c r="I3" s="59">
        <v>0.3125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0.3125</v>
      </c>
      <c r="E4" s="51">
        <v>0.47916666666666669</v>
      </c>
      <c r="F4" s="51">
        <v>0.52083333333333337</v>
      </c>
      <c r="G4" s="52">
        <v>0.72916666666666663</v>
      </c>
      <c r="H4" s="54">
        <v>0.375</v>
      </c>
      <c r="I4" s="64">
        <v>0.375</v>
      </c>
      <c r="J4" s="195">
        <v>0</v>
      </c>
      <c r="K4" s="188"/>
      <c r="L4" s="66">
        <v>0</v>
      </c>
      <c r="M4" s="182">
        <v>0</v>
      </c>
      <c r="N4" s="199">
        <v>0</v>
      </c>
      <c r="O4" s="188"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0.3125</v>
      </c>
      <c r="E5" s="51">
        <v>0.52777777777777779</v>
      </c>
      <c r="F5" s="51"/>
      <c r="G5" s="52"/>
      <c r="H5" s="54">
        <v>0.21527777777777779</v>
      </c>
      <c r="I5" s="64">
        <v>0.21527777777777779</v>
      </c>
      <c r="J5" s="195">
        <v>0</v>
      </c>
      <c r="K5" s="188"/>
      <c r="L5" s="66">
        <v>0</v>
      </c>
      <c r="M5" s="182">
        <v>0</v>
      </c>
      <c r="N5" s="199">
        <v>0</v>
      </c>
      <c r="O5" s="188"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>
        <v>0</v>
      </c>
      <c r="M6" s="182">
        <v>0</v>
      </c>
      <c r="N6" s="199">
        <v>0</v>
      </c>
      <c r="O6" s="188"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0.90277777777777779</v>
      </c>
      <c r="M9" s="79">
        <v>0.90277777777777779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0.90277777777777779</v>
      </c>
      <c r="I38" s="92">
        <f t="shared" si="0"/>
        <v>0.90277777777777779</v>
      </c>
      <c r="J38" s="92">
        <f t="shared" si="0"/>
        <v>0</v>
      </c>
      <c r="K38" s="126">
        <f>SUM(K3:K37)</f>
        <v>0</v>
      </c>
      <c r="L38" s="93">
        <f>SUM(L3:L37)</f>
        <v>0.90277777777777779</v>
      </c>
      <c r="M38" s="93">
        <f t="shared" si="0"/>
        <v>0.90277777777777779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0.90277777777777779</v>
      </c>
      <c r="I40" s="208">
        <f>SUM(I38:J38)</f>
        <v>0.90277777777777779</v>
      </c>
      <c r="J40" s="209"/>
      <c r="K40" s="26"/>
      <c r="L40" s="12">
        <f>L38</f>
        <v>0.90277777777777779</v>
      </c>
      <c r="M40" s="208">
        <f>SUM(M38:O38)</f>
        <v>0.90277777777777779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AYMERIC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19" priority="9">
      <formula>MONTH($B$34)&lt;&gt;MONTH($B$22)</formula>
    </cfRule>
  </conditionalFormatting>
  <conditionalFormatting sqref="B3:K37">
    <cfRule type="expression" dxfId="18" priority="10">
      <formula>WEEKDAY($B3)=1</formula>
    </cfRule>
  </conditionalFormatting>
  <conditionalFormatting sqref="C3:C11 C13:C15 C20:C29 C17:C18 C31:C37">
    <cfRule type="expression" dxfId="17" priority="8">
      <formula>AND(COUNTIF(Fer,B3)=0,C3&lt;&gt;"")</formula>
    </cfRule>
  </conditionalFormatting>
  <conditionalFormatting sqref="B3:B37">
    <cfRule type="expression" dxfId="16" priority="7">
      <formula>COUNTIF(Fer,$B3)</formula>
    </cfRule>
  </conditionalFormatting>
  <conditionalFormatting sqref="B66:K66">
    <cfRule type="expression" dxfId="15" priority="6">
      <formula>WEEKDAY(#REF!)=1</formula>
    </cfRule>
  </conditionalFormatting>
  <conditionalFormatting sqref="C66">
    <cfRule type="expression" dxfId="14" priority="5">
      <formula>AND(COUNTIF(Fer,#REF!)=0,#REF!&lt;&gt;"")</formula>
    </cfRule>
  </conditionalFormatting>
  <conditionalFormatting sqref="B66:C66">
    <cfRule type="expression" dxfId="13" priority="4">
      <formula>COUNTIF(Fer,#REF!)</formula>
    </cfRule>
  </conditionalFormatting>
  <conditionalFormatting sqref="B59:K65">
    <cfRule type="expression" dxfId="12" priority="3">
      <formula>WEEKDAY(#REF!)=1</formula>
    </cfRule>
  </conditionalFormatting>
  <conditionalFormatting sqref="C59:C65">
    <cfRule type="expression" dxfId="11" priority="2">
      <formula>AND(COUNTIF(Fer,#REF!)=0,#REF!&lt;&gt;"")</formula>
    </cfRule>
  </conditionalFormatting>
  <conditionalFormatting sqref="B59:C65">
    <cfRule type="expression" dxfId="1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12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4" sqref="D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PATRICK</v>
      </c>
      <c r="B3" s="32">
        <v>43647</v>
      </c>
      <c r="C3" s="95"/>
      <c r="D3" s="50">
        <v>0.3125</v>
      </c>
      <c r="E3" s="51">
        <v>0.53125</v>
      </c>
      <c r="F3" s="51"/>
      <c r="G3" s="52"/>
      <c r="H3" s="53">
        <v>0.21875</v>
      </c>
      <c r="I3" s="59">
        <v>0.21875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0.32291666666666669</v>
      </c>
      <c r="E4" s="51">
        <v>0.5</v>
      </c>
      <c r="F4" s="51"/>
      <c r="G4" s="52"/>
      <c r="H4" s="54">
        <v>0.17708333333333334</v>
      </c>
      <c r="I4" s="64">
        <v>0.17708333333333334</v>
      </c>
      <c r="J4" s="195">
        <v>0</v>
      </c>
      <c r="K4" s="188"/>
      <c r="L4" s="66">
        <v>0</v>
      </c>
      <c r="M4" s="182">
        <v>0</v>
      </c>
      <c r="N4" s="199">
        <v>0</v>
      </c>
      <c r="O4" s="188"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/>
      <c r="E5" s="51"/>
      <c r="F5" s="51"/>
      <c r="G5" s="52"/>
      <c r="H5" s="54"/>
      <c r="I5" s="64"/>
      <c r="J5" s="195"/>
      <c r="K5" s="188"/>
      <c r="L5" s="66">
        <v>0</v>
      </c>
      <c r="M5" s="182">
        <v>0</v>
      </c>
      <c r="N5" s="199">
        <v>0</v>
      </c>
      <c r="O5" s="188"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>
        <v>0</v>
      </c>
      <c r="M6" s="182">
        <v>0</v>
      </c>
      <c r="N6" s="199">
        <v>0</v>
      </c>
      <c r="O6" s="188"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0.39583333333333331</v>
      </c>
      <c r="M9" s="79">
        <v>0.39583333333333331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0.39583333333333337</v>
      </c>
      <c r="I38" s="92">
        <f t="shared" si="0"/>
        <v>0.39583333333333337</v>
      </c>
      <c r="J38" s="92">
        <f t="shared" si="0"/>
        <v>0</v>
      </c>
      <c r="K38" s="126">
        <f>SUM(K3:K37)</f>
        <v>0</v>
      </c>
      <c r="L38" s="93">
        <f>SUM(L3:L37)</f>
        <v>0.39583333333333331</v>
      </c>
      <c r="M38" s="93">
        <f t="shared" si="0"/>
        <v>0.39583333333333331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0.39583333333333337</v>
      </c>
      <c r="I40" s="208">
        <f>SUM(I38:J38)</f>
        <v>0.39583333333333337</v>
      </c>
      <c r="J40" s="209"/>
      <c r="K40" s="26"/>
      <c r="L40" s="12">
        <f>L38</f>
        <v>0.39583333333333331</v>
      </c>
      <c r="M40" s="208">
        <f>SUM(M38:O38)</f>
        <v>0.39583333333333331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PATRICK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9" priority="9">
      <formula>MONTH($B$34)&lt;&gt;MONTH($B$22)</formula>
    </cfRule>
  </conditionalFormatting>
  <conditionalFormatting sqref="B3:K37">
    <cfRule type="expression" dxfId="8" priority="10">
      <formula>WEEKDAY($B3)=1</formula>
    </cfRule>
  </conditionalFormatting>
  <conditionalFormatting sqref="C3:C11 C13:C15 C20:C29 C17:C18 C31:C37">
    <cfRule type="expression" dxfId="7" priority="8">
      <formula>AND(COUNTIF(Fer,B3)=0,C3&lt;&gt;"")</formula>
    </cfRule>
  </conditionalFormatting>
  <conditionalFormatting sqref="B3:B37">
    <cfRule type="expression" dxfId="6" priority="7">
      <formula>COUNTIF(Fer,$B3)</formula>
    </cfRule>
  </conditionalFormatting>
  <conditionalFormatting sqref="B66:K66">
    <cfRule type="expression" dxfId="5" priority="6">
      <formula>WEEKDAY(#REF!)=1</formula>
    </cfRule>
  </conditionalFormatting>
  <conditionalFormatting sqref="C66">
    <cfRule type="expression" dxfId="4" priority="5">
      <formula>AND(COUNTIF(Fer,#REF!)=0,#REF!&lt;&gt;"")</formula>
    </cfRule>
  </conditionalFormatting>
  <conditionalFormatting sqref="B66:C66">
    <cfRule type="expression" dxfId="3" priority="4">
      <formula>COUNTIF(Fer,#REF!)</formula>
    </cfRule>
  </conditionalFormatting>
  <conditionalFormatting sqref="B59:K65">
    <cfRule type="expression" dxfId="2" priority="3">
      <formula>WEEKDAY(#REF!)=1</formula>
    </cfRule>
  </conditionalFormatting>
  <conditionalFormatting sqref="C59:C65">
    <cfRule type="expression" dxfId="1" priority="2">
      <formula>AND(COUNTIF(Fer,#REF!)=0,#REF!&lt;&gt;"")</formula>
    </cfRule>
  </conditionalFormatting>
  <conditionalFormatting sqref="B59:C65">
    <cfRule type="expression" dxfId="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70</vt:i4>
      </vt:variant>
    </vt:vector>
  </HeadingPairs>
  <TitlesOfParts>
    <vt:vector size="81" baseType="lpstr">
      <vt:lpstr>VARIABLES</vt:lpstr>
      <vt:lpstr>Fériés</vt:lpstr>
      <vt:lpstr>ALEX</vt:lpstr>
      <vt:lpstr>GUILLAUME</vt:lpstr>
      <vt:lpstr>DANIEL</vt:lpstr>
      <vt:lpstr>BRICE</vt:lpstr>
      <vt:lpstr>GABRIEL</vt:lpstr>
      <vt:lpstr>PATRICE</vt:lpstr>
      <vt:lpstr>REMY</vt:lpstr>
      <vt:lpstr>AYMERIC</vt:lpstr>
      <vt:lpstr>PATRICK</vt:lpstr>
      <vt:lpstr>ALEX!Fer</vt:lpstr>
      <vt:lpstr>AYMERIC!Fer</vt:lpstr>
      <vt:lpstr>BRICE!Fer</vt:lpstr>
      <vt:lpstr>DANIEL!Fer</vt:lpstr>
      <vt:lpstr>GABRIEL!Fer</vt:lpstr>
      <vt:lpstr>GUILLAUME!Fer</vt:lpstr>
      <vt:lpstr>MODELE!Fer</vt:lpstr>
      <vt:lpstr>PATRICE!Fer</vt:lpstr>
      <vt:lpstr>PATRICK!Fer</vt:lpstr>
      <vt:lpstr>REMY!Fer</vt:lpstr>
      <vt:lpstr>ALEX!HF</vt:lpstr>
      <vt:lpstr>AYMERIC!HF</vt:lpstr>
      <vt:lpstr>BRICE!HF</vt:lpstr>
      <vt:lpstr>DANIEL!HF</vt:lpstr>
      <vt:lpstr>GABRIEL!HF</vt:lpstr>
      <vt:lpstr>GUILLAUME!HF</vt:lpstr>
      <vt:lpstr>PATRICE!HF</vt:lpstr>
      <vt:lpstr>PATRICK!HF</vt:lpstr>
      <vt:lpstr>REMY!HF</vt:lpstr>
      <vt:lpstr>HF</vt:lpstr>
      <vt:lpstr>ALEX!HJ</vt:lpstr>
      <vt:lpstr>AYMERIC!HJ</vt:lpstr>
      <vt:lpstr>BRICE!HJ</vt:lpstr>
      <vt:lpstr>DANIEL!HJ</vt:lpstr>
      <vt:lpstr>GABRIEL!HJ</vt:lpstr>
      <vt:lpstr>GUILLAUME!HJ</vt:lpstr>
      <vt:lpstr>MODELE!HJ</vt:lpstr>
      <vt:lpstr>PATRICE!HJ</vt:lpstr>
      <vt:lpstr>PATRICK!HJ</vt:lpstr>
      <vt:lpstr>REMY!HJ</vt:lpstr>
      <vt:lpstr>ALEX!HN</vt:lpstr>
      <vt:lpstr>AYMERIC!HN</vt:lpstr>
      <vt:lpstr>BRICE!HN</vt:lpstr>
      <vt:lpstr>DANIEL!HN</vt:lpstr>
      <vt:lpstr>GABRIEL!HN</vt:lpstr>
      <vt:lpstr>GUILLAUME!HN</vt:lpstr>
      <vt:lpstr>MODELE!HN</vt:lpstr>
      <vt:lpstr>PATRICE!HN</vt:lpstr>
      <vt:lpstr>PATRICK!HN</vt:lpstr>
      <vt:lpstr>REMY!HN</vt:lpstr>
      <vt:lpstr>ALEX!HS_1</vt:lpstr>
      <vt:lpstr>AYMERIC!HS_1</vt:lpstr>
      <vt:lpstr>BRICE!HS_1</vt:lpstr>
      <vt:lpstr>DANIEL!HS_1</vt:lpstr>
      <vt:lpstr>GABRIEL!HS_1</vt:lpstr>
      <vt:lpstr>GUILLAUME!HS_1</vt:lpstr>
      <vt:lpstr>MODELE!HS_1</vt:lpstr>
      <vt:lpstr>PATRICE!HS_1</vt:lpstr>
      <vt:lpstr>PATRICK!HS_1</vt:lpstr>
      <vt:lpstr>REMY!HS_1</vt:lpstr>
      <vt:lpstr>ALEX!HS_2</vt:lpstr>
      <vt:lpstr>AYMERIC!HS_2</vt:lpstr>
      <vt:lpstr>BRICE!HS_2</vt:lpstr>
      <vt:lpstr>DANIEL!HS_2</vt:lpstr>
      <vt:lpstr>GABRIEL!HS_2</vt:lpstr>
      <vt:lpstr>GUILLAUME!HS_2</vt:lpstr>
      <vt:lpstr>MODELE!HS_2</vt:lpstr>
      <vt:lpstr>PATRICE!HS_2</vt:lpstr>
      <vt:lpstr>PATRICK!HS_2</vt:lpstr>
      <vt:lpstr>REMY!HS_2</vt:lpstr>
      <vt:lpstr>ALEX!Zone_d_impression</vt:lpstr>
      <vt:lpstr>AYMERIC!Zone_d_impression</vt:lpstr>
      <vt:lpstr>BRICE!Zone_d_impression</vt:lpstr>
      <vt:lpstr>DANIEL!Zone_d_impression</vt:lpstr>
      <vt:lpstr>GABRIEL!Zone_d_impression</vt:lpstr>
      <vt:lpstr>GUILLAUME!Zone_d_impression</vt:lpstr>
      <vt:lpstr>MODELE!Zone_d_impression</vt:lpstr>
      <vt:lpstr>PATRICE!Zone_d_impression</vt:lpstr>
      <vt:lpstr>PATRICK!Zone_d_impression</vt:lpstr>
      <vt:lpstr>REMY!Zone_d_impression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 Pascal RICHARD</dc:creator>
  <cp:lastModifiedBy>Pascal Richard</cp:lastModifiedBy>
  <cp:lastPrinted>2019-07-02T14:02:09Z</cp:lastPrinted>
  <dcterms:created xsi:type="dcterms:W3CDTF">2019-05-22T07:35:51Z</dcterms:created>
  <dcterms:modified xsi:type="dcterms:W3CDTF">2019-07-04T17:09:33Z</dcterms:modified>
</cp:coreProperties>
</file>