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DANIEL!$B$56:$P$69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K38" i="18" l="1"/>
  <c r="J58" i="18" l="1"/>
  <c r="I58" i="18"/>
  <c r="O1" i="18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sharedStrings.xml><?xml version="1.0" encoding="utf-8"?>
<sst xmlns="http://schemas.openxmlformats.org/spreadsheetml/2006/main" count="118" uniqueCount="68">
  <si>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</si>
  <si>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</si>
  <si>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</si>
  <si>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</si>
  <si>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</si>
  <si>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</si>
  <si>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</si>
  <si>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</si>
  <si>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</si>
  <si>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</si>
  <si>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</si>
  <si>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</si>
  <si>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</si>
  <si>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</si>
  <si>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</si>
  <si>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</si>
  <si>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</si>
  <si>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</si>
  <si>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</si>
  <si>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</si>
  <si>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</si>
  <si>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</si>
  <si>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</si>
  <si>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</si>
  <si>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</si>
  <si>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</si>
  <si>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</si>
  <si>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</si>
  <si>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</si>
  <si>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</si>
  <si>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</si>
  <si>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</si>
  <si>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</si>
  <si>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</si>
  <si>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</si>
  <si>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</si>
  <si>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</si>
  <si>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</si>
  <si>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</si>
  <si>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</si>
  <si>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</si>
  <si>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</si>
  <si>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</si>
  <si>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</si>
  <si>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</si>
  <si>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</si>
  <si>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</si>
  <si>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</si>
  <si>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</si>
  <si>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</si>
  <si>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</si>
  <si>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</si>
  <si>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</si>
  <si>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</si>
  <si>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</si>
  <si>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</si>
  <si>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</si>
  <si>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</si>
  <si>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</si>
  <si>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</si>
  <si>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</si>
  <si>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</si>
  <si>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</si>
  <si>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</si>
  <si>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</si>
  <si>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1 si Astreinte</t>
  </si>
  <si>
    <t xml:space="preserve">Total Heures du mois </t>
  </si>
  <si>
    <t>Total Heures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</si>
</sst>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8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2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0" fillId="0" borderId="83" xfId="0" applyNumberFormat="1" applyBorder="1" applyAlignment="1">
      <alignment horizontal="center" vertical="center"/>
    </xf>
    <xf numFmtId="167" fontId="37" fillId="12" borderId="10" xfId="1" applyNumberFormat="1" applyFont="1" applyFill="1" applyBorder="1" applyAlignment="1" applyProtection="1">
      <alignment horizontal="center" vertical="center"/>
      <protection hidden="1"/>
    </xf>
    <xf numFmtId="1" fontId="33" fillId="0" borderId="89" xfId="0" applyNumberFormat="1" applyFont="1" applyBorder="1" applyAlignment="1">
      <alignment horizontal="center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3" xfId="0" applyBorder="1" applyAlignment="1">
      <alignment horizontal="center" wrapText="1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  <xf numFmtId="0" fontId="31" fillId="0" borderId="0" xfId="0" applyFont="1" applyAlignment="1">
      <alignment horizontal="center" vertical="center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3.emf"/><Relationship Id="rId5" Type="http://schemas.openxmlformats.org/officeDocument/2006/relationships/image" Target="../media/image8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17</xdr:row>
      <xdr:rowOff>28575</xdr:rowOff>
    </xdr:from>
    <xdr:to>
      <xdr:col>10</xdr:col>
      <xdr:colOff>228600</xdr:colOff>
      <xdr:row>28</xdr:row>
      <xdr:rowOff>142875</xdr:rowOff>
    </xdr:to>
    <xdr:sp macro="" textlink="">
      <xdr:nvSpPr>
        <xdr:cNvPr id="4" name="ZoneTexte 3"/>
        <xdr:cNvSpPr txBox="1"/>
      </xdr:nvSpPr>
      <xdr:spPr>
        <a:xfrm>
          <a:off x="2695575" y="4000500"/>
          <a:ext cx="5562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Jérome,</a:t>
          </a:r>
        </a:p>
        <a:p>
          <a:r>
            <a:rPr lang="fr-FR" sz="1400"/>
            <a:t>J'ai rajouté le total des heures du mois dans Variables</a:t>
          </a:r>
          <a:r>
            <a:rPr lang="fr-FR" sz="1400" baseline="0"/>
            <a:t> et aussi le total des heures de jour</a:t>
          </a:r>
        </a:p>
        <a:p>
          <a:r>
            <a:rPr lang="fr-FR" sz="1400" baseline="0"/>
            <a:t>j'ai rajoute un combobox de choix pour les mois à remplir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5" activePane="bottomRight" state="frozen"/>
      <selection pane="topRight" activeCell="B1" sqref="B1"/>
      <selection pane="bottomLeft" activeCell="A3" sqref="A3"/>
      <selection pane="bottomRight" activeCell="B33" sqref="B33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MODELE</v>
      </c>
      <c r="B3" s="32">
        <v>43647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7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99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6">
        <f ca="1">(WEEKDAY(B3)=1)*MIN(HS_1,L3)</f>
        <v>0</v>
      </c>
      <c r="N3" s="211">
        <f t="shared" ref="N3:N37" ca="1" si="2">(WEEKDAY(B3)=1)*MIN(HS_2-HS_1,L3-M3-K3-J3)</f>
        <v>0</v>
      </c>
      <c r="O3" s="199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43648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8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0">
        <f t="shared" ca="1" si="1"/>
        <v>0</v>
      </c>
      <c r="L4" s="68">
        <f ca="1">(WEEKDAY(B4)=1)*SUM(OFFSET(H4,,,-MIN(ROWS($3:4),7)))</f>
        <v>0</v>
      </c>
      <c r="M4" s="187">
        <f t="shared" ref="M4:M37" ca="1" si="5">(WEEKDAY(B4)=1)*MIN(HS_1,L4)</f>
        <v>0</v>
      </c>
      <c r="N4" s="212">
        <f t="shared" ca="1" si="2"/>
        <v>0</v>
      </c>
      <c r="O4" s="200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43649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8">
        <f t="shared" si="4"/>
        <v>0</v>
      </c>
      <c r="K5" s="200">
        <f t="shared" ca="1" si="1"/>
        <v>0</v>
      </c>
      <c r="L5" s="68">
        <f ca="1">(WEEKDAY(B5)=1)*SUM(OFFSET(H5,,,-MIN(ROWS($3:5),7)))</f>
        <v>0</v>
      </c>
      <c r="M5" s="187">
        <f t="shared" ca="1" si="5"/>
        <v>0</v>
      </c>
      <c r="N5" s="212">
        <f t="shared" ca="1" si="2"/>
        <v>0</v>
      </c>
      <c r="O5" s="200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43650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8">
        <f t="shared" si="4"/>
        <v>0</v>
      </c>
      <c r="K6" s="200">
        <f t="shared" ca="1" si="1"/>
        <v>0</v>
      </c>
      <c r="L6" s="68">
        <f ca="1">(WEEKDAY(B6)=1)*SUM(OFFSET(H6,,,-MIN(ROWS($3:6),7)))</f>
        <v>0</v>
      </c>
      <c r="M6" s="187">
        <f t="shared" ca="1" si="5"/>
        <v>0</v>
      </c>
      <c r="N6" s="212">
        <f t="shared" ca="1" si="2"/>
        <v>0</v>
      </c>
      <c r="O6" s="200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43651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8">
        <f t="shared" si="4"/>
        <v>0</v>
      </c>
      <c r="K7" s="200">
        <f t="shared" ca="1" si="1"/>
        <v>0</v>
      </c>
      <c r="L7" s="68">
        <f ca="1">(WEEKDAY(B7)=1)*SUM(OFFSET(H7,,,-MIN(ROWS($3:7),7)))</f>
        <v>0</v>
      </c>
      <c r="M7" s="187">
        <f t="shared" ca="1" si="5"/>
        <v>0</v>
      </c>
      <c r="N7" s="212">
        <f t="shared" ca="1" si="2"/>
        <v>0</v>
      </c>
      <c r="O7" s="200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43652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5">
        <f t="shared" ca="1" si="1"/>
        <v>0</v>
      </c>
      <c r="L8" s="74">
        <f ca="1">(WEEKDAY(B8)=1)*SUM(OFFSET(H8,,,-MIN(ROWS($3:8),7)))</f>
        <v>0</v>
      </c>
      <c r="M8" s="188">
        <f t="shared" ca="1" si="5"/>
        <v>0</v>
      </c>
      <c r="N8" s="213">
        <f t="shared" ca="1" si="2"/>
        <v>0</v>
      </c>
      <c r="O8" s="201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31"/>
      <c r="B9" s="34">
        <v>43653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0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5">
        <f t="shared" ca="1" si="2"/>
        <v>0</v>
      </c>
      <c r="O9" s="216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31"/>
      <c r="B10" s="32">
        <v>43654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09">
        <f t="shared" ca="1" si="1"/>
        <v>0</v>
      </c>
      <c r="L10" s="54">
        <f ca="1">(WEEKDAY(B10)=1)*SUM(OFFSET(H10,,,-MIN(ROWS($3:10),7)))</f>
        <v>0</v>
      </c>
      <c r="M10" s="190">
        <f t="shared" ca="1" si="5"/>
        <v>0</v>
      </c>
      <c r="N10" s="214">
        <f t="shared" ca="1" si="2"/>
        <v>0</v>
      </c>
      <c r="O10" s="202">
        <f t="shared" ca="1" si="6"/>
        <v>0</v>
      </c>
      <c r="P10" s="124"/>
    </row>
    <row r="11" spans="1:21" ht="15" x14ac:dyDescent="0.25">
      <c r="A11" s="231"/>
      <c r="B11" s="33">
        <v>43655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5">
        <f t="shared" ca="1" si="1"/>
        <v>0</v>
      </c>
      <c r="L11" s="68">
        <f ca="1">(WEEKDAY(B11)=1)*SUM(OFFSET(H11,,,-MIN(ROWS($3:11),7)))</f>
        <v>0</v>
      </c>
      <c r="M11" s="191">
        <f t="shared" ca="1" si="5"/>
        <v>0</v>
      </c>
      <c r="N11" s="212">
        <f t="shared" ca="1" si="2"/>
        <v>0</v>
      </c>
      <c r="O11" s="200">
        <f t="shared" ca="1" si="6"/>
        <v>0</v>
      </c>
      <c r="P11" s="124"/>
    </row>
    <row r="12" spans="1:21" ht="15" x14ac:dyDescent="0.25">
      <c r="A12" s="231"/>
      <c r="B12" s="33">
        <v>43656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5">
        <f t="shared" ca="1" si="1"/>
        <v>0</v>
      </c>
      <c r="L12" s="68">
        <f ca="1">(WEEKDAY(B12)=1)*SUM(OFFSET(H12,,,-MIN(ROWS($3:12),7)))</f>
        <v>0</v>
      </c>
      <c r="M12" s="191">
        <f t="shared" ca="1" si="5"/>
        <v>0</v>
      </c>
      <c r="N12" s="212">
        <f t="shared" ca="1" si="2"/>
        <v>0</v>
      </c>
      <c r="O12" s="200">
        <f t="shared" ca="1" si="6"/>
        <v>0</v>
      </c>
      <c r="P12" s="124"/>
    </row>
    <row r="13" spans="1:21" ht="15" x14ac:dyDescent="0.25">
      <c r="A13" s="231"/>
      <c r="B13" s="33">
        <v>43657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5">
        <f t="shared" ca="1" si="1"/>
        <v>0</v>
      </c>
      <c r="L13" s="68">
        <f ca="1">(WEEKDAY(B13)=1)*SUM(OFFSET(H13,,,-MIN(ROWS($3:13),7)))</f>
        <v>0</v>
      </c>
      <c r="M13" s="191">
        <f t="shared" ca="1" si="5"/>
        <v>0</v>
      </c>
      <c r="N13" s="212">
        <f t="shared" ca="1" si="2"/>
        <v>0</v>
      </c>
      <c r="O13" s="200">
        <f t="shared" ca="1" si="6"/>
        <v>0</v>
      </c>
      <c r="P13" s="124"/>
    </row>
    <row r="14" spans="1:21" ht="15" x14ac:dyDescent="0.25">
      <c r="A14" s="231"/>
      <c r="B14" s="33">
        <v>43658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5">
        <f t="shared" ca="1" si="1"/>
        <v>0</v>
      </c>
      <c r="L14" s="68">
        <f ca="1">(WEEKDAY(B14)=1)*SUM(OFFSET(H14,,,-MIN(ROWS($3:14),7)))</f>
        <v>0</v>
      </c>
      <c r="M14" s="191">
        <f t="shared" ca="1" si="5"/>
        <v>0</v>
      </c>
      <c r="N14" s="212">
        <f t="shared" ca="1" si="2"/>
        <v>0</v>
      </c>
      <c r="O14" s="200">
        <f t="shared" ca="1" si="6"/>
        <v>0</v>
      </c>
      <c r="P14" s="124"/>
    </row>
    <row r="15" spans="1:21" ht="15.75" thickBot="1" x14ac:dyDescent="0.3">
      <c r="A15" s="231"/>
      <c r="B15" s="33">
        <v>43659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5">
        <f t="shared" ca="1" si="1"/>
        <v>0</v>
      </c>
      <c r="L15" s="74">
        <f ca="1">(WEEKDAY(B15)=1)*SUM(OFFSET(H15,,,-MIN(ROWS($3:15),7)))</f>
        <v>0</v>
      </c>
      <c r="M15" s="189">
        <f t="shared" ca="1" si="5"/>
        <v>0</v>
      </c>
      <c r="N15" s="213">
        <f t="shared" ca="1" si="2"/>
        <v>0</v>
      </c>
      <c r="O15" s="201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31"/>
      <c r="B16" s="34">
        <v>43660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6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5">
        <f t="shared" ca="1" si="2"/>
        <v>0</v>
      </c>
      <c r="O16" s="216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43661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09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4">
        <f t="shared" ca="1" si="2"/>
        <v>0</v>
      </c>
      <c r="O17" s="202">
        <f t="shared" ca="1" si="6"/>
        <v>0</v>
      </c>
      <c r="P17" s="124"/>
    </row>
    <row r="18" spans="1:16" ht="15" x14ac:dyDescent="0.25">
      <c r="A18" s="36"/>
      <c r="B18" s="33">
        <v>43662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5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2">
        <f t="shared" ca="1" si="2"/>
        <v>0</v>
      </c>
      <c r="O18" s="200">
        <f t="shared" ca="1" si="6"/>
        <v>0</v>
      </c>
      <c r="P18" s="124"/>
    </row>
    <row r="19" spans="1:16" ht="15" x14ac:dyDescent="0.25">
      <c r="A19" s="36"/>
      <c r="B19" s="33">
        <v>43663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5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2">
        <f t="shared" ca="1" si="2"/>
        <v>0</v>
      </c>
      <c r="O19" s="200">
        <f t="shared" ca="1" si="6"/>
        <v>0</v>
      </c>
      <c r="P19" s="124"/>
    </row>
    <row r="20" spans="1:16" ht="15" x14ac:dyDescent="0.25">
      <c r="A20" s="36"/>
      <c r="B20" s="33">
        <v>43664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5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2">
        <f t="shared" ca="1" si="2"/>
        <v>0</v>
      </c>
      <c r="O20" s="200">
        <f t="shared" ca="1" si="6"/>
        <v>0</v>
      </c>
      <c r="P20" s="124"/>
    </row>
    <row r="21" spans="1:16" ht="15" x14ac:dyDescent="0.25">
      <c r="A21" s="36"/>
      <c r="B21" s="33">
        <v>43665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5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2">
        <f t="shared" ca="1" si="2"/>
        <v>0</v>
      </c>
      <c r="O21" s="200">
        <f t="shared" ca="1" si="6"/>
        <v>0</v>
      </c>
      <c r="P21" s="124"/>
    </row>
    <row r="22" spans="1:16" ht="15.75" thickBot="1" x14ac:dyDescent="0.3">
      <c r="A22" s="36"/>
      <c r="B22" s="33">
        <v>43666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5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3">
        <f t="shared" ca="1" si="2"/>
        <v>0</v>
      </c>
      <c r="O22" s="201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6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5">
        <f t="shared" ca="1" si="2"/>
        <v>0</v>
      </c>
      <c r="O23" s="216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43668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09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4">
        <f t="shared" ca="1" si="2"/>
        <v>0</v>
      </c>
      <c r="O24" s="202">
        <f t="shared" ca="1" si="6"/>
        <v>0</v>
      </c>
      <c r="P24" s="124"/>
    </row>
    <row r="25" spans="1:16" ht="15" x14ac:dyDescent="0.25">
      <c r="A25" s="36"/>
      <c r="B25" s="33">
        <v>43669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5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2">
        <f t="shared" ca="1" si="2"/>
        <v>0</v>
      </c>
      <c r="O25" s="200">
        <f t="shared" ca="1" si="6"/>
        <v>0</v>
      </c>
      <c r="P25" s="124"/>
    </row>
    <row r="26" spans="1:16" ht="15" x14ac:dyDescent="0.25">
      <c r="A26" s="36"/>
      <c r="B26" s="33">
        <v>43670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5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2">
        <f t="shared" ca="1" si="2"/>
        <v>0</v>
      </c>
      <c r="O26" s="200">
        <f t="shared" ca="1" si="6"/>
        <v>0</v>
      </c>
      <c r="P26" s="124"/>
    </row>
    <row r="27" spans="1:16" ht="15" x14ac:dyDescent="0.25">
      <c r="A27" s="36"/>
      <c r="B27" s="33">
        <v>43671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5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2">
        <f t="shared" ca="1" si="2"/>
        <v>0</v>
      </c>
      <c r="O27" s="200">
        <f t="shared" ca="1" si="6"/>
        <v>0</v>
      </c>
      <c r="P27" s="124"/>
    </row>
    <row r="28" spans="1:16" ht="15" x14ac:dyDescent="0.25">
      <c r="A28" s="36"/>
      <c r="B28" s="33">
        <v>43672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5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2">
        <f t="shared" ca="1" si="2"/>
        <v>0</v>
      </c>
      <c r="O28" s="200">
        <f t="shared" ca="1" si="6"/>
        <v>0</v>
      </c>
      <c r="P28" s="124"/>
    </row>
    <row r="29" spans="1:16" ht="15.75" thickBot="1" x14ac:dyDescent="0.3">
      <c r="A29" s="36"/>
      <c r="B29" s="33">
        <v>43673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5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3">
        <f t="shared" ca="1" si="2"/>
        <v>0</v>
      </c>
      <c r="O29" s="201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6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5">
        <f t="shared" ca="1" si="2"/>
        <v>0</v>
      </c>
      <c r="O30" s="216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09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4">
        <f t="shared" ca="1" si="2"/>
        <v>0</v>
      </c>
      <c r="O31" s="202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5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2">
        <f t="shared" ca="1" si="2"/>
        <v>0</v>
      </c>
      <c r="O32" s="200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5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2">
        <f t="shared" ca="1" si="2"/>
        <v>0</v>
      </c>
      <c r="O33" s="200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5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2">
        <f t="shared" ca="1" si="2"/>
        <v>0</v>
      </c>
      <c r="O34" s="200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5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2">
        <f t="shared" ca="1" si="2"/>
        <v>0</v>
      </c>
      <c r="O35" s="200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5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3">
        <f t="shared" ca="1" si="2"/>
        <v>0</v>
      </c>
      <c r="O36" s="201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6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5">
        <f t="shared" ca="1" si="2"/>
        <v>0</v>
      </c>
      <c r="O37" s="216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6">
        <f>SUM(I38:J38)</f>
        <v>0</v>
      </c>
      <c r="J40" s="227"/>
      <c r="K40" s="26"/>
      <c r="L40" s="12">
        <f ca="1">L38</f>
        <v>0</v>
      </c>
      <c r="M40" s="226">
        <f ca="1">SUM(M38:O38)</f>
        <v>0</v>
      </c>
      <c r="N40" s="228"/>
      <c r="O40" s="229"/>
    </row>
    <row r="41" spans="1:16" ht="13.5" thickTop="1" x14ac:dyDescent="0.25"/>
    <row r="56" spans="2:16" ht="54.75" customHeight="1" x14ac:dyDescent="0.25">
      <c r="B56" s="238" t="str">
        <f ca="1">A3</f>
        <v>MODELE</v>
      </c>
      <c r="C56" s="238"/>
      <c r="D56" s="238"/>
      <c r="E56" s="238"/>
      <c r="F56" s="238"/>
      <c r="G56" s="238"/>
      <c r="H56" s="238"/>
    </row>
    <row r="57" spans="2:16" ht="58.5" customHeight="1" thickBot="1" x14ac:dyDescent="0.3">
      <c r="B57" s="238"/>
      <c r="C57" s="238"/>
      <c r="D57" s="238"/>
      <c r="E57" s="238"/>
      <c r="F57" s="238"/>
      <c r="G57" s="238"/>
      <c r="H57" s="238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0">
        <v>43619</v>
      </c>
      <c r="C59" s="151"/>
      <c r="D59" s="152"/>
      <c r="E59" s="153"/>
      <c r="F59" s="153"/>
      <c r="G59" s="154"/>
      <c r="H59" s="155"/>
      <c r="I59" s="156"/>
      <c r="J59" s="157"/>
      <c r="K59" s="158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59">
        <v>43620</v>
      </c>
      <c r="C60" s="160"/>
      <c r="D60" s="152"/>
      <c r="E60" s="153"/>
      <c r="F60" s="153"/>
      <c r="G60" s="154"/>
      <c r="H60" s="161"/>
      <c r="I60" s="162"/>
      <c r="J60" s="163"/>
      <c r="K60" s="158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59">
        <v>43621</v>
      </c>
      <c r="C61" s="164"/>
      <c r="D61" s="152"/>
      <c r="E61" s="153"/>
      <c r="F61" s="153"/>
      <c r="G61" s="154"/>
      <c r="H61" s="161"/>
      <c r="I61" s="162"/>
      <c r="J61" s="163"/>
      <c r="K61" s="158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59">
        <v>43622</v>
      </c>
      <c r="C62" s="160"/>
      <c r="D62" s="152"/>
      <c r="E62" s="153"/>
      <c r="F62" s="153"/>
      <c r="G62" s="154"/>
      <c r="H62" s="161"/>
      <c r="I62" s="162"/>
      <c r="J62" s="163"/>
      <c r="K62" s="158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59">
        <v>43623</v>
      </c>
      <c r="C63" s="160"/>
      <c r="D63" s="152"/>
      <c r="E63" s="153"/>
      <c r="F63" s="153"/>
      <c r="G63" s="154"/>
      <c r="H63" s="161"/>
      <c r="I63" s="162"/>
      <c r="J63" s="163"/>
      <c r="K63" s="158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59">
        <v>43624</v>
      </c>
      <c r="C64" s="160"/>
      <c r="D64" s="165"/>
      <c r="E64" s="166"/>
      <c r="F64" s="166"/>
      <c r="G64" s="167"/>
      <c r="H64" s="168">
        <v>0</v>
      </c>
      <c r="I64" s="169">
        <v>0</v>
      </c>
      <c r="J64" s="170">
        <v>0</v>
      </c>
      <c r="K64" s="171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2">
        <v>43625</v>
      </c>
      <c r="C65" s="173"/>
      <c r="D65" s="174"/>
      <c r="E65" s="175"/>
      <c r="F65" s="175"/>
      <c r="G65" s="176"/>
      <c r="H65" s="177">
        <v>0</v>
      </c>
      <c r="I65" s="178">
        <v>0</v>
      </c>
      <c r="J65" s="179">
        <v>0</v>
      </c>
      <c r="K65" s="180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9" priority="59">
      <formula>MONTH($B$34)&lt;&gt;MONTH($B$22)</formula>
    </cfRule>
  </conditionalFormatting>
  <conditionalFormatting sqref="B3:J37">
    <cfRule type="expression" dxfId="8" priority="61">
      <formula>WEEKDAY($B3)=1</formula>
    </cfRule>
  </conditionalFormatting>
  <conditionalFormatting sqref="C3:C11 C13:C15 C20:C29 C17:C18 C31:C37">
    <cfRule type="expression" dxfId="7" priority="57">
      <formula>AND(COUNTIF(Fer,B3)=0,C3&lt;&gt;"")</formula>
    </cfRule>
  </conditionalFormatting>
  <conditionalFormatting sqref="B3:B37">
    <cfRule type="expression" dxfId="6" priority="55">
      <formula>COUNTIF(Fer,$B3)</formula>
    </cfRule>
  </conditionalFormatting>
  <conditionalFormatting sqref="B66:K66">
    <cfRule type="expression" dxfId="5" priority="15">
      <formula>WEEKDAY(#REF!)=1</formula>
    </cfRule>
  </conditionalFormatting>
  <conditionalFormatting sqref="C66">
    <cfRule type="expression" dxfId="4" priority="14">
      <formula>AND(COUNTIF(Fer,#REF!)=0,#REF!&lt;&gt;"")</formula>
    </cfRule>
  </conditionalFormatting>
  <conditionalFormatting sqref="B66:C66">
    <cfRule type="expression" dxfId="3" priority="13">
      <formula>COUNTIF(Fer,#REF!)</formula>
    </cfRule>
  </conditionalFormatting>
  <conditionalFormatting sqref="B59:K65">
    <cfRule type="expression" dxfId="2" priority="9">
      <formula>WEEKDAY(#REF!)=1</formula>
    </cfRule>
  </conditionalFormatting>
  <conditionalFormatting sqref="C59:C65">
    <cfRule type="expression" dxfId="1" priority="8">
      <formula>AND(COUNTIF(Fer,#REF!)=0,#REF!&lt;&gt;"")</formula>
    </cfRule>
  </conditionalFormatting>
  <conditionalFormatting sqref="B59:C65">
    <cfRule type="expression" dxfId="0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I24" sqref="I24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14"/>
      <c r="B1" s="242" t="s">
        <v>39</v>
      </c>
      <c r="C1" s="242"/>
      <c r="D1" s="242"/>
      <c r="E1" s="242"/>
      <c r="F1" s="242"/>
      <c r="G1" s="242"/>
      <c r="H1" s="242"/>
      <c r="I1" s="242"/>
      <c r="J1" s="242"/>
      <c r="K1" s="242"/>
      <c r="L1" s="242"/>
      <c r="O1" s="132"/>
      <c r="S1" s="184" t="s">
        <v>59</v>
      </c>
    </row>
    <row r="2" spans="1:19" ht="28.5" customHeight="1" thickBot="1" x14ac:dyDescent="0.4">
      <c r="A2" s="240" t="s">
        <v>40</v>
      </c>
      <c r="B2" s="240" t="s">
        <v>41</v>
      </c>
      <c r="C2" s="243" t="s">
        <v>42</v>
      </c>
      <c r="D2" s="243" t="s">
        <v>43</v>
      </c>
      <c r="E2" s="243" t="s">
        <v>44</v>
      </c>
      <c r="F2" s="243" t="s">
        <v>38</v>
      </c>
      <c r="G2" s="245" t="s">
        <v>45</v>
      </c>
      <c r="H2" s="243" t="s">
        <v>46</v>
      </c>
      <c r="I2" s="240" t="s">
        <v>47</v>
      </c>
      <c r="J2" s="240" t="s">
        <v>48</v>
      </c>
      <c r="K2" s="240" t="s">
        <v>49</v>
      </c>
      <c r="L2" s="240" t="s">
        <v>50</v>
      </c>
      <c r="M2" s="240" t="s">
        <v>53</v>
      </c>
      <c r="N2" s="239" t="s">
        <v>66</v>
      </c>
      <c r="O2" s="239" t="s">
        <v>67</v>
      </c>
      <c r="S2" s="225">
        <v>6</v>
      </c>
    </row>
    <row r="3" spans="1:19" ht="23.25" customHeight="1" thickBot="1" x14ac:dyDescent="0.3">
      <c r="A3" s="241"/>
      <c r="B3" s="241"/>
      <c r="C3" s="244"/>
      <c r="D3" s="244"/>
      <c r="E3" s="244"/>
      <c r="F3" s="244"/>
      <c r="G3" s="246"/>
      <c r="H3" s="244"/>
      <c r="I3" s="241"/>
      <c r="J3" s="241"/>
      <c r="K3" s="241"/>
      <c r="L3" s="241"/>
      <c r="M3" s="241"/>
      <c r="N3" s="239"/>
      <c r="O3" s="239"/>
      <c r="R3" s="145"/>
    </row>
    <row r="4" spans="1:19" ht="25.5" customHeight="1" thickBot="1" x14ac:dyDescent="0.3">
      <c r="A4" s="118" t="s">
        <v>64</v>
      </c>
      <c r="B4" s="116"/>
      <c r="C4" s="136">
        <v>8</v>
      </c>
      <c r="D4" s="136">
        <v>1</v>
      </c>
      <c r="E4" s="136">
        <v>0</v>
      </c>
      <c r="F4" s="136">
        <v>0</v>
      </c>
      <c r="G4" s="129"/>
      <c r="H4" s="121">
        <v>0</v>
      </c>
      <c r="I4" s="116"/>
      <c r="J4" s="116"/>
      <c r="K4" s="119"/>
      <c r="L4" s="122"/>
      <c r="M4" s="122"/>
      <c r="N4" s="223">
        <v>1.8333333333333335</v>
      </c>
      <c r="O4" s="223">
        <v>1.8333333333333335</v>
      </c>
      <c r="R4" s="145"/>
      <c r="S4" s="183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223"/>
      <c r="O5" s="223"/>
      <c r="R5" s="146"/>
      <c r="S5" s="182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223"/>
      <c r="O6" s="223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223"/>
      <c r="O7" s="223"/>
      <c r="R7" s="146"/>
      <c r="S7" s="183" t="s">
        <v>62</v>
      </c>
    </row>
    <row r="8" spans="1:19" ht="25.5" customHeight="1" thickBot="1" x14ac:dyDescent="0.3">
      <c r="A8" s="204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223"/>
      <c r="O8" s="223"/>
      <c r="S8" s="182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223"/>
      <c r="O9" s="223"/>
      <c r="S9" s="181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223"/>
      <c r="O10" s="223"/>
      <c r="S10" s="185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223"/>
      <c r="O11" s="223"/>
      <c r="S11" s="185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223"/>
      <c r="O12" s="223"/>
    </row>
    <row r="13" spans="1:19" ht="25.5" customHeight="1" x14ac:dyDescent="0.25">
      <c r="A13" s="204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223"/>
      <c r="O13" s="223"/>
    </row>
    <row r="14" spans="1:19" ht="25.5" customHeight="1" x14ac:dyDescent="0.25">
      <c r="A14" s="204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223"/>
      <c r="O14" s="223"/>
    </row>
    <row r="15" spans="1:19" ht="25.5" customHeight="1" x14ac:dyDescent="0.25">
      <c r="A15" s="204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223"/>
      <c r="O15" s="223"/>
    </row>
    <row r="16" spans="1:19" ht="25.5" customHeight="1" x14ac:dyDescent="0.25">
      <c r="A16" s="204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223"/>
      <c r="O16" s="223"/>
    </row>
    <row r="17" spans="1:15" ht="25.5" customHeight="1" x14ac:dyDescent="0.25">
      <c r="A17" s="204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223"/>
      <c r="O17" s="223"/>
    </row>
    <row r="18" spans="1:15" ht="25.5" customHeight="1" x14ac:dyDescent="0.25">
      <c r="A18" s="204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223"/>
      <c r="O18" s="223"/>
    </row>
    <row r="19" spans="1:15" ht="25.5" customHeight="1" x14ac:dyDescent="0.25">
      <c r="A19" s="204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223"/>
      <c r="O19" s="223"/>
    </row>
    <row r="20" spans="1:15" ht="25.5" customHeight="1" x14ac:dyDescent="0.25">
      <c r="A20" s="204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223"/>
      <c r="O20" s="223"/>
    </row>
    <row r="21" spans="1:15" ht="25.5" customHeight="1" x14ac:dyDescent="0.25">
      <c r="A21" s="204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223"/>
      <c r="O21" s="223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24" priority="5" operator="greaterThan">
      <formula>0</formula>
    </cfRule>
    <cfRule type="containsBlanks" dxfId="23" priority="6">
      <formula>LEN(TRIM(B4))=0</formula>
    </cfRule>
  </conditionalFormatting>
  <conditionalFormatting sqref="M4:M21">
    <cfRule type="containsBlanks" dxfId="22" priority="2">
      <formula>LEN(TRIM(M4))=0</formula>
    </cfRule>
    <cfRule type="cellIs" dxfId="21" priority="3" operator="greaterThan">
      <formula>0</formula>
    </cfRule>
  </conditionalFormatting>
  <conditionalFormatting sqref="A4:A21">
    <cfRule type="cellIs" dxfId="2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9" r:id="rId6" name="C1">
          <controlPr defaultSize="0" autoLine="0" r:id="rId7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6" name="C1"/>
      </mc:Fallback>
    </mc:AlternateContent>
    <mc:AlternateContent xmlns:mc="http://schemas.openxmlformats.org/markup-compatibility/2006">
      <mc:Choice Requires="x14">
        <control shapeId="18447" r:id="rId8" name="Bt7">
          <controlPr defaultSize="0" autoLine="0" r:id="rId9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8" name="Bt7"/>
      </mc:Fallback>
    </mc:AlternateContent>
    <mc:AlternateContent xmlns:mc="http://schemas.openxmlformats.org/markup-compatibility/2006">
      <mc:Choice Requires="x14">
        <control shapeId="18446" r:id="rId10" name="Bt6">
          <controlPr defaultSize="0" autoLine="0" r:id="rId1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0" name="Bt6"/>
      </mc:Fallback>
    </mc:AlternateContent>
    <mc:AlternateContent xmlns:mc="http://schemas.openxmlformats.org/markup-compatibility/2006">
      <mc:Choice Requires="x14">
        <control shapeId="18437" r:id="rId12" name="Bt1">
          <controlPr defaultSize="0" autoLine="0" r:id="rId13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2" name="Bt1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9" r:id="rId16" name="Bt3">
          <controlPr defaultSize="0" autoLine="0" r:id="rId17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6" name="Bt3"/>
      </mc:Fallback>
    </mc:AlternateContent>
    <mc:AlternateContent xmlns:mc="http://schemas.openxmlformats.org/markup-compatibility/2006">
      <mc:Choice Requires="x14">
        <control shapeId="18441" r:id="rId18" name="Bt4">
          <controlPr defaultSize="0" autoLine="0" r:id="rId19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8" name="Bt4"/>
      </mc:Fallback>
    </mc:AlternateContent>
    <mc:AlternateContent xmlns:mc="http://schemas.openxmlformats.org/markup-compatibility/2006">
      <mc:Choice Requires="x14">
        <control shapeId="18442" r:id="rId20" name="Bt5">
          <controlPr defaultSize="0" autoLine="0" r:id="rId2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20" name="Bt5"/>
      </mc:Fallback>
    </mc:AlternateContent>
    <mc:AlternateContent xmlns:mc="http://schemas.openxmlformats.org/markup-compatibility/2006">
      <mc:Choice Requires="x14">
        <control shapeId="18448" r:id="rId22" name="Bt8">
          <controlPr defaultSize="0" autoLine="0" r:id="rId23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2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D17" sqref="D1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1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>
    <pageSetUpPr fitToPage="1"/>
  </sheetPr>
  <dimension ref="A1:U93"/>
  <sheetViews>
    <sheetView tabSelected="1" zoomScaleNormal="100" workbookViewId="0">
      <pane xSplit="1" ySplit="2" topLeftCell="B5" activePane="bottomRight" state="frozen"/>
      <selection pane="topRight" activeCell="B1" sqref="B1"/>
      <selection pane="bottomLeft" activeCell="A3" sqref="A3"/>
      <selection pane="bottomRight" activeCell="R19" sqref="R19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8</v>
      </c>
      <c r="E1" s="29"/>
      <c r="F1" s="28" t="s">
        <v>30</v>
      </c>
      <c r="G1" s="110">
        <f>O38/"1:"</f>
        <v>1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0</v>
      </c>
    </row>
    <row r="2" spans="1:21" ht="40.5" customHeight="1" thickTop="1" thickBot="1" x14ac:dyDescent="0.3">
      <c r="A2" s="113">
        <v>43647</v>
      </c>
      <c r="B2" s="38" t="s">
        <v>0</v>
      </c>
      <c r="C2" s="39" t="s">
        <v>65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30" t="str">
        <f ca="1">MID(CELL("filename",A1),FIND("]",CELL("filename",A1))+1,32)</f>
        <v>DANIEL</v>
      </c>
      <c r="B3" s="32">
        <v>43647</v>
      </c>
      <c r="C3" s="98"/>
      <c r="D3" s="50"/>
      <c r="E3" s="51"/>
      <c r="F3" s="51"/>
      <c r="G3" s="52"/>
      <c r="H3" s="53"/>
      <c r="I3" s="59"/>
      <c r="J3" s="60"/>
      <c r="K3" s="61"/>
      <c r="L3" s="62"/>
      <c r="M3" s="186"/>
      <c r="N3" s="217"/>
      <c r="O3" s="199"/>
      <c r="P3" s="123"/>
      <c r="Q3" s="13" t="s">
        <v>8</v>
      </c>
      <c r="R3" s="14">
        <v>0.29166666666666669</v>
      </c>
    </row>
    <row r="4" spans="1:21" ht="15" x14ac:dyDescent="0.2">
      <c r="A4" s="231"/>
      <c r="B4" s="33">
        <v>43648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7">
        <v>0</v>
      </c>
      <c r="N4" s="218">
        <v>0</v>
      </c>
      <c r="O4" s="200"/>
      <c r="P4" s="124"/>
      <c r="Q4" s="15" t="s">
        <v>9</v>
      </c>
      <c r="R4" s="16">
        <v>0.83333333333333337</v>
      </c>
      <c r="U4" s="44"/>
    </row>
    <row r="5" spans="1:21" ht="15" x14ac:dyDescent="0.2">
      <c r="A5" s="231"/>
      <c r="B5" s="33">
        <v>43649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7">
        <v>0</v>
      </c>
      <c r="N5" s="218">
        <v>0</v>
      </c>
      <c r="O5" s="200"/>
      <c r="P5" s="124"/>
      <c r="Q5" s="15" t="s">
        <v>10</v>
      </c>
      <c r="R5" s="17">
        <f>RIGHT(M2,2)/24</f>
        <v>1.4583333333333333</v>
      </c>
    </row>
    <row r="6" spans="1:21" ht="15" x14ac:dyDescent="0.2">
      <c r="A6" s="231"/>
      <c r="B6" s="33">
        <v>43650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7">
        <v>0</v>
      </c>
      <c r="N6" s="218">
        <v>0</v>
      </c>
      <c r="O6" s="200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31"/>
      <c r="B7" s="33">
        <v>43651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7">
        <v>0</v>
      </c>
      <c r="N7" s="218">
        <v>0</v>
      </c>
      <c r="O7" s="200"/>
      <c r="P7" s="124"/>
      <c r="Q7" s="18" t="s">
        <v>51</v>
      </c>
      <c r="R7" s="19">
        <v>0.29166666666666669</v>
      </c>
    </row>
    <row r="8" spans="1:21" ht="16.5" thickTop="1" thickBot="1" x14ac:dyDescent="0.25">
      <c r="A8" s="231"/>
      <c r="B8" s="33">
        <v>43652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8">
        <v>0</v>
      </c>
      <c r="N8" s="219">
        <v>0</v>
      </c>
      <c r="O8" s="200"/>
      <c r="P8" s="125"/>
      <c r="Q8" s="10"/>
    </row>
    <row r="9" spans="1:21" ht="16.5" thickTop="1" thickBot="1" x14ac:dyDescent="0.3">
      <c r="A9" s="231"/>
      <c r="B9" s="34">
        <v>43653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2"/>
      <c r="O9" s="203"/>
      <c r="P9" s="125"/>
      <c r="R9" s="220"/>
      <c r="S9" s="220"/>
      <c r="T9" s="220"/>
    </row>
    <row r="10" spans="1:21" ht="15.75" thickTop="1" x14ac:dyDescent="0.25">
      <c r="A10" s="231"/>
      <c r="B10" s="32">
        <v>43654</v>
      </c>
      <c r="C10" s="98"/>
      <c r="D10" s="50"/>
      <c r="E10" s="51"/>
      <c r="F10" s="51"/>
      <c r="G10" s="85"/>
      <c r="H10" s="54">
        <v>0.29166666666666669</v>
      </c>
      <c r="I10" s="66">
        <v>0.29166666666666669</v>
      </c>
      <c r="J10" s="67"/>
      <c r="K10" s="61"/>
      <c r="L10" s="54"/>
      <c r="M10" s="190"/>
      <c r="N10" s="195"/>
      <c r="O10" s="202"/>
      <c r="P10" s="124"/>
      <c r="R10" s="220"/>
    </row>
    <row r="11" spans="1:21" ht="15" x14ac:dyDescent="0.25">
      <c r="A11" s="231"/>
      <c r="B11" s="33">
        <v>43655</v>
      </c>
      <c r="C11" s="99"/>
      <c r="D11" s="55">
        <v>0.41666666666666669</v>
      </c>
      <c r="E11" s="56">
        <v>0.70833333333333337</v>
      </c>
      <c r="F11" s="56">
        <v>0.75</v>
      </c>
      <c r="G11" s="86">
        <v>0.83333333333333337</v>
      </c>
      <c r="H11" s="54">
        <v>0.375</v>
      </c>
      <c r="I11" s="66">
        <v>0.375</v>
      </c>
      <c r="J11" s="67">
        <v>0</v>
      </c>
      <c r="K11" s="61"/>
      <c r="L11" s="68">
        <v>0</v>
      </c>
      <c r="M11" s="191"/>
      <c r="N11" s="196">
        <v>0</v>
      </c>
      <c r="O11" s="202"/>
      <c r="P11" s="124"/>
      <c r="R11" s="144"/>
    </row>
    <row r="12" spans="1:21" ht="15" x14ac:dyDescent="0.25">
      <c r="A12" s="231"/>
      <c r="B12" s="33">
        <v>43656</v>
      </c>
      <c r="C12" s="99"/>
      <c r="D12" s="55">
        <v>0.41666666666666669</v>
      </c>
      <c r="E12" s="56">
        <v>0.70833333333333337</v>
      </c>
      <c r="F12" s="56">
        <v>0.75</v>
      </c>
      <c r="G12" s="86">
        <v>0.83333333333333337</v>
      </c>
      <c r="H12" s="54">
        <v>0.375</v>
      </c>
      <c r="I12" s="66">
        <v>0.375</v>
      </c>
      <c r="J12" s="67">
        <v>0</v>
      </c>
      <c r="K12" s="61"/>
      <c r="L12" s="68">
        <v>0</v>
      </c>
      <c r="M12" s="191">
        <v>0</v>
      </c>
      <c r="N12" s="196">
        <v>0</v>
      </c>
      <c r="O12" s="202"/>
      <c r="P12" s="124"/>
      <c r="R12" s="143"/>
    </row>
    <row r="13" spans="1:21" ht="15" x14ac:dyDescent="0.25">
      <c r="A13" s="231"/>
      <c r="B13" s="33">
        <v>43657</v>
      </c>
      <c r="C13" s="99"/>
      <c r="D13" s="55">
        <v>0.41666666666666669</v>
      </c>
      <c r="E13" s="56">
        <v>0.70833333333333337</v>
      </c>
      <c r="F13" s="56">
        <v>0.75</v>
      </c>
      <c r="G13" s="86">
        <v>0.83333333333333337</v>
      </c>
      <c r="H13" s="54">
        <v>0.375</v>
      </c>
      <c r="I13" s="66">
        <v>0.375</v>
      </c>
      <c r="J13" s="67">
        <v>0</v>
      </c>
      <c r="K13" s="61"/>
      <c r="L13" s="68">
        <v>0</v>
      </c>
      <c r="M13" s="191">
        <v>0</v>
      </c>
      <c r="N13" s="196">
        <v>0</v>
      </c>
      <c r="O13" s="202"/>
      <c r="P13" s="124"/>
      <c r="R13"/>
    </row>
    <row r="14" spans="1:21" ht="15" x14ac:dyDescent="0.25">
      <c r="A14" s="231"/>
      <c r="B14" s="33">
        <v>43658</v>
      </c>
      <c r="C14" s="99"/>
      <c r="D14" s="55">
        <v>0.41666666666666669</v>
      </c>
      <c r="E14" s="56">
        <v>0.83333333333333337</v>
      </c>
      <c r="F14" s="56"/>
      <c r="G14" s="86"/>
      <c r="H14" s="54">
        <v>0.41666666666666669</v>
      </c>
      <c r="I14" s="66">
        <v>0.41666666666666669</v>
      </c>
      <c r="J14" s="67">
        <v>0</v>
      </c>
      <c r="K14" s="61"/>
      <c r="L14" s="68">
        <v>0</v>
      </c>
      <c r="M14" s="191">
        <v>0</v>
      </c>
      <c r="N14" s="196">
        <v>0</v>
      </c>
      <c r="O14" s="202"/>
      <c r="P14" s="124"/>
      <c r="R14"/>
    </row>
    <row r="15" spans="1:21" ht="15.75" thickBot="1" x14ac:dyDescent="0.3">
      <c r="A15" s="231"/>
      <c r="B15" s="33">
        <v>43659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89">
        <v>0</v>
      </c>
      <c r="N15" s="194">
        <v>0</v>
      </c>
      <c r="O15" s="202"/>
      <c r="P15" s="125"/>
      <c r="R15"/>
    </row>
    <row r="16" spans="1:21" ht="16.5" thickTop="1" thickBot="1" x14ac:dyDescent="0.3">
      <c r="A16" s="231"/>
      <c r="B16" s="34">
        <v>43660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1.8333333333333335</v>
      </c>
      <c r="M16" s="82">
        <v>1.4583333333333333</v>
      </c>
      <c r="N16" s="192">
        <v>0.33333333333333331</v>
      </c>
      <c r="O16" s="203">
        <v>4.1666666666666664E-2</v>
      </c>
      <c r="P16" s="125"/>
      <c r="R16" s="220"/>
    </row>
    <row r="17" spans="1:16" ht="15.75" thickTop="1" x14ac:dyDescent="0.25">
      <c r="A17" s="36"/>
      <c r="B17" s="32">
        <v>43661</v>
      </c>
      <c r="C17" s="107"/>
      <c r="D17" s="91"/>
      <c r="E17" s="92"/>
      <c r="F17" s="92"/>
      <c r="G17" s="93"/>
      <c r="H17" s="54"/>
      <c r="I17" s="66"/>
      <c r="J17" s="67"/>
      <c r="K17" s="61"/>
      <c r="L17" s="54"/>
      <c r="M17" s="63"/>
      <c r="N17" s="197"/>
      <c r="O17" s="202"/>
      <c r="P17" s="124"/>
    </row>
    <row r="18" spans="1:16" ht="15" x14ac:dyDescent="0.25">
      <c r="A18" s="36"/>
      <c r="B18" s="33">
        <v>43662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3">
        <v>0</v>
      </c>
      <c r="O18" s="202"/>
      <c r="P18" s="124"/>
    </row>
    <row r="19" spans="1:16" ht="15" x14ac:dyDescent="0.25">
      <c r="A19" s="36"/>
      <c r="B19" s="33">
        <v>43663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3">
        <v>0</v>
      </c>
      <c r="O19" s="202"/>
      <c r="P19" s="124"/>
    </row>
    <row r="20" spans="1:16" ht="15" x14ac:dyDescent="0.25">
      <c r="A20" s="36"/>
      <c r="B20" s="33">
        <v>43664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3">
        <v>0</v>
      </c>
      <c r="O20" s="202"/>
      <c r="P20" s="124"/>
    </row>
    <row r="21" spans="1:16" ht="15" x14ac:dyDescent="0.25">
      <c r="A21" s="36"/>
      <c r="B21" s="33">
        <v>43665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3">
        <v>0</v>
      </c>
      <c r="O21" s="202"/>
      <c r="P21" s="124"/>
    </row>
    <row r="22" spans="1:16" ht="15.75" thickBot="1" x14ac:dyDescent="0.3">
      <c r="A22" s="36"/>
      <c r="B22" s="33">
        <v>43666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4">
        <v>0</v>
      </c>
      <c r="O22" s="202"/>
      <c r="P22" s="125"/>
    </row>
    <row r="23" spans="1:16" ht="16.5" thickTop="1" thickBot="1" x14ac:dyDescent="0.3">
      <c r="A23" s="36"/>
      <c r="B23" s="34">
        <v>43667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2"/>
      <c r="O23" s="203"/>
      <c r="P23" s="125"/>
    </row>
    <row r="24" spans="1:16" ht="15.75" thickTop="1" x14ac:dyDescent="0.25">
      <c r="A24" s="36"/>
      <c r="B24" s="32">
        <v>43668</v>
      </c>
      <c r="C24" s="107"/>
      <c r="D24" s="91"/>
      <c r="E24" s="92"/>
      <c r="F24" s="92"/>
      <c r="G24" s="93"/>
      <c r="H24" s="54"/>
      <c r="I24" s="66"/>
      <c r="J24" s="67"/>
      <c r="K24" s="61"/>
      <c r="L24" s="54"/>
      <c r="M24" s="63"/>
      <c r="N24" s="197"/>
      <c r="O24" s="202"/>
      <c r="P24" s="124"/>
    </row>
    <row r="25" spans="1:16" ht="15" x14ac:dyDescent="0.25">
      <c r="A25" s="36"/>
      <c r="B25" s="33">
        <v>43669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3">
        <v>0</v>
      </c>
      <c r="O25" s="202"/>
      <c r="P25" s="124"/>
    </row>
    <row r="26" spans="1:16" ht="15" x14ac:dyDescent="0.25">
      <c r="A26" s="36"/>
      <c r="B26" s="33">
        <v>43670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3">
        <v>0</v>
      </c>
      <c r="O26" s="202"/>
      <c r="P26" s="124"/>
    </row>
    <row r="27" spans="1:16" ht="15" x14ac:dyDescent="0.25">
      <c r="A27" s="36"/>
      <c r="B27" s="33">
        <v>43671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3">
        <v>0</v>
      </c>
      <c r="O27" s="202"/>
      <c r="P27" s="124"/>
    </row>
    <row r="28" spans="1:16" ht="15" x14ac:dyDescent="0.25">
      <c r="A28" s="36"/>
      <c r="B28" s="33">
        <v>43672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3">
        <v>0</v>
      </c>
      <c r="O28" s="202"/>
      <c r="P28" s="124"/>
    </row>
    <row r="29" spans="1:16" ht="15.75" thickBot="1" x14ac:dyDescent="0.3">
      <c r="A29" s="36"/>
      <c r="B29" s="33">
        <v>43673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4">
        <v>0</v>
      </c>
      <c r="O29" s="202"/>
      <c r="P29" s="125"/>
    </row>
    <row r="30" spans="1:16" ht="16.5" thickTop="1" thickBot="1" x14ac:dyDescent="0.3">
      <c r="A30" s="36"/>
      <c r="B30" s="34">
        <v>43674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2"/>
      <c r="O30" s="203"/>
      <c r="P30" s="125"/>
    </row>
    <row r="31" spans="1:16" ht="15.75" thickTop="1" x14ac:dyDescent="0.25">
      <c r="A31" s="36"/>
      <c r="B31" s="32"/>
      <c r="C31" s="222"/>
      <c r="D31" s="91"/>
      <c r="E31" s="92"/>
      <c r="F31" s="92"/>
      <c r="G31" s="93"/>
      <c r="H31" s="54"/>
      <c r="I31" s="66"/>
      <c r="J31" s="67"/>
      <c r="K31" s="61"/>
      <c r="L31" s="54"/>
      <c r="M31" s="63"/>
      <c r="N31" s="197"/>
      <c r="O31" s="202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3">
        <v>0</v>
      </c>
      <c r="O32" s="202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3">
        <v>0</v>
      </c>
      <c r="O33" s="202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3">
        <v>0</v>
      </c>
      <c r="O34" s="202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3">
        <v>0</v>
      </c>
      <c r="O35" s="202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8">
        <v>0</v>
      </c>
      <c r="O36" s="202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2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1.8333333333333335</v>
      </c>
      <c r="I38" s="95">
        <f t="shared" si="0"/>
        <v>1.8333333333333335</v>
      </c>
      <c r="J38" s="95">
        <f t="shared" si="0"/>
        <v>0</v>
      </c>
      <c r="K38" s="224">
        <f>SUM(K3:K37)</f>
        <v>0</v>
      </c>
      <c r="L38" s="96">
        <f>SUM(L3:L37)</f>
        <v>1.8333333333333335</v>
      </c>
      <c r="M38" s="96">
        <f t="shared" si="0"/>
        <v>1.4583333333333333</v>
      </c>
      <c r="N38" s="96">
        <f t="shared" si="0"/>
        <v>0.33333333333333331</v>
      </c>
      <c r="O38" s="96">
        <f t="shared" si="0"/>
        <v>4.1666666666666664E-2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1.8333333333333335</v>
      </c>
      <c r="I40" s="226">
        <f>SUM(I38:J38)</f>
        <v>1.8333333333333335</v>
      </c>
      <c r="J40" s="227"/>
      <c r="K40" s="26"/>
      <c r="L40" s="12">
        <f>L38</f>
        <v>1.8333333333333335</v>
      </c>
      <c r="M40" s="226">
        <f>SUM(M38:O38)</f>
        <v>1.8333333333333333</v>
      </c>
      <c r="N40" s="228"/>
      <c r="O40" s="229"/>
    </row>
    <row r="41" spans="1:16" ht="13.5" thickTop="1" x14ac:dyDescent="0.25"/>
    <row r="56" spans="2:16" ht="54.75" customHeight="1" x14ac:dyDescent="0.25">
      <c r="B56" s="247" t="str">
        <f ca="1">A3</f>
        <v>DANIEL</v>
      </c>
      <c r="C56" s="247"/>
      <c r="D56" s="247"/>
      <c r="E56" s="247"/>
      <c r="F56" s="247"/>
      <c r="G56" s="247"/>
      <c r="H56" s="247"/>
    </row>
    <row r="57" spans="2:16" ht="58.5" customHeight="1" thickBot="1" x14ac:dyDescent="0.3">
      <c r="B57" s="247"/>
      <c r="C57" s="247"/>
      <c r="D57" s="247"/>
      <c r="E57" s="247"/>
      <c r="F57" s="247"/>
      <c r="G57" s="247"/>
      <c r="H57" s="247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0">
        <v>43619</v>
      </c>
      <c r="C59" s="151"/>
      <c r="D59" s="152"/>
      <c r="E59" s="153"/>
      <c r="F59" s="153"/>
      <c r="G59" s="154"/>
      <c r="H59" s="155"/>
      <c r="I59" s="156"/>
      <c r="J59" s="157"/>
      <c r="K59" s="158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59">
        <v>43620</v>
      </c>
      <c r="C60" s="160"/>
      <c r="D60" s="152"/>
      <c r="E60" s="153"/>
      <c r="F60" s="153"/>
      <c r="G60" s="154"/>
      <c r="H60" s="161"/>
      <c r="I60" s="162"/>
      <c r="J60" s="163"/>
      <c r="K60" s="158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59">
        <v>43621</v>
      </c>
      <c r="C61" s="164"/>
      <c r="D61" s="152"/>
      <c r="E61" s="153"/>
      <c r="F61" s="153"/>
      <c r="G61" s="154"/>
      <c r="H61" s="161"/>
      <c r="I61" s="162"/>
      <c r="J61" s="163"/>
      <c r="K61" s="158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59">
        <v>43622</v>
      </c>
      <c r="C62" s="160"/>
      <c r="D62" s="152"/>
      <c r="E62" s="153"/>
      <c r="F62" s="153"/>
      <c r="G62" s="154"/>
      <c r="H62" s="161"/>
      <c r="I62" s="162"/>
      <c r="J62" s="163"/>
      <c r="K62" s="158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59">
        <v>43623</v>
      </c>
      <c r="C63" s="160"/>
      <c r="D63" s="152"/>
      <c r="E63" s="153"/>
      <c r="F63" s="153"/>
      <c r="G63" s="154"/>
      <c r="H63" s="161"/>
      <c r="I63" s="162"/>
      <c r="J63" s="163"/>
      <c r="K63" s="158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59">
        <v>43624</v>
      </c>
      <c r="C64" s="160"/>
      <c r="D64" s="165"/>
      <c r="E64" s="166"/>
      <c r="F64" s="166"/>
      <c r="G64" s="167"/>
      <c r="H64" s="168">
        <v>0</v>
      </c>
      <c r="I64" s="169">
        <v>0</v>
      </c>
      <c r="J64" s="170">
        <v>0</v>
      </c>
      <c r="K64" s="171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2">
        <v>43625</v>
      </c>
      <c r="C65" s="173"/>
      <c r="D65" s="174"/>
      <c r="E65" s="175"/>
      <c r="F65" s="175"/>
      <c r="G65" s="176"/>
      <c r="H65" s="177">
        <v>0</v>
      </c>
      <c r="I65" s="178">
        <v>0</v>
      </c>
      <c r="J65" s="179">
        <v>0</v>
      </c>
      <c r="K65" s="180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32" t="s">
        <v>58</v>
      </c>
      <c r="C67" s="233"/>
      <c r="D67" s="233"/>
      <c r="E67" s="233"/>
      <c r="F67" s="233"/>
      <c r="G67" s="233"/>
      <c r="H67" s="233"/>
      <c r="I67" s="234"/>
    </row>
    <row r="68" spans="2:16" ht="27.75" customHeight="1" thickBot="1" x14ac:dyDescent="0.3">
      <c r="B68" s="235" t="s">
        <v>57</v>
      </c>
      <c r="C68" s="236"/>
      <c r="D68" s="236"/>
      <c r="E68" s="236"/>
      <c r="F68" s="236"/>
      <c r="G68" s="236"/>
      <c r="H68" s="236"/>
      <c r="I68" s="237"/>
    </row>
    <row r="69" spans="2:16" customFormat="1" ht="15.75" thickTop="1" x14ac:dyDescent="0.25"/>
    <row r="70" spans="2:16" customFormat="1" ht="15" x14ac:dyDescent="0.25"/>
    <row r="71" spans="2:16" customFormat="1" ht="15" x14ac:dyDescent="0.25"/>
    <row r="72" spans="2:16" customFormat="1" ht="15" x14ac:dyDescent="0.25"/>
    <row r="73" spans="2:16" customFormat="1" ht="15" x14ac:dyDescent="0.25"/>
    <row r="74" spans="2:16" customFormat="1" ht="15" x14ac:dyDescent="0.25"/>
    <row r="75" spans="2:16" customFormat="1" ht="15" x14ac:dyDescent="0.25"/>
    <row r="76" spans="2:16" customFormat="1" ht="15" x14ac:dyDescent="0.25"/>
    <row r="77" spans="2:16" customFormat="1" ht="15" x14ac:dyDescent="0.25"/>
    <row r="78" spans="2:16" customFormat="1" ht="15" x14ac:dyDescent="0.25"/>
    <row r="79" spans="2:16" customFormat="1" ht="15" x14ac:dyDescent="0.25"/>
    <row r="80" spans="2:16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19" priority="17">
      <formula>MONTH($B$34)&lt;&gt;MONTH($B$22)</formula>
    </cfRule>
  </conditionalFormatting>
  <conditionalFormatting sqref="B3:K37">
    <cfRule type="expression" dxfId="18" priority="18">
      <formula>WEEKDAY($B3)=1</formula>
    </cfRule>
  </conditionalFormatting>
  <conditionalFormatting sqref="C3:C11 C13:C15 C20:C29 C17:C18 C31:C37">
    <cfRule type="expression" dxfId="17" priority="16">
      <formula>AND(COUNTIF(Fer,B3)=0,C3&lt;&gt;"")</formula>
    </cfRule>
  </conditionalFormatting>
  <conditionalFormatting sqref="B3:B37">
    <cfRule type="expression" dxfId="16" priority="15">
      <formula>COUNTIF(Fer,$B3)</formula>
    </cfRule>
  </conditionalFormatting>
  <conditionalFormatting sqref="B66:K66">
    <cfRule type="expression" dxfId="15" priority="12">
      <formula>WEEKDAY(#REF!)=1</formula>
    </cfRule>
  </conditionalFormatting>
  <conditionalFormatting sqref="C66">
    <cfRule type="expression" dxfId="14" priority="11">
      <formula>AND(COUNTIF(Fer,#REF!)=0,#REF!&lt;&gt;"")</formula>
    </cfRule>
  </conditionalFormatting>
  <conditionalFormatting sqref="B66:C66">
    <cfRule type="expression" dxfId="13" priority="10">
      <formula>COUNTIF(Fer,#REF!)</formula>
    </cfRule>
  </conditionalFormatting>
  <conditionalFormatting sqref="B59:K65">
    <cfRule type="expression" dxfId="12" priority="6">
      <formula>WEEKDAY(#REF!)=1</formula>
    </cfRule>
  </conditionalFormatting>
  <conditionalFormatting sqref="C59:C65">
    <cfRule type="expression" dxfId="11" priority="5">
      <formula>AND(COUNTIF(Fer,#REF!)=0,#REF!&lt;&gt;"")</formula>
    </cfRule>
  </conditionalFormatting>
  <conditionalFormatting sqref="B59:C65">
    <cfRule type="expression" dxfId="10" priority="4">
      <formula>COUNTIF(Fer,#REF!)</formula>
    </cfRule>
  </conditionalFormatting>
  <pageMargins left="0.25" right="0.25" top="0.75" bottom="0.75" header="0.3" footer="0.3"/>
  <pageSetup paperSize="9" scale="79" orientation="landscape" cellComments="atEnd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2019-07-02T16:00:57Z</dcterms:modified>
</cp:coreProperties>
</file>