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4205" yWindow="-120" windowWidth="14250" windowHeight="12330" tabRatio="785" firstSheet="1" activeTab="3"/>
  </bookViews>
  <sheets>
    <sheet name="MODELE" sheetId="2" state="veryHidden" r:id="rId1"/>
    <sheet name="VARIABLES" sheetId="16" r:id="rId2"/>
    <sheet name="Fériés" sheetId="3" r:id="rId3"/>
    <sheet name="DANIEL" sheetId="18" r:id="rId4"/>
  </sheets>
  <functionGroups builtInGroupCount="17"/>
  <definedNames>
    <definedName name="Fer" localSheetId="3">Fériés!$B$2:$B$16</definedName>
    <definedName name="Fer" localSheetId="0">Fériés!$B$2:$B$16</definedName>
    <definedName name="HF" localSheetId="3">DANIEL!$R$7</definedName>
    <definedName name="HF">MODELE!$R$7</definedName>
    <definedName name="HJ" localSheetId="3">DANIEL!$R$3</definedName>
    <definedName name="HJ" localSheetId="0">MODELE!$R$3</definedName>
    <definedName name="HN" localSheetId="3">DANIEL!$R$4</definedName>
    <definedName name="HN" localSheetId="0">MODELE!$R$4</definedName>
    <definedName name="HS_1" localSheetId="3">DANIEL!$R$5</definedName>
    <definedName name="HS_1" localSheetId="0">MODELE!$R$5</definedName>
    <definedName name="HS_2" localSheetId="3">DANIEL!$R$6</definedName>
    <definedName name="HS_2" localSheetId="0">MODELE!$R$6</definedName>
    <definedName name="_xlnm.Print_Area" localSheetId="3">DANIEL!$A$56:$P$69</definedName>
    <definedName name="_xlnm.Print_Area" localSheetId="0">MODELE!$A$56:$P$69</definedName>
  </definedNames>
  <calcPr calcId="145621"/>
</workbook>
</file>

<file path=xl/calcChain.xml><?xml version="1.0" encoding="utf-8"?>
<calcChain xmlns="http://schemas.openxmlformats.org/spreadsheetml/2006/main">
  <c r="J58" i="18" l="1"/>
  <c r="I58" i="18"/>
  <c r="K38" i="18"/>
  <c r="O1" i="18" s="1"/>
  <c r="J38" i="18"/>
  <c r="K1" i="18" s="1"/>
  <c r="I38" i="18"/>
  <c r="H38" i="18"/>
  <c r="H40" i="18" s="1"/>
  <c r="R6" i="18"/>
  <c r="R5" i="18"/>
  <c r="A3" i="18"/>
  <c r="B56" i="18" s="1"/>
  <c r="J2" i="18"/>
  <c r="I2" i="18"/>
  <c r="B1" i="3"/>
  <c r="B14" i="3" s="1"/>
  <c r="J58" i="2"/>
  <c r="I58" i="2"/>
  <c r="I40" i="2"/>
  <c r="H40" i="2"/>
  <c r="J38" i="2"/>
  <c r="I38" i="2"/>
  <c r="H38" i="2"/>
  <c r="P37" i="2"/>
  <c r="L37" i="2"/>
  <c r="J37" i="2"/>
  <c r="I37" i="2"/>
  <c r="H37" i="2"/>
  <c r="P36" i="2"/>
  <c r="L36" i="2"/>
  <c r="M36" i="2" s="1"/>
  <c r="J36" i="2"/>
  <c r="I36" i="2"/>
  <c r="H36" i="2"/>
  <c r="L35" i="2"/>
  <c r="M35" i="2" s="1"/>
  <c r="J35" i="2"/>
  <c r="I35" i="2"/>
  <c r="H35" i="2"/>
  <c r="L34" i="2"/>
  <c r="M34" i="2" s="1"/>
  <c r="J34" i="2"/>
  <c r="I34" i="2"/>
  <c r="H34" i="2"/>
  <c r="L33" i="2"/>
  <c r="M33" i="2" s="1"/>
  <c r="J33" i="2"/>
  <c r="I33" i="2"/>
  <c r="H33" i="2"/>
  <c r="L32" i="2"/>
  <c r="M32" i="2" s="1"/>
  <c r="J32" i="2"/>
  <c r="I32" i="2"/>
  <c r="H32" i="2"/>
  <c r="L31" i="2"/>
  <c r="M31" i="2" s="1"/>
  <c r="J31" i="2"/>
  <c r="I31" i="2"/>
  <c r="H31" i="2"/>
  <c r="P30" i="2"/>
  <c r="L30" i="2"/>
  <c r="J30" i="2"/>
  <c r="I30" i="2"/>
  <c r="H30" i="2"/>
  <c r="P29" i="2"/>
  <c r="L29" i="2"/>
  <c r="J29" i="2"/>
  <c r="I29" i="2"/>
  <c r="H29" i="2"/>
  <c r="L28" i="2"/>
  <c r="J28" i="2"/>
  <c r="I28" i="2"/>
  <c r="H28" i="2"/>
  <c r="L27" i="2"/>
  <c r="J27" i="2"/>
  <c r="I27" i="2"/>
  <c r="H27" i="2"/>
  <c r="L26" i="2"/>
  <c r="J26" i="2"/>
  <c r="I26" i="2"/>
  <c r="H26" i="2"/>
  <c r="L25" i="2"/>
  <c r="J25" i="2"/>
  <c r="I25" i="2"/>
  <c r="H25" i="2"/>
  <c r="L24" i="2"/>
  <c r="J24" i="2"/>
  <c r="I24" i="2"/>
  <c r="H24" i="2"/>
  <c r="P23" i="2"/>
  <c r="L23" i="2"/>
  <c r="M23" i="2" s="1"/>
  <c r="J23" i="2"/>
  <c r="I23" i="2"/>
  <c r="H23" i="2"/>
  <c r="P22" i="2"/>
  <c r="L22" i="2"/>
  <c r="M22" i="2" s="1"/>
  <c r="J22" i="2"/>
  <c r="I22" i="2"/>
  <c r="H22" i="2"/>
  <c r="L21" i="2"/>
  <c r="M21" i="2" s="1"/>
  <c r="J21" i="2"/>
  <c r="I21" i="2"/>
  <c r="H21" i="2"/>
  <c r="L20" i="2"/>
  <c r="M20" i="2" s="1"/>
  <c r="J20" i="2"/>
  <c r="I20" i="2"/>
  <c r="H20" i="2"/>
  <c r="L19" i="2"/>
  <c r="M19" i="2" s="1"/>
  <c r="J19" i="2"/>
  <c r="I19" i="2"/>
  <c r="H19" i="2"/>
  <c r="L18" i="2"/>
  <c r="M18" i="2" s="1"/>
  <c r="J18" i="2"/>
  <c r="I18" i="2"/>
  <c r="H18" i="2"/>
  <c r="L17" i="2"/>
  <c r="M17" i="2" s="1"/>
  <c r="J17" i="2"/>
  <c r="I17" i="2"/>
  <c r="H17" i="2"/>
  <c r="P16" i="2"/>
  <c r="L16" i="2"/>
  <c r="M16" i="2" s="1"/>
  <c r="J16" i="2"/>
  <c r="I16" i="2"/>
  <c r="H16" i="2"/>
  <c r="P15" i="2"/>
  <c r="L15" i="2"/>
  <c r="M15" i="2" s="1"/>
  <c r="J15" i="2"/>
  <c r="I15" i="2"/>
  <c r="H15" i="2"/>
  <c r="L14" i="2"/>
  <c r="M14" i="2" s="1"/>
  <c r="J14" i="2"/>
  <c r="I14" i="2"/>
  <c r="H14" i="2"/>
  <c r="L13" i="2"/>
  <c r="M13" i="2" s="1"/>
  <c r="J13" i="2"/>
  <c r="I13" i="2"/>
  <c r="H13" i="2"/>
  <c r="L12" i="2"/>
  <c r="M12" i="2" s="1"/>
  <c r="J12" i="2"/>
  <c r="I12" i="2"/>
  <c r="H12" i="2"/>
  <c r="L11" i="2"/>
  <c r="M11" i="2" s="1"/>
  <c r="J11" i="2"/>
  <c r="I11" i="2"/>
  <c r="H11" i="2"/>
  <c r="L10" i="2"/>
  <c r="M10" i="2" s="1"/>
  <c r="J10" i="2"/>
  <c r="I10" i="2"/>
  <c r="H10" i="2"/>
  <c r="P9" i="2"/>
  <c r="L9" i="2"/>
  <c r="J9" i="2"/>
  <c r="I9" i="2"/>
  <c r="H9" i="2"/>
  <c r="P8" i="2"/>
  <c r="L8" i="2"/>
  <c r="M8" i="2" s="1"/>
  <c r="J8" i="2"/>
  <c r="I8" i="2"/>
  <c r="H8" i="2"/>
  <c r="L7" i="2"/>
  <c r="M7" i="2" s="1"/>
  <c r="J7" i="2"/>
  <c r="I7" i="2"/>
  <c r="H7" i="2"/>
  <c r="R6" i="2"/>
  <c r="L6" i="2"/>
  <c r="M6" i="2" s="1"/>
  <c r="J6" i="2"/>
  <c r="I6" i="2"/>
  <c r="H6" i="2"/>
  <c r="R5" i="2"/>
  <c r="L5" i="2"/>
  <c r="J5" i="2"/>
  <c r="I5" i="2"/>
  <c r="H5" i="2"/>
  <c r="L4" i="2"/>
  <c r="J4" i="2"/>
  <c r="I4" i="2"/>
  <c r="H4" i="2"/>
  <c r="L3" i="2"/>
  <c r="J3" i="2"/>
  <c r="I3" i="2"/>
  <c r="H3" i="2"/>
  <c r="A3" i="2"/>
  <c r="B56" i="2" s="1"/>
  <c r="J2" i="2"/>
  <c r="I2" i="2"/>
  <c r="K1" i="2"/>
  <c r="I40" i="18" l="1"/>
  <c r="B13" i="3"/>
  <c r="L38" i="2"/>
  <c r="L40" i="2" s="1"/>
  <c r="B5" i="3"/>
  <c r="B10" i="3"/>
  <c r="B2" i="3"/>
  <c r="M3" i="2"/>
  <c r="M24" i="2"/>
  <c r="M25" i="2"/>
  <c r="M26" i="2"/>
  <c r="M27" i="2"/>
  <c r="M28" i="2"/>
  <c r="M29" i="2"/>
  <c r="B3" i="3"/>
  <c r="B11" i="3"/>
  <c r="M4" i="2"/>
  <c r="M5" i="2"/>
  <c r="M30" i="2"/>
  <c r="B12" i="3"/>
  <c r="M9" i="2"/>
  <c r="M37" i="2"/>
  <c r="B6" i="3"/>
  <c r="L38" i="18"/>
  <c r="L40" i="18" s="1"/>
  <c r="M38" i="18" l="1"/>
  <c r="N38" i="18"/>
  <c r="D1" i="18" s="1"/>
  <c r="M38" i="2"/>
  <c r="B8" i="3"/>
  <c r="B9" i="3" s="1"/>
  <c r="B4" i="3"/>
  <c r="B7" i="3" s="1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O38" i="18"/>
  <c r="G1" i="18" s="1"/>
  <c r="K28" i="2"/>
  <c r="N28" i="2" s="1"/>
  <c r="O28" i="2" s="1"/>
  <c r="K3" i="2"/>
  <c r="N3" i="2" s="1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M40" i="18" l="1"/>
  <c r="N38" i="2"/>
  <c r="O3" i="2"/>
  <c r="O38" i="2" s="1"/>
  <c r="G1" i="2" s="1"/>
  <c r="K38" i="2"/>
  <c r="O1" i="2" s="1"/>
  <c r="D1" i="2" l="1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<sst xmlns="http://schemas.openxmlformats.org/spreadsheetml/2006/main" count="120" uniqueCount="67">
  <si>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</si>
  <si>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</si>
  <si>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</si>
  <si>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</si>
  <si>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</si>
  <si>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</si>
  <si>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</si>
  <si>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</si>
  <si>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</si>
  <si>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</si>
  <si>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</si>
  <si>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</si>
  <si>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</si>
  <si>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</si>
  <si>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</si>
  <si>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</si>
  <si>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</si>
  <si>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</si>
  <si>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</si>
  <si>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</si>
  <si>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</si>
  <si>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</si>
  <si>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</si>
  <si>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</si>
  <si>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</si>
  <si>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</si>
  <si>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</si>
  <si>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</si>
  <si>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</si>
  <si>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</si>
  <si>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</si>
  <si>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</si>
  <si>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</si>
  <si>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</si>
  <si>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</si>
  <si>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</si>
  <si>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</si>
  <si>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</si>
  <si>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</si>
  <si>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</si>
  <si>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</si>
  <si>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</si>
  <si>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</si>
  <si>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</si>
  <si>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</si>
  <si>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</si>
  <si>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</si>
  <si>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</si>
  <si>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</si>
  <si>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</si>
  <si>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</si>
  <si>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</si>
  <si>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</si>
  <si>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</si>
  <si>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</si>
  <si>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</si>
  <si>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</si>
  <si>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</si>
  <si>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</si>
  <si>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</si>
  <si>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</si>
  <si>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</si>
  <si>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</si>
  <si>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</si>
  <si>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>DANIEL</t>
  </si>
  <si>
    <t>ASTREINTE</t>
  </si>
  <si>
    <t>Absence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</si>
</sst>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26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/>
      <right style="thick">
        <color auto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theme="1"/>
      </left>
      <right/>
      <top style="thick">
        <color theme="1"/>
      </top>
      <bottom style="thick">
        <color theme="1"/>
      </bottom>
      <diagonal/>
    </border>
    <border>
      <left style="hair">
        <color rgb="FF0070C0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/>
      <diagonal/>
    </border>
    <border>
      <left style="hair">
        <color theme="4"/>
      </left>
      <right/>
      <top/>
      <bottom style="hair">
        <color rgb="FF0070C0"/>
      </bottom>
      <diagonal/>
    </border>
    <border>
      <left style="hair">
        <color theme="4"/>
      </left>
      <right/>
      <top style="hair">
        <color rgb="FF0070C0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thick">
        <color auto="1"/>
      </top>
      <bottom style="thick">
        <color auto="1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rgb="FF0070C0"/>
      </right>
      <top style="hair">
        <color theme="4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43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64" xfId="4" applyNumberFormat="1" applyFont="1" applyFill="1" applyBorder="1" applyAlignment="1" applyProtection="1">
      <alignment horizontal="center" vertical="center"/>
      <protection hidden="1"/>
    </xf>
    <xf numFmtId="166" fontId="18" fillId="8" borderId="71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76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2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80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3" xfId="8" applyFill="1" applyBorder="1" applyAlignment="1">
      <alignment vertical="center" wrapText="1"/>
    </xf>
    <xf numFmtId="0" fontId="3" fillId="10" borderId="83" xfId="8" applyFill="1" applyBorder="1" applyAlignment="1">
      <alignment horizontal="center" vertical="center" wrapText="1"/>
    </xf>
    <xf numFmtId="6" fontId="3" fillId="10" borderId="83" xfId="8" applyNumberFormat="1" applyFill="1" applyBorder="1" applyAlignment="1">
      <alignment horizontal="center" vertical="center" wrapText="1"/>
    </xf>
    <xf numFmtId="0" fontId="28" fillId="11" borderId="83" xfId="8" applyFont="1" applyFill="1" applyBorder="1" applyAlignment="1">
      <alignment vertical="center" wrapText="1"/>
    </xf>
    <xf numFmtId="0" fontId="18" fillId="10" borderId="83" xfId="8" applyFont="1" applyFill="1" applyBorder="1" applyAlignment="1">
      <alignment vertical="top" wrapText="1"/>
    </xf>
    <xf numFmtId="0" fontId="3" fillId="10" borderId="83" xfId="8" applyFill="1" applyBorder="1" applyAlignment="1">
      <alignment horizontal="center" vertical="top" wrapText="1"/>
    </xf>
    <xf numFmtId="2" fontId="3" fillId="10" borderId="83" xfId="8" applyNumberFormat="1" applyFill="1" applyBorder="1" applyAlignment="1">
      <alignment horizontal="center" vertical="center" wrapText="1"/>
    </xf>
    <xf numFmtId="0" fontId="18" fillId="10" borderId="83" xfId="8" applyFont="1" applyFill="1" applyBorder="1" applyAlignment="1">
      <alignment horizontal="center" vertical="top" wrapText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7" fillId="0" borderId="87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8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3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9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3" xfId="8" applyFill="1" applyBorder="1" applyAlignment="1">
      <alignment horizontal="center" vertical="center" wrapText="1"/>
    </xf>
    <xf numFmtId="6" fontId="25" fillId="13" borderId="83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3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3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4" fontId="33" fillId="0" borderId="89" xfId="0" applyNumberFormat="1" applyFont="1" applyBorder="1" applyAlignment="1">
      <alignment horizontal="center"/>
    </xf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2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9" xfId="13" applyBorder="1" applyAlignment="1">
      <alignment horizontal="center" vertical="center"/>
    </xf>
    <xf numFmtId="0" fontId="36" fillId="0" borderId="89" xfId="0" applyFont="1" applyBorder="1" applyAlignment="1">
      <alignment horizontal="center" vertical="center"/>
    </xf>
    <xf numFmtId="0" fontId="35" fillId="0" borderId="93" xfId="0" applyFont="1" applyBorder="1" applyAlignment="1">
      <alignment horizontal="center"/>
    </xf>
    <xf numFmtId="0" fontId="35" fillId="0" borderId="89" xfId="0" applyFont="1" applyBorder="1" applyAlignment="1">
      <alignment horizontal="center" vertical="center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0" fontId="28" fillId="14" borderId="83" xfId="8" applyFont="1" applyFill="1" applyBorder="1" applyAlignment="1">
      <alignment vertical="center" wrapText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4" xfId="4" applyNumberFormat="1" applyFont="1" applyFill="1" applyBorder="1" applyAlignment="1" applyProtection="1">
      <alignment horizontal="center" vertical="center"/>
      <protection hidden="1"/>
    </xf>
    <xf numFmtId="166" fontId="18" fillId="8" borderId="115" xfId="4" applyNumberFormat="1" applyFont="1" applyFill="1" applyBorder="1" applyAlignment="1" applyProtection="1">
      <alignment horizontal="center" vertical="center"/>
      <protection hidden="1"/>
    </xf>
    <xf numFmtId="166" fontId="18" fillId="8" borderId="116" xfId="4" applyNumberFormat="1" applyFont="1" applyFill="1" applyBorder="1" applyAlignment="1" applyProtection="1">
      <alignment horizontal="center" vertical="center"/>
      <protection hidden="1"/>
    </xf>
    <xf numFmtId="166" fontId="18" fillId="15" borderId="113" xfId="4" applyNumberFormat="1" applyFont="1" applyFill="1" applyBorder="1" applyAlignment="1" applyProtection="1">
      <alignment horizontal="center" vertical="center"/>
      <protection hidden="1"/>
    </xf>
    <xf numFmtId="166" fontId="18" fillId="8" borderId="117" xfId="4" applyNumberFormat="1" applyFont="1" applyFill="1" applyBorder="1" applyAlignment="1" applyProtection="1">
      <alignment horizontal="center" vertical="center"/>
      <protection hidden="1"/>
    </xf>
    <xf numFmtId="166" fontId="18" fillId="8" borderId="118" xfId="4" applyNumberFormat="1" applyFont="1" applyFill="1" applyBorder="1" applyAlignment="1" applyProtection="1">
      <alignment horizontal="center" vertical="center"/>
      <protection hidden="1"/>
    </xf>
    <xf numFmtId="166" fontId="18" fillId="8" borderId="119" xfId="4" applyNumberFormat="1" applyFont="1" applyFill="1" applyBorder="1" applyAlignment="1" applyProtection="1">
      <alignment horizontal="center" vertical="center"/>
      <protection hidden="1"/>
    </xf>
    <xf numFmtId="166" fontId="18" fillId="8" borderId="120" xfId="4" applyNumberFormat="1" applyFont="1" applyFill="1" applyBorder="1" applyAlignment="1" applyProtection="1">
      <alignment horizontal="center" vertical="center"/>
      <protection hidden="1"/>
    </xf>
    <xf numFmtId="166" fontId="18" fillId="8" borderId="121" xfId="4" applyNumberFormat="1" applyFont="1" applyFill="1" applyBorder="1" applyAlignment="1" applyProtection="1">
      <alignment horizontal="center" vertical="center"/>
      <protection hidden="1"/>
    </xf>
    <xf numFmtId="166" fontId="18" fillId="8" borderId="122" xfId="4" applyNumberFormat="1" applyFont="1" applyFill="1" applyBorder="1" applyAlignment="1" applyProtection="1">
      <alignment horizontal="center" vertical="center"/>
      <protection hidden="1"/>
    </xf>
    <xf numFmtId="166" fontId="18" fillId="8" borderId="123" xfId="4" applyNumberFormat="1" applyFont="1" applyFill="1" applyBorder="1" applyAlignment="1" applyProtection="1">
      <alignment horizontal="center" vertical="center"/>
      <protection hidden="1"/>
    </xf>
    <xf numFmtId="166" fontId="18" fillId="8" borderId="124" xfId="4" applyNumberFormat="1" applyFont="1" applyFill="1" applyBorder="1" applyAlignment="1" applyProtection="1">
      <alignment horizontal="center" vertical="center"/>
      <protection hidden="1"/>
    </xf>
    <xf numFmtId="166" fontId="18" fillId="8" borderId="125" xfId="4" applyNumberFormat="1" applyFont="1" applyFill="1" applyBorder="1" applyAlignment="1" applyProtection="1">
      <alignment horizontal="center" vertical="center"/>
      <protection hidden="1"/>
    </xf>
    <xf numFmtId="166" fontId="7" fillId="0" borderId="0" xfId="1" applyNumberFormat="1" applyAlignment="1" applyProtection="1">
      <alignment horizontal="center" vertical="center"/>
      <protection hidden="1"/>
    </xf>
    <xf numFmtId="14" fontId="6" fillId="0" borderId="0" xfId="3" applyNumberFormat="1"/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92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4" xfId="8" applyBorder="1" applyAlignment="1">
      <alignment horizontal="center" vertical="center" wrapText="1"/>
    </xf>
    <xf numFmtId="0" fontId="3" fillId="0" borderId="85" xfId="8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2" fontId="3" fillId="0" borderId="84" xfId="8" applyNumberFormat="1" applyBorder="1" applyAlignment="1">
      <alignment horizontal="center" vertical="center" wrapText="1"/>
    </xf>
    <xf numFmtId="2" fontId="3" fillId="0" borderId="85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3" fillId="0" borderId="85" xfId="8" applyNumberFormat="1" applyBorder="1" applyAlignment="1">
      <alignment horizontal="center" vertical="center" wrapText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25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5.emf"/><Relationship Id="rId7" Type="http://schemas.openxmlformats.org/officeDocument/2006/relationships/image" Target="../media/image1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2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638175</xdr:colOff>
          <xdr:row>0</xdr:row>
          <xdr:rowOff>295275</xdr:rowOff>
        </xdr:from>
        <xdr:to>
          <xdr:col>17</xdr:col>
          <xdr:colOff>323850</xdr:colOff>
          <xdr:row>1</xdr:row>
          <xdr:rowOff>238125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230717</xdr:colOff>
      <xdr:row>6</xdr:row>
      <xdr:rowOff>196852</xdr:rowOff>
    </xdr:from>
    <xdr:to>
      <xdr:col>12</xdr:col>
      <xdr:colOff>678392</xdr:colOff>
      <xdr:row>31</xdr:row>
      <xdr:rowOff>154517</xdr:rowOff>
    </xdr:to>
    <xdr:sp macro="" textlink="">
      <xdr:nvSpPr>
        <xdr:cNvPr id="2" name="ZoneTexte 1"/>
        <xdr:cNvSpPr txBox="1"/>
      </xdr:nvSpPr>
      <xdr:spPr>
        <a:xfrm>
          <a:off x="1659467" y="2027769"/>
          <a:ext cx="9686925" cy="678391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parcourir la V10... C'est surhumain de faire ca !</a:t>
          </a:r>
          <a:br>
            <a:rPr lang="fr-FR"/>
          </a:br>
          <a:r>
            <a:rPr lang="fr-FR"/>
            <a:t>C est tellement incroyable que ca me gêne d'apporter des critiques constructives...</a:t>
          </a:r>
          <a:br>
            <a:rPr lang="fr-FR"/>
          </a:br>
          <a:r>
            <a:rPr lang="fr-FR"/>
            <a:t>Bon j'y vais quand même :</a:t>
          </a:r>
          <a:br>
            <a:rPr lang="fr-FR"/>
          </a:br>
          <a:r>
            <a:rPr lang="fr-FR"/>
            <a:t>- Le bouton du rêve de Jérôme (tellement drôle): ce n'est pas par semaine, mais par jour que je dois pouvoir copier les donnée</a:t>
          </a:r>
          <a:r>
            <a:rPr lang="fr-FR" baseline="0"/>
            <a:t>s </a:t>
          </a:r>
          <a:r>
            <a:rPr lang="fr-FR" b="1" baseline="0"/>
            <a:t> </a:t>
          </a:r>
          <a:r>
            <a:rPr lang="fr-FR" b="1" baseline="0">
              <a:solidFill>
                <a:srgbClr val="FF0000"/>
              </a:solidFill>
            </a:rPr>
            <a:t>je ne pouvais pas le deviner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L'archivage: complètement top (si j'ai bien compris, au lieu de me casser la tète a créer un nouveau fichier chaque mois, je clique la dessus, puis "effacer" puis je change la date, et c'est reparti ) </a:t>
          </a:r>
          <a:r>
            <a:rPr lang="fr-FR" b="1">
              <a:solidFill>
                <a:srgbClr val="FF0000"/>
              </a:solidFill>
            </a:rPr>
            <a:t>c'est tout a fait cela</a:t>
          </a:r>
          <a:r>
            <a:rPr lang="fr-FR" b="1"/>
            <a:t/>
          </a:r>
          <a:br>
            <a:rPr lang="fr-FR" b="1"/>
          </a:br>
          <a:r>
            <a:rPr lang="fr-FR"/>
            <a:t/>
          </a:r>
          <a:br>
            <a:rPr lang="fr-FR"/>
          </a:br>
          <a:r>
            <a:rPr lang="fr-FR"/>
            <a:t>- Choix des semaines a traiter: l'idée est excellente. lorsque je valide, je me retrouve sur la dernière feuille au lieu de rester sur variables.. mais ce n'est pas tellement gênant </a:t>
          </a:r>
          <a:r>
            <a:rPr lang="fr-FR" b="1">
              <a:solidFill>
                <a:srgbClr val="FF0000"/>
              </a:solidFill>
            </a:rPr>
            <a:t>non surtout que c'était volontaire mais si tu veux variables là c'est plus cher, enfin je vais voir !!! lol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Effacer: est il possible d'avoir une boite de dialogue "Etes vous sur de vouloir effacer l'ensemble des données ? un truc du genre ?</a:t>
          </a:r>
        </a:p>
        <a:p>
          <a:r>
            <a:rPr lang="fr-FR" b="1">
              <a:solidFill>
                <a:srgbClr val="FF0000"/>
              </a:solidFill>
            </a:rPr>
            <a:t>oui c'est possible, mais dans ta macro tu ne l'avais pas donc j'ai supposé que tu n'en avais pas besoin</a:t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- Impression des feuilles: na aucun effet mais en même temps je n'ai pas d’imprimante ici donc, si c'est censé imprimer direct, j'ai rien dit ..</a:t>
          </a:r>
        </a:p>
        <a:p>
          <a:r>
            <a:rPr lang="fr-FR" b="1">
              <a:solidFill>
                <a:srgbClr val="FF0000"/>
              </a:solidFill>
            </a:rPr>
            <a:t>oui c'est sensé,</a:t>
          </a:r>
          <a:r>
            <a:rPr lang="fr-FR" b="1" baseline="0">
              <a:solidFill>
                <a:srgbClr val="FF0000"/>
              </a:solidFill>
            </a:rPr>
            <a:t> mais en fait cela le fait parfaitement, sur ton imprimante par défaut!!!!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/>
            <a:t/>
          </a:r>
          <a:br>
            <a:rPr lang="fr-FR"/>
          </a:br>
          <a:r>
            <a:rPr lang="fr-FR"/>
            <a:t>Les idées supplémentaires </a:t>
          </a:r>
          <a:br>
            <a:rPr lang="fr-FR"/>
          </a:br>
          <a:r>
            <a:rPr lang="fr-FR"/>
            <a:t>L’envoi par mail est il possible via excel? les cellules A1:M21 de VARIABLES!, je dois les envoyer par mail a l'expert comptable a la fin de chaque mois... je lancer l'idée au cas ou J'utilise GMAIL mais j'imagine qu'il faut un client genre outlook .. Je suis pret a changer si c'est faisable </a:t>
          </a:r>
        </a:p>
        <a:p>
          <a:r>
            <a:rPr lang="fr-FR" b="1">
              <a:solidFill>
                <a:srgbClr val="FF0000"/>
              </a:solidFill>
            </a:rPr>
            <a:t>1) mettre</a:t>
          </a:r>
          <a:r>
            <a:rPr lang="fr-FR" b="1" baseline="0">
              <a:solidFill>
                <a:srgbClr val="FF0000"/>
              </a:solidFill>
            </a:rPr>
            <a:t> en S2 de la feuille Variables l'adresse Email du comptable</a:t>
          </a:r>
          <a:r>
            <a:rPr lang="fr-FR" b="1">
              <a:solidFill>
                <a:srgbClr val="FF0000"/>
              </a:solidFill>
            </a:rPr>
            <a:t/>
          </a:r>
          <a:br>
            <a:rPr lang="fr-FR" b="1">
              <a:solidFill>
                <a:srgbClr val="FF0000"/>
              </a:solidFill>
            </a:rPr>
          </a:br>
          <a:r>
            <a:rPr lang="fr-FR" b="1">
              <a:solidFill>
                <a:srgbClr val="FF0000"/>
              </a:solidFill>
            </a:rPr>
            <a:t>2) mettre</a:t>
          </a:r>
          <a:r>
            <a:rPr lang="fr-FR" b="1" baseline="0">
              <a:solidFill>
                <a:srgbClr val="FF0000"/>
              </a:solidFill>
            </a:rPr>
            <a:t> en S8 </a:t>
          </a:r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de la feuille Variables  Ton adresse Email </a:t>
          </a:r>
        </a:p>
        <a:p>
          <a:r>
            <a:rPr lang="fr-FR" sz="1100" b="1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3) Mettre en S11 de la feuille Variables   ton mot de passe Gmail</a:t>
          </a:r>
        </a:p>
        <a:p>
          <a:endParaRPr lang="fr-FR" sz="1100" b="1" baseline="0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r>
            <a:rPr lang="fr-FR"/>
            <a:t>J'imagine clique sur un bouton puis remplir un formulaire: </a:t>
          </a:r>
          <a:br>
            <a:rPr lang="fr-FR"/>
          </a:br>
          <a:r>
            <a:rPr lang="fr-FR"/>
            <a:t>nom du salarié, (menu deroulant )</a:t>
          </a:r>
          <a:br>
            <a:rPr lang="fr-FR"/>
          </a:br>
          <a:r>
            <a:rPr lang="fr-FR"/>
            <a:t>periode du xxx au xxx </a:t>
          </a:r>
          <a:r>
            <a:rPr lang="fr-FR" b="1">
              <a:solidFill>
                <a:srgbClr val="7030A0"/>
              </a:solidFill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raison ( menu deroulant; congé, absence, cfa, autre </a:t>
          </a:r>
          <a:r>
            <a:rPr lang="fr-FR">
              <a:solidFill>
                <a:srgbClr val="7030A0"/>
              </a:solidFill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>
              <a:solidFill>
                <a:srgbClr val="7030A0"/>
              </a:solidFill>
            </a:rPr>
            <a:t/>
          </a:r>
          <a:br>
            <a:rPr lang="fr-FR">
              <a:solidFill>
                <a:srgbClr val="7030A0"/>
              </a:solidFill>
            </a:rPr>
          </a:br>
          <a:r>
            <a:rPr lang="fr-FR"/>
            <a:t>Et que ca reporte sur la feuille du salarié concerné dans la colonne P , les infos  </a:t>
          </a:r>
          <a:r>
            <a:rPr lang="fr-FR" sz="1100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) </a:t>
          </a:r>
          <a:r>
            <a:rPr lang="fr-FR" sz="1100" b="1">
              <a:solidFill>
                <a:srgbClr val="7030A0"/>
              </a:solidFill>
              <a:effectLst/>
              <a:latin typeface="+mn-lt"/>
              <a:ea typeface="+mn-ea"/>
              <a:cs typeface="+mn-cs"/>
            </a:rPr>
            <a:t>c'est possible mais là pas le temps</a:t>
          </a:r>
          <a:r>
            <a:rPr lang="fr-FR"/>
            <a:t/>
          </a:r>
          <a:br>
            <a:rPr lang="fr-FR"/>
          </a:br>
          <a:r>
            <a:rPr lang="fr-FR"/>
            <a:t>tout ca reporté sur une feuille sur laquelle on aurait un calendrier sur 1 mois au choix, avec chaque salarié, et le report des congés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Mais la je vais peut etre un peu loin mdrrr </a:t>
          </a:r>
          <a:r>
            <a:rPr lang="fr-FR" sz="1600" b="1">
              <a:solidFill>
                <a:srgbClr val="7030A0"/>
              </a:solidFill>
            </a:rPr>
            <a:t>oui un pneu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*tu m'as passé en quelques jours d'un pauvre classeur a un tableau de bord de gestion ultra performant. Je te suis vraiment très reconnaissant a la fois du travail effectué et du temps consacré !!!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3</xdr:row>
          <xdr:rowOff>104775</xdr:rowOff>
        </xdr:from>
        <xdr:to>
          <xdr:col>17</xdr:col>
          <xdr:colOff>352425</xdr:colOff>
          <xdr:row>4</xdr:row>
          <xdr:rowOff>95250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666750</xdr:colOff>
          <xdr:row>5</xdr:row>
          <xdr:rowOff>9525</xdr:rowOff>
        </xdr:from>
        <xdr:to>
          <xdr:col>17</xdr:col>
          <xdr:colOff>352425</xdr:colOff>
          <xdr:row>6</xdr:row>
          <xdr:rowOff>0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6</xdr:row>
          <xdr:rowOff>238125</xdr:rowOff>
        </xdr:from>
        <xdr:to>
          <xdr:col>17</xdr:col>
          <xdr:colOff>361950</xdr:colOff>
          <xdr:row>7</xdr:row>
          <xdr:rowOff>228600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676275</xdr:colOff>
          <xdr:row>8</xdr:row>
          <xdr:rowOff>200025</xdr:rowOff>
        </xdr:from>
        <xdr:to>
          <xdr:col>17</xdr:col>
          <xdr:colOff>361950</xdr:colOff>
          <xdr:row>9</xdr:row>
          <xdr:rowOff>190500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695325</xdr:colOff>
          <xdr:row>10</xdr:row>
          <xdr:rowOff>200025</xdr:rowOff>
        </xdr:from>
        <xdr:to>
          <xdr:col>17</xdr:col>
          <xdr:colOff>381000</xdr:colOff>
          <xdr:row>11</xdr:row>
          <xdr:rowOff>190500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12</xdr:row>
          <xdr:rowOff>209550</xdr:rowOff>
        </xdr:from>
        <xdr:to>
          <xdr:col>17</xdr:col>
          <xdr:colOff>400050</xdr:colOff>
          <xdr:row>13</xdr:row>
          <xdr:rowOff>200025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714375</xdr:colOff>
          <xdr:row>14</xdr:row>
          <xdr:rowOff>200025</xdr:rowOff>
        </xdr:from>
        <xdr:to>
          <xdr:col>17</xdr:col>
          <xdr:colOff>400050</xdr:colOff>
          <xdr:row>15</xdr:row>
          <xdr:rowOff>190500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2" sqref="S12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 ca="1">N38/"1:"</f>
        <v>0</v>
      </c>
      <c r="E1" s="29"/>
      <c r="F1" s="28" t="s">
        <v>30</v>
      </c>
      <c r="G1" s="110">
        <f ca="1">O38/"1:"</f>
        <v>0</v>
      </c>
      <c r="H1" s="29"/>
      <c r="I1" s="30" t="s">
        <v>32</v>
      </c>
      <c r="J1" s="30"/>
      <c r="K1" s="111">
        <f>J38/"1:"</f>
        <v>0</v>
      </c>
      <c r="L1" s="29"/>
      <c r="M1" s="30" t="s">
        <v>33</v>
      </c>
      <c r="N1" s="31"/>
      <c r="O1" s="112">
        <f ca="1">K38/"1:"</f>
        <v>0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MODELE</v>
      </c>
      <c r="B3" s="32">
        <v>43619</v>
      </c>
      <c r="C3" s="98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208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200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2">
        <f ca="1">(WEEKDAY(B3)=1)*SUM(OFFSET(H3,,,-MIN(ROWS($3:3),7)))</f>
        <v>0</v>
      </c>
      <c r="M3" s="187">
        <f ca="1">(WEEKDAY(B3)=1)*MIN(HS_1,L3)</f>
        <v>0</v>
      </c>
      <c r="N3" s="212">
        <f t="shared" ref="N3:N37" ca="1" si="2">(WEEKDAY(B3)=1)*MIN(HS_2-HS_1,L3-M3-K3-J3)</f>
        <v>0</v>
      </c>
      <c r="O3" s="200">
        <f ca="1">(WEEKDAY(B3)=1)*L3-M3-N3-K3-J3</f>
        <v>0</v>
      </c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/>
      <c r="E4" s="51"/>
      <c r="F4" s="51"/>
      <c r="G4" s="52"/>
      <c r="H4" s="54">
        <f t="shared" ref="H4:H37" si="3">MAX(MOD(($E4+$G4-$D4-$F4),1),C4*HF)</f>
        <v>0</v>
      </c>
      <c r="I4" s="66">
        <f t="shared" si="0"/>
        <v>0</v>
      </c>
      <c r="J4" s="209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201">
        <f t="shared" ca="1" si="1"/>
        <v>0</v>
      </c>
      <c r="L4" s="68">
        <f ca="1">(WEEKDAY(B4)=1)*SUM(OFFSET(H4,,,-MIN(ROWS($3:4),7)))</f>
        <v>0</v>
      </c>
      <c r="M4" s="188">
        <f t="shared" ref="M4:M37" ca="1" si="5">(WEEKDAY(B4)=1)*MIN(HS_1,L4)</f>
        <v>0</v>
      </c>
      <c r="N4" s="213">
        <f t="shared" ca="1" si="2"/>
        <v>0</v>
      </c>
      <c r="O4" s="201">
        <f ca="1">(WEEKDAY(B4)=1)*L4-M4-N4-K4</f>
        <v>0</v>
      </c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/>
      <c r="E5" s="51"/>
      <c r="F5" s="51"/>
      <c r="G5" s="52"/>
      <c r="H5" s="54">
        <f t="shared" si="3"/>
        <v>0</v>
      </c>
      <c r="I5" s="66">
        <f t="shared" si="0"/>
        <v>0</v>
      </c>
      <c r="J5" s="209">
        <f t="shared" si="4"/>
        <v>0</v>
      </c>
      <c r="K5" s="201">
        <f t="shared" ca="1" si="1"/>
        <v>0</v>
      </c>
      <c r="L5" s="68">
        <f ca="1">(WEEKDAY(B5)=1)*SUM(OFFSET(H5,,,-MIN(ROWS($3:5),7)))</f>
        <v>0</v>
      </c>
      <c r="M5" s="188">
        <f t="shared" ca="1" si="5"/>
        <v>0</v>
      </c>
      <c r="N5" s="213">
        <f t="shared" ca="1" si="2"/>
        <v>0</v>
      </c>
      <c r="O5" s="201">
        <f ca="1">(WEEKDAY(B5)=1)*L5-M5-N5-K5</f>
        <v>0</v>
      </c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/>
      <c r="E6" s="51"/>
      <c r="F6" s="51"/>
      <c r="G6" s="52"/>
      <c r="H6" s="54">
        <f t="shared" si="3"/>
        <v>0</v>
      </c>
      <c r="I6" s="66">
        <f t="shared" si="0"/>
        <v>0</v>
      </c>
      <c r="J6" s="209">
        <f t="shared" si="4"/>
        <v>0</v>
      </c>
      <c r="K6" s="201">
        <f t="shared" ca="1" si="1"/>
        <v>0</v>
      </c>
      <c r="L6" s="68">
        <f ca="1">(WEEKDAY(B6)=1)*SUM(OFFSET(H6,,,-MIN(ROWS($3:6),7)))</f>
        <v>0</v>
      </c>
      <c r="M6" s="188">
        <f t="shared" ca="1" si="5"/>
        <v>0</v>
      </c>
      <c r="N6" s="213">
        <f t="shared" ca="1" si="2"/>
        <v>0</v>
      </c>
      <c r="O6" s="201">
        <f ca="1">(WEEKDAY(B6)=1)*L6-M6-N6-K6</f>
        <v>0</v>
      </c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/>
      <c r="E7" s="51"/>
      <c r="F7" s="51"/>
      <c r="G7" s="52"/>
      <c r="H7" s="54">
        <f t="shared" si="3"/>
        <v>0</v>
      </c>
      <c r="I7" s="66">
        <f t="shared" si="0"/>
        <v>0</v>
      </c>
      <c r="J7" s="209">
        <f t="shared" si="4"/>
        <v>0</v>
      </c>
      <c r="K7" s="201">
        <f t="shared" ca="1" si="1"/>
        <v>0</v>
      </c>
      <c r="L7" s="68">
        <f ca="1">(WEEKDAY(B7)=1)*SUM(OFFSET(H7,,,-MIN(ROWS($3:7),7)))</f>
        <v>0</v>
      </c>
      <c r="M7" s="188">
        <f t="shared" ca="1" si="5"/>
        <v>0</v>
      </c>
      <c r="N7" s="213">
        <f t="shared" ca="1" si="2"/>
        <v>0</v>
      </c>
      <c r="O7" s="201">
        <f ca="1">(WEEKDAY(B7)=1)*L7-M7-N7-K7-J7</f>
        <v>0</v>
      </c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>
        <f t="shared" si="3"/>
        <v>0</v>
      </c>
      <c r="I8" s="71">
        <f t="shared" si="0"/>
        <v>0</v>
      </c>
      <c r="J8" s="72">
        <f t="shared" si="4"/>
        <v>0</v>
      </c>
      <c r="K8" s="206">
        <f t="shared" ca="1" si="1"/>
        <v>0</v>
      </c>
      <c r="L8" s="74">
        <f ca="1">(WEEKDAY(B8)=1)*SUM(OFFSET(H8,,,-MIN(ROWS($3:8),7)))</f>
        <v>0</v>
      </c>
      <c r="M8" s="189">
        <f t="shared" ca="1" si="5"/>
        <v>0</v>
      </c>
      <c r="N8" s="214">
        <f t="shared" ca="1" si="2"/>
        <v>0</v>
      </c>
      <c r="O8" s="202">
        <f t="shared" ref="O8:O37" ca="1" si="6">(WEEKDAY(B8)=1)*L8-M8-N8-K8-J8</f>
        <v>0</v>
      </c>
      <c r="P8" s="125" t="str">
        <f>IF(H8&lt;&gt;0,"ASTREINTE","")</f>
        <v/>
      </c>
      <c r="Q8" s="10"/>
    </row>
    <row r="9" spans="1:21" ht="16.5" thickTop="1" thickBot="1" x14ac:dyDescent="0.3">
      <c r="A9" s="228"/>
      <c r="B9" s="34">
        <v>43625</v>
      </c>
      <c r="C9" s="101"/>
      <c r="D9" s="78"/>
      <c r="E9" s="79"/>
      <c r="F9" s="79"/>
      <c r="G9" s="80"/>
      <c r="H9" s="102">
        <f t="shared" si="3"/>
        <v>0</v>
      </c>
      <c r="I9" s="103">
        <f t="shared" si="0"/>
        <v>0</v>
      </c>
      <c r="J9" s="104">
        <f t="shared" si="4"/>
        <v>0</v>
      </c>
      <c r="K9" s="211">
        <f t="shared" ca="1" si="1"/>
        <v>0</v>
      </c>
      <c r="L9" s="81">
        <f ca="1">(WEEKDAY(B9)=1)*SUM(OFFSET(H9,,,-MIN(ROWS($3:9),7)))</f>
        <v>0</v>
      </c>
      <c r="M9" s="82">
        <f t="shared" ca="1" si="5"/>
        <v>0</v>
      </c>
      <c r="N9" s="216">
        <f t="shared" ca="1" si="2"/>
        <v>0</v>
      </c>
      <c r="O9" s="217">
        <f t="shared" ca="1" si="6"/>
        <v>0</v>
      </c>
      <c r="P9" s="125" t="str">
        <f>IF(H9&lt;&gt;0,"ASTREINTE","")</f>
        <v/>
      </c>
    </row>
    <row r="10" spans="1:21" ht="15.75" thickTop="1" x14ac:dyDescent="0.25">
      <c r="A10" s="228"/>
      <c r="B10" s="32">
        <v>43626</v>
      </c>
      <c r="C10" s="98"/>
      <c r="D10" s="50"/>
      <c r="E10" s="51"/>
      <c r="F10" s="51"/>
      <c r="G10" s="85"/>
      <c r="H10" s="54">
        <f t="shared" si="3"/>
        <v>0</v>
      </c>
      <c r="I10" s="66">
        <f t="shared" si="0"/>
        <v>0</v>
      </c>
      <c r="J10" s="67">
        <f t="shared" si="4"/>
        <v>0</v>
      </c>
      <c r="K10" s="210">
        <f t="shared" ca="1" si="1"/>
        <v>0</v>
      </c>
      <c r="L10" s="54">
        <f ca="1">(WEEKDAY(B10)=1)*SUM(OFFSET(H10,,,-MIN(ROWS($3:10),7)))</f>
        <v>0</v>
      </c>
      <c r="M10" s="191">
        <f t="shared" ca="1" si="5"/>
        <v>0</v>
      </c>
      <c r="N10" s="215">
        <f t="shared" ca="1" si="2"/>
        <v>0</v>
      </c>
      <c r="O10" s="203">
        <f t="shared" ca="1" si="6"/>
        <v>0</v>
      </c>
      <c r="P10" s="124"/>
    </row>
    <row r="11" spans="1:21" ht="15" x14ac:dyDescent="0.25">
      <c r="A11" s="228"/>
      <c r="B11" s="33">
        <v>43627</v>
      </c>
      <c r="C11" s="99"/>
      <c r="D11" s="55"/>
      <c r="E11" s="56"/>
      <c r="F11" s="56"/>
      <c r="G11" s="86"/>
      <c r="H11" s="54">
        <f t="shared" si="3"/>
        <v>0</v>
      </c>
      <c r="I11" s="66">
        <f t="shared" si="0"/>
        <v>0</v>
      </c>
      <c r="J11" s="67">
        <f t="shared" si="4"/>
        <v>0</v>
      </c>
      <c r="K11" s="206">
        <f t="shared" ca="1" si="1"/>
        <v>0</v>
      </c>
      <c r="L11" s="68">
        <f ca="1">(WEEKDAY(B11)=1)*SUM(OFFSET(H11,,,-MIN(ROWS($3:11),7)))</f>
        <v>0</v>
      </c>
      <c r="M11" s="192">
        <f t="shared" ca="1" si="5"/>
        <v>0</v>
      </c>
      <c r="N11" s="213">
        <f t="shared" ca="1" si="2"/>
        <v>0</v>
      </c>
      <c r="O11" s="201">
        <f t="shared" ca="1" si="6"/>
        <v>0</v>
      </c>
      <c r="P11" s="124"/>
    </row>
    <row r="12" spans="1:21" ht="15" x14ac:dyDescent="0.25">
      <c r="A12" s="228"/>
      <c r="B12" s="33">
        <v>43628</v>
      </c>
      <c r="C12" s="99"/>
      <c r="D12" s="55"/>
      <c r="E12" s="56"/>
      <c r="F12" s="56"/>
      <c r="G12" s="86"/>
      <c r="H12" s="54">
        <f t="shared" si="3"/>
        <v>0</v>
      </c>
      <c r="I12" s="66">
        <f t="shared" si="0"/>
        <v>0</v>
      </c>
      <c r="J12" s="67">
        <f t="shared" si="4"/>
        <v>0</v>
      </c>
      <c r="K12" s="206">
        <f t="shared" ca="1" si="1"/>
        <v>0</v>
      </c>
      <c r="L12" s="68">
        <f ca="1">(WEEKDAY(B12)=1)*SUM(OFFSET(H12,,,-MIN(ROWS($3:12),7)))</f>
        <v>0</v>
      </c>
      <c r="M12" s="192">
        <f t="shared" ca="1" si="5"/>
        <v>0</v>
      </c>
      <c r="N12" s="213">
        <f t="shared" ca="1" si="2"/>
        <v>0</v>
      </c>
      <c r="O12" s="201">
        <f t="shared" ca="1" si="6"/>
        <v>0</v>
      </c>
      <c r="P12" s="124"/>
    </row>
    <row r="13" spans="1:21" ht="15" x14ac:dyDescent="0.25">
      <c r="A13" s="228"/>
      <c r="B13" s="33">
        <v>43629</v>
      </c>
      <c r="C13" s="99"/>
      <c r="D13" s="55"/>
      <c r="E13" s="56"/>
      <c r="F13" s="56"/>
      <c r="G13" s="86"/>
      <c r="H13" s="54">
        <f t="shared" si="3"/>
        <v>0</v>
      </c>
      <c r="I13" s="66">
        <f t="shared" si="0"/>
        <v>0</v>
      </c>
      <c r="J13" s="67">
        <f t="shared" si="4"/>
        <v>0</v>
      </c>
      <c r="K13" s="206">
        <f t="shared" ca="1" si="1"/>
        <v>0</v>
      </c>
      <c r="L13" s="68">
        <f ca="1">(WEEKDAY(B13)=1)*SUM(OFFSET(H13,,,-MIN(ROWS($3:13),7)))</f>
        <v>0</v>
      </c>
      <c r="M13" s="192">
        <f t="shared" ca="1" si="5"/>
        <v>0</v>
      </c>
      <c r="N13" s="213">
        <f t="shared" ca="1" si="2"/>
        <v>0</v>
      </c>
      <c r="O13" s="201">
        <f t="shared" ca="1" si="6"/>
        <v>0</v>
      </c>
      <c r="P13" s="124"/>
    </row>
    <row r="14" spans="1:21" ht="15" x14ac:dyDescent="0.25">
      <c r="A14" s="228"/>
      <c r="B14" s="33">
        <v>43630</v>
      </c>
      <c r="C14" s="99"/>
      <c r="D14" s="55"/>
      <c r="E14" s="56"/>
      <c r="F14" s="56"/>
      <c r="G14" s="86"/>
      <c r="H14" s="54">
        <f t="shared" si="3"/>
        <v>0</v>
      </c>
      <c r="I14" s="66">
        <f t="shared" si="0"/>
        <v>0</v>
      </c>
      <c r="J14" s="67">
        <f t="shared" si="4"/>
        <v>0</v>
      </c>
      <c r="K14" s="206">
        <f t="shared" ca="1" si="1"/>
        <v>0</v>
      </c>
      <c r="L14" s="68">
        <f ca="1">(WEEKDAY(B14)=1)*SUM(OFFSET(H14,,,-MIN(ROWS($3:14),7)))</f>
        <v>0</v>
      </c>
      <c r="M14" s="192">
        <f t="shared" ca="1" si="5"/>
        <v>0</v>
      </c>
      <c r="N14" s="213">
        <f t="shared" ca="1" si="2"/>
        <v>0</v>
      </c>
      <c r="O14" s="201">
        <f t="shared" ca="1" si="6"/>
        <v>0</v>
      </c>
      <c r="P14" s="124"/>
    </row>
    <row r="15" spans="1:21" ht="15.75" thickBot="1" x14ac:dyDescent="0.3">
      <c r="A15" s="228"/>
      <c r="B15" s="33">
        <v>43631</v>
      </c>
      <c r="C15" s="100"/>
      <c r="D15" s="87"/>
      <c r="E15" s="88"/>
      <c r="F15" s="88"/>
      <c r="G15" s="89"/>
      <c r="H15" s="58">
        <f t="shared" si="3"/>
        <v>0</v>
      </c>
      <c r="I15" s="71">
        <f t="shared" si="0"/>
        <v>0</v>
      </c>
      <c r="J15" s="72">
        <f t="shared" si="4"/>
        <v>0</v>
      </c>
      <c r="K15" s="206">
        <f t="shared" ca="1" si="1"/>
        <v>0</v>
      </c>
      <c r="L15" s="74">
        <f ca="1">(WEEKDAY(B15)=1)*SUM(OFFSET(H15,,,-MIN(ROWS($3:15),7)))</f>
        <v>0</v>
      </c>
      <c r="M15" s="190">
        <f t="shared" ca="1" si="5"/>
        <v>0</v>
      </c>
      <c r="N15" s="214">
        <f t="shared" ca="1" si="2"/>
        <v>0</v>
      </c>
      <c r="O15" s="202">
        <f t="shared" ca="1" si="6"/>
        <v>0</v>
      </c>
      <c r="P15" s="125" t="str">
        <f>IF(H15&lt;&gt;0,"ASTREINTE","")</f>
        <v/>
      </c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>
        <f t="shared" si="3"/>
        <v>0</v>
      </c>
      <c r="I16" s="103">
        <f t="shared" si="0"/>
        <v>0</v>
      </c>
      <c r="J16" s="104">
        <f t="shared" si="4"/>
        <v>0</v>
      </c>
      <c r="K16" s="207">
        <f t="shared" ca="1" si="1"/>
        <v>0</v>
      </c>
      <c r="L16" s="81">
        <f ca="1">(WEEKDAY(B16)=1)*SUM(OFFSET(H16,,,-MIN(ROWS($3:16),7)))</f>
        <v>0</v>
      </c>
      <c r="M16" s="82">
        <f t="shared" ca="1" si="5"/>
        <v>0</v>
      </c>
      <c r="N16" s="216">
        <f t="shared" ca="1" si="2"/>
        <v>0</v>
      </c>
      <c r="O16" s="217">
        <f t="shared" ca="1" si="6"/>
        <v>0</v>
      </c>
      <c r="P16" s="125" t="str">
        <f>IF(H16&lt;&gt;0,"ASTREINTE","")</f>
        <v/>
      </c>
    </row>
    <row r="17" spans="1:16" ht="15.75" thickTop="1" x14ac:dyDescent="0.25">
      <c r="A17" s="36"/>
      <c r="B17" s="32">
        <v>43633</v>
      </c>
      <c r="C17" s="107"/>
      <c r="D17" s="91"/>
      <c r="E17" s="92"/>
      <c r="F17" s="92"/>
      <c r="G17" s="93"/>
      <c r="H17" s="54">
        <f t="shared" si="3"/>
        <v>0</v>
      </c>
      <c r="I17" s="66">
        <f t="shared" si="0"/>
        <v>0</v>
      </c>
      <c r="J17" s="67">
        <f t="shared" si="4"/>
        <v>0</v>
      </c>
      <c r="K17" s="210">
        <f t="shared" ca="1" si="1"/>
        <v>0</v>
      </c>
      <c r="L17" s="54">
        <f ca="1">(WEEKDAY(B17)=1)*SUM(OFFSET(H17,,,-MIN(ROWS($3:17),7)))</f>
        <v>0</v>
      </c>
      <c r="M17" s="63">
        <f t="shared" ca="1" si="5"/>
        <v>0</v>
      </c>
      <c r="N17" s="215">
        <f t="shared" ca="1" si="2"/>
        <v>0</v>
      </c>
      <c r="O17" s="203">
        <f t="shared" ca="1" si="6"/>
        <v>0</v>
      </c>
      <c r="P17" s="124"/>
    </row>
    <row r="18" spans="1:16" ht="15" x14ac:dyDescent="0.25">
      <c r="A18" s="36"/>
      <c r="B18" s="33">
        <v>43634</v>
      </c>
      <c r="C18" s="100"/>
      <c r="D18" s="87"/>
      <c r="E18" s="88"/>
      <c r="F18" s="88"/>
      <c r="G18" s="89"/>
      <c r="H18" s="54">
        <f t="shared" si="3"/>
        <v>0</v>
      </c>
      <c r="I18" s="66">
        <f t="shared" si="0"/>
        <v>0</v>
      </c>
      <c r="J18" s="67">
        <f t="shared" si="4"/>
        <v>0</v>
      </c>
      <c r="K18" s="206">
        <f t="shared" ca="1" si="1"/>
        <v>0</v>
      </c>
      <c r="L18" s="68">
        <f ca="1">(WEEKDAY(B18)=1)*SUM(OFFSET(H18,,,-MIN(ROWS($3:18),7)))</f>
        <v>0</v>
      </c>
      <c r="M18" s="63">
        <f t="shared" ca="1" si="5"/>
        <v>0</v>
      </c>
      <c r="N18" s="213">
        <f t="shared" ca="1" si="2"/>
        <v>0</v>
      </c>
      <c r="O18" s="201">
        <f t="shared" ca="1" si="6"/>
        <v>0</v>
      </c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>
        <f t="shared" si="3"/>
        <v>0</v>
      </c>
      <c r="I19" s="66">
        <f t="shared" si="0"/>
        <v>0</v>
      </c>
      <c r="J19" s="67">
        <f t="shared" si="4"/>
        <v>0</v>
      </c>
      <c r="K19" s="206">
        <f t="shared" ca="1" si="1"/>
        <v>0</v>
      </c>
      <c r="L19" s="68">
        <f ca="1">(WEEKDAY(B19)=1)*SUM(OFFSET(H19,,,-MIN(ROWS($3:19),7)))</f>
        <v>0</v>
      </c>
      <c r="M19" s="63">
        <f t="shared" ca="1" si="5"/>
        <v>0</v>
      </c>
      <c r="N19" s="213">
        <f t="shared" ca="1" si="2"/>
        <v>0</v>
      </c>
      <c r="O19" s="201">
        <f t="shared" ca="1" si="6"/>
        <v>0</v>
      </c>
      <c r="P19" s="124"/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>
        <f t="shared" si="3"/>
        <v>0</v>
      </c>
      <c r="I20" s="66">
        <f t="shared" si="0"/>
        <v>0</v>
      </c>
      <c r="J20" s="67">
        <f t="shared" si="4"/>
        <v>0</v>
      </c>
      <c r="K20" s="206">
        <f t="shared" ca="1" si="1"/>
        <v>0</v>
      </c>
      <c r="L20" s="68">
        <f ca="1">(WEEKDAY(B20)=1)*SUM(OFFSET(H20,,,-MIN(ROWS($3:20),7)))</f>
        <v>0</v>
      </c>
      <c r="M20" s="63">
        <f t="shared" ca="1" si="5"/>
        <v>0</v>
      </c>
      <c r="N20" s="213">
        <f t="shared" ca="1" si="2"/>
        <v>0</v>
      </c>
      <c r="O20" s="201">
        <f t="shared" ca="1" si="6"/>
        <v>0</v>
      </c>
      <c r="P20" s="124"/>
    </row>
    <row r="21" spans="1:16" ht="15" x14ac:dyDescent="0.25">
      <c r="A21" s="36"/>
      <c r="B21" s="33">
        <v>43637</v>
      </c>
      <c r="C21" s="100"/>
      <c r="D21" s="87"/>
      <c r="E21" s="88"/>
      <c r="F21" s="88"/>
      <c r="G21" s="89"/>
      <c r="H21" s="54">
        <f t="shared" si="3"/>
        <v>0</v>
      </c>
      <c r="I21" s="66">
        <f t="shared" si="0"/>
        <v>0</v>
      </c>
      <c r="J21" s="67">
        <f t="shared" si="4"/>
        <v>0</v>
      </c>
      <c r="K21" s="206">
        <f t="shared" ca="1" si="1"/>
        <v>0</v>
      </c>
      <c r="L21" s="68">
        <f ca="1">(WEEKDAY(B21)=1)*SUM(OFFSET(H21,,,-MIN(ROWS($3:21),7)))</f>
        <v>0</v>
      </c>
      <c r="M21" s="63">
        <f t="shared" ca="1" si="5"/>
        <v>0</v>
      </c>
      <c r="N21" s="213">
        <f t="shared" ca="1" si="2"/>
        <v>0</v>
      </c>
      <c r="O21" s="201">
        <f t="shared" ca="1" si="6"/>
        <v>0</v>
      </c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>
        <f t="shared" si="3"/>
        <v>0</v>
      </c>
      <c r="I22" s="71">
        <f t="shared" si="0"/>
        <v>0</v>
      </c>
      <c r="J22" s="72">
        <f t="shared" si="4"/>
        <v>0</v>
      </c>
      <c r="K22" s="206">
        <f t="shared" ca="1" si="1"/>
        <v>0</v>
      </c>
      <c r="L22" s="74">
        <f ca="1">(WEEKDAY(B22)=1)*SUM(OFFSET(H22,,,-MIN(ROWS($3:22),7)))</f>
        <v>0</v>
      </c>
      <c r="M22" s="75">
        <f t="shared" ca="1" si="5"/>
        <v>0</v>
      </c>
      <c r="N22" s="214">
        <f t="shared" ca="1" si="2"/>
        <v>0</v>
      </c>
      <c r="O22" s="202">
        <f t="shared" ca="1" si="6"/>
        <v>0</v>
      </c>
      <c r="P22" s="125" t="str">
        <f>IF(H22&lt;&gt;0,"ASTREINTE","")</f>
        <v/>
      </c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>
        <f t="shared" si="3"/>
        <v>0</v>
      </c>
      <c r="I23" s="103">
        <f t="shared" si="0"/>
        <v>0</v>
      </c>
      <c r="J23" s="104">
        <f t="shared" si="4"/>
        <v>0</v>
      </c>
      <c r="K23" s="207">
        <f t="shared" ca="1" si="1"/>
        <v>0</v>
      </c>
      <c r="L23" s="81">
        <f ca="1">(WEEKDAY(B23)=1)*SUM(OFFSET(H23,,,-MIN(ROWS($3:23),7)))</f>
        <v>0</v>
      </c>
      <c r="M23" s="82">
        <f t="shared" ca="1" si="5"/>
        <v>0</v>
      </c>
      <c r="N23" s="216">
        <f t="shared" ca="1" si="2"/>
        <v>0</v>
      </c>
      <c r="O23" s="217">
        <f t="shared" ca="1" si="6"/>
        <v>0</v>
      </c>
      <c r="P23" s="125" t="str">
        <f>IF(H23&lt;&gt;0,"ASTREINTE","")</f>
        <v/>
      </c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>
        <f t="shared" si="3"/>
        <v>0</v>
      </c>
      <c r="I24" s="66">
        <f t="shared" si="0"/>
        <v>0</v>
      </c>
      <c r="J24" s="67">
        <f t="shared" si="4"/>
        <v>0</v>
      </c>
      <c r="K24" s="210">
        <f t="shared" ca="1" si="1"/>
        <v>0</v>
      </c>
      <c r="L24" s="54">
        <f ca="1">(WEEKDAY(B24)=1)*SUM(OFFSET(H24,,,-MIN(ROWS($3:24),7)))</f>
        <v>0</v>
      </c>
      <c r="M24" s="63">
        <f t="shared" ca="1" si="5"/>
        <v>0</v>
      </c>
      <c r="N24" s="215">
        <f t="shared" ca="1" si="2"/>
        <v>0</v>
      </c>
      <c r="O24" s="203">
        <f t="shared" ca="1" si="6"/>
        <v>0</v>
      </c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>
        <f t="shared" si="3"/>
        <v>0</v>
      </c>
      <c r="I25" s="66">
        <f t="shared" si="0"/>
        <v>0</v>
      </c>
      <c r="J25" s="67">
        <f t="shared" si="4"/>
        <v>0</v>
      </c>
      <c r="K25" s="206">
        <f t="shared" ca="1" si="1"/>
        <v>0</v>
      </c>
      <c r="L25" s="68">
        <f ca="1">(WEEKDAY(B25)=1)*SUM(OFFSET(H25,,,-MIN(ROWS($3:25),7)))</f>
        <v>0</v>
      </c>
      <c r="M25" s="63">
        <f t="shared" ca="1" si="5"/>
        <v>0</v>
      </c>
      <c r="N25" s="213">
        <f t="shared" ca="1" si="2"/>
        <v>0</v>
      </c>
      <c r="O25" s="201">
        <f t="shared" ca="1" si="6"/>
        <v>0</v>
      </c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>
        <f t="shared" si="3"/>
        <v>0</v>
      </c>
      <c r="I26" s="66">
        <f t="shared" si="0"/>
        <v>0</v>
      </c>
      <c r="J26" s="67">
        <f t="shared" si="4"/>
        <v>0</v>
      </c>
      <c r="K26" s="206">
        <f t="shared" ca="1" si="1"/>
        <v>0</v>
      </c>
      <c r="L26" s="68">
        <f ca="1">(WEEKDAY(B26)=1)*SUM(OFFSET(H26,,,-MIN(ROWS($3:26),7)))</f>
        <v>0</v>
      </c>
      <c r="M26" s="63">
        <f t="shared" ca="1" si="5"/>
        <v>0</v>
      </c>
      <c r="N26" s="213">
        <f t="shared" ca="1" si="2"/>
        <v>0</v>
      </c>
      <c r="O26" s="201">
        <f t="shared" ca="1" si="6"/>
        <v>0</v>
      </c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>
        <f t="shared" si="3"/>
        <v>0</v>
      </c>
      <c r="I27" s="66">
        <f t="shared" si="0"/>
        <v>0</v>
      </c>
      <c r="J27" s="67">
        <f t="shared" si="4"/>
        <v>0</v>
      </c>
      <c r="K27" s="206">
        <f t="shared" ca="1" si="1"/>
        <v>0</v>
      </c>
      <c r="L27" s="68">
        <f ca="1">(WEEKDAY(B27)=1)*SUM(OFFSET(H27,,,-MIN(ROWS($3:27),7)))</f>
        <v>0</v>
      </c>
      <c r="M27" s="63">
        <f t="shared" ca="1" si="5"/>
        <v>0</v>
      </c>
      <c r="N27" s="213">
        <f t="shared" ca="1" si="2"/>
        <v>0</v>
      </c>
      <c r="O27" s="201">
        <f t="shared" ca="1" si="6"/>
        <v>0</v>
      </c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>
        <f t="shared" si="3"/>
        <v>0</v>
      </c>
      <c r="I28" s="66">
        <f t="shared" si="0"/>
        <v>0</v>
      </c>
      <c r="J28" s="67">
        <f t="shared" si="4"/>
        <v>0</v>
      </c>
      <c r="K28" s="206">
        <f t="shared" ca="1" si="1"/>
        <v>0</v>
      </c>
      <c r="L28" s="68">
        <f ca="1">(WEEKDAY(B28)=1)*SUM(OFFSET(H28,,,-MIN(ROWS($3:28),7)))</f>
        <v>0</v>
      </c>
      <c r="M28" s="63">
        <f t="shared" ca="1" si="5"/>
        <v>0</v>
      </c>
      <c r="N28" s="213">
        <f t="shared" ca="1" si="2"/>
        <v>0</v>
      </c>
      <c r="O28" s="201">
        <f t="shared" ca="1" si="6"/>
        <v>0</v>
      </c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>
        <f t="shared" si="3"/>
        <v>0</v>
      </c>
      <c r="I29" s="71">
        <f t="shared" si="0"/>
        <v>0</v>
      </c>
      <c r="J29" s="72">
        <f t="shared" si="4"/>
        <v>0</v>
      </c>
      <c r="K29" s="206">
        <f t="shared" ca="1" si="1"/>
        <v>0</v>
      </c>
      <c r="L29" s="74">
        <f ca="1">(WEEKDAY(B29)=1)*SUM(OFFSET(H29,,,-MIN(ROWS($3:29),7)))</f>
        <v>0</v>
      </c>
      <c r="M29" s="75">
        <f t="shared" ca="1" si="5"/>
        <v>0</v>
      </c>
      <c r="N29" s="214">
        <f t="shared" ca="1" si="2"/>
        <v>0</v>
      </c>
      <c r="O29" s="202">
        <f t="shared" ca="1" si="6"/>
        <v>0</v>
      </c>
      <c r="P29" s="125" t="str">
        <f>IF(H29&lt;&gt;0,"ASTREINTE","")</f>
        <v/>
      </c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>
        <f t="shared" si="3"/>
        <v>0</v>
      </c>
      <c r="I30" s="103">
        <f t="shared" si="0"/>
        <v>0</v>
      </c>
      <c r="J30" s="104">
        <f t="shared" si="4"/>
        <v>0</v>
      </c>
      <c r="K30" s="207">
        <f t="shared" ca="1" si="1"/>
        <v>0</v>
      </c>
      <c r="L30" s="81">
        <f ca="1">(WEEKDAY(B30)=1)*SUM(OFFSET(H30,,,-MIN(ROWS($3:30),7)))</f>
        <v>0</v>
      </c>
      <c r="M30" s="82">
        <f t="shared" ca="1" si="5"/>
        <v>0</v>
      </c>
      <c r="N30" s="216">
        <f t="shared" ca="1" si="2"/>
        <v>0</v>
      </c>
      <c r="O30" s="217">
        <f t="shared" ca="1" si="6"/>
        <v>0</v>
      </c>
      <c r="P30" s="125" t="str">
        <f>IF(H30&lt;&gt;0,"ASTREINTE","")</f>
        <v/>
      </c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>
        <f t="shared" si="3"/>
        <v>0</v>
      </c>
      <c r="I31" s="66">
        <f t="shared" si="0"/>
        <v>0</v>
      </c>
      <c r="J31" s="67">
        <f t="shared" si="4"/>
        <v>0</v>
      </c>
      <c r="K31" s="210">
        <f t="shared" ca="1" si="1"/>
        <v>0</v>
      </c>
      <c r="L31" s="54">
        <f ca="1">(WEEKDAY(B31)=1)*SUM(OFFSET(H31,,,-MIN(ROWS($3:31),7)))</f>
        <v>0</v>
      </c>
      <c r="M31" s="63">
        <f t="shared" ca="1" si="5"/>
        <v>0</v>
      </c>
      <c r="N31" s="215">
        <f t="shared" ca="1" si="2"/>
        <v>0</v>
      </c>
      <c r="O31" s="203">
        <f t="shared" ca="1" si="6"/>
        <v>0</v>
      </c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>
        <f t="shared" si="3"/>
        <v>0</v>
      </c>
      <c r="I32" s="66">
        <f t="shared" si="0"/>
        <v>0</v>
      </c>
      <c r="J32" s="67">
        <f t="shared" si="4"/>
        <v>0</v>
      </c>
      <c r="K32" s="206">
        <f t="shared" ca="1" si="1"/>
        <v>0</v>
      </c>
      <c r="L32" s="68">
        <f ca="1">(WEEKDAY(B32)=1)*SUM(OFFSET(H32,,,-MIN(ROWS($3:32),7)))</f>
        <v>0</v>
      </c>
      <c r="M32" s="63">
        <f t="shared" ca="1" si="5"/>
        <v>0</v>
      </c>
      <c r="N32" s="213">
        <f t="shared" ca="1" si="2"/>
        <v>0</v>
      </c>
      <c r="O32" s="201">
        <f t="shared" ca="1" si="6"/>
        <v>0</v>
      </c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>
        <f t="shared" si="3"/>
        <v>0</v>
      </c>
      <c r="I33" s="66">
        <f t="shared" si="0"/>
        <v>0</v>
      </c>
      <c r="J33" s="67">
        <f t="shared" si="4"/>
        <v>0</v>
      </c>
      <c r="K33" s="206">
        <f t="shared" ca="1" si="1"/>
        <v>0</v>
      </c>
      <c r="L33" s="68">
        <f ca="1">(WEEKDAY(B33)=1)*SUM(OFFSET(H33,,,-MIN(ROWS($3:33),7)))</f>
        <v>0</v>
      </c>
      <c r="M33" s="63">
        <f t="shared" ca="1" si="5"/>
        <v>0</v>
      </c>
      <c r="N33" s="213">
        <f t="shared" ca="1" si="2"/>
        <v>0</v>
      </c>
      <c r="O33" s="201">
        <f t="shared" ca="1" si="6"/>
        <v>0</v>
      </c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>
        <f t="shared" si="3"/>
        <v>0</v>
      </c>
      <c r="I34" s="66">
        <f t="shared" si="0"/>
        <v>0</v>
      </c>
      <c r="J34" s="67">
        <f t="shared" si="4"/>
        <v>0</v>
      </c>
      <c r="K34" s="206">
        <f t="shared" ca="1" si="1"/>
        <v>0</v>
      </c>
      <c r="L34" s="68">
        <f ca="1">(WEEKDAY(B34)=1)*SUM(OFFSET(H34,,,-MIN(ROWS($3:34),7)))</f>
        <v>0</v>
      </c>
      <c r="M34" s="63">
        <f t="shared" ca="1" si="5"/>
        <v>0</v>
      </c>
      <c r="N34" s="213">
        <f t="shared" ca="1" si="2"/>
        <v>0</v>
      </c>
      <c r="O34" s="201">
        <f t="shared" ca="1" si="6"/>
        <v>0</v>
      </c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>
        <f t="shared" si="3"/>
        <v>0</v>
      </c>
      <c r="I35" s="66">
        <f t="shared" si="0"/>
        <v>0</v>
      </c>
      <c r="J35" s="67">
        <f t="shared" si="4"/>
        <v>0</v>
      </c>
      <c r="K35" s="206">
        <f t="shared" ca="1" si="1"/>
        <v>0</v>
      </c>
      <c r="L35" s="68">
        <f ca="1">(WEEKDAY(B35)=1)*SUM(OFFSET(H35,,,-MIN(ROWS($3:35),7)))</f>
        <v>0</v>
      </c>
      <c r="M35" s="63">
        <f t="shared" ca="1" si="5"/>
        <v>0</v>
      </c>
      <c r="N35" s="213">
        <f t="shared" ca="1" si="2"/>
        <v>0</v>
      </c>
      <c r="O35" s="201">
        <f t="shared" ca="1" si="6"/>
        <v>0</v>
      </c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>
        <f t="shared" si="3"/>
        <v>0</v>
      </c>
      <c r="I36" s="71">
        <f t="shared" si="0"/>
        <v>0</v>
      </c>
      <c r="J36" s="72">
        <f t="shared" si="4"/>
        <v>0</v>
      </c>
      <c r="K36" s="206">
        <f t="shared" ca="1" si="1"/>
        <v>0</v>
      </c>
      <c r="L36" s="74">
        <f ca="1">(WEEKDAY(B36)=1)*SUM(OFFSET(H36,,,-MIN(ROWS($3:36),7)))</f>
        <v>0</v>
      </c>
      <c r="M36" s="75">
        <f t="shared" ca="1" si="5"/>
        <v>0</v>
      </c>
      <c r="N36" s="214">
        <f t="shared" ca="1" si="2"/>
        <v>0</v>
      </c>
      <c r="O36" s="202">
        <f t="shared" ca="1" si="6"/>
        <v>0</v>
      </c>
      <c r="P36" s="125" t="str">
        <f>IF(H36&lt;&gt;0,"ASTREINTE","")</f>
        <v/>
      </c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>
        <f t="shared" si="3"/>
        <v>0</v>
      </c>
      <c r="I37" s="103">
        <f t="shared" si="0"/>
        <v>0</v>
      </c>
      <c r="J37" s="104">
        <f t="shared" si="4"/>
        <v>0</v>
      </c>
      <c r="K37" s="207">
        <f t="shared" ca="1" si="1"/>
        <v>0</v>
      </c>
      <c r="L37" s="81">
        <f ca="1">(WEEKDAY(B37)=1)*SUM(OFFSET(H37,,,-MIN(ROWS($3:37),7)))</f>
        <v>0</v>
      </c>
      <c r="M37" s="82">
        <f t="shared" ca="1" si="5"/>
        <v>0</v>
      </c>
      <c r="N37" s="216">
        <f t="shared" ca="1" si="2"/>
        <v>0</v>
      </c>
      <c r="O37" s="217">
        <f t="shared" ca="1" si="6"/>
        <v>0</v>
      </c>
      <c r="P37" s="125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7">SUM(H3:H37)</f>
        <v>0</v>
      </c>
      <c r="I38" s="95">
        <f t="shared" si="7"/>
        <v>0</v>
      </c>
      <c r="J38" s="95">
        <f t="shared" si="7"/>
        <v>0</v>
      </c>
      <c r="K38" s="131">
        <f ca="1">SUMIFS(K3:K37,C3:C37,"")</f>
        <v>0</v>
      </c>
      <c r="L38" s="96">
        <f ca="1">SUM(L3:L37)</f>
        <v>0</v>
      </c>
      <c r="M38" s="96">
        <f t="shared" ca="1" si="7"/>
        <v>0</v>
      </c>
      <c r="N38" s="96">
        <f t="shared" ca="1" si="7"/>
        <v>0</v>
      </c>
      <c r="O38" s="97">
        <f t="shared" ca="1" si="7"/>
        <v>0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23">
        <f>SUM(I38:J38)</f>
        <v>0</v>
      </c>
      <c r="J40" s="224"/>
      <c r="K40" s="26"/>
      <c r="L40" s="12">
        <f ca="1">L38</f>
        <v>0</v>
      </c>
      <c r="M40" s="223">
        <f ca="1">SUM(M38:O38)</f>
        <v>0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MODELE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24" priority="59">
      <formula>MONTH($B$34)&lt;&gt;MONTH($B$22)</formula>
    </cfRule>
  </conditionalFormatting>
  <conditionalFormatting sqref="B3:J37">
    <cfRule type="expression" dxfId="23" priority="61">
      <formula>WEEKDAY($B3)=1</formula>
    </cfRule>
  </conditionalFormatting>
  <conditionalFormatting sqref="C3:C11 C13:C15 C20:C29 C17:C18 C31:C37">
    <cfRule type="expression" dxfId="22" priority="57">
      <formula>AND(COUNTIF(Fer,B3)=0,C3&lt;&gt;"")</formula>
    </cfRule>
  </conditionalFormatting>
  <conditionalFormatting sqref="B3:C15 B17:C29 B31:C37">
    <cfRule type="expression" dxfId="21" priority="55">
      <formula>COUNTIF(Fer,$B3)</formula>
    </cfRule>
  </conditionalFormatting>
  <conditionalFormatting sqref="B66:K66">
    <cfRule type="expression" dxfId="20" priority="15">
      <formula>WEEKDAY(#REF!)=1</formula>
    </cfRule>
  </conditionalFormatting>
  <conditionalFormatting sqref="C66">
    <cfRule type="expression" dxfId="19" priority="14">
      <formula>AND(COUNTIF(Fer,#REF!)=0,#REF!&lt;&gt;"")</formula>
    </cfRule>
  </conditionalFormatting>
  <conditionalFormatting sqref="B66:C66">
    <cfRule type="expression" dxfId="18" priority="13">
      <formula>COUNTIF(Fer,#REF!)</formula>
    </cfRule>
  </conditionalFormatting>
  <conditionalFormatting sqref="B59:K65">
    <cfRule type="expression" dxfId="17" priority="9">
      <formula>WEEKDAY(#REF!)=1</formula>
    </cfRule>
  </conditionalFormatting>
  <conditionalFormatting sqref="C59:C65">
    <cfRule type="expression" dxfId="16" priority="8">
      <formula>AND(COUNTIF(Fer,#REF!)=0,#REF!&lt;&gt;"")</formula>
    </cfRule>
  </conditionalFormatting>
  <conditionalFormatting sqref="B59:C65">
    <cfRule type="expression" dxfId="15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O18" sqref="O18"/>
    </sheetView>
  </sheetViews>
  <sheetFormatPr baseColWidth="10" defaultRowHeight="15" x14ac:dyDescent="0.25"/>
  <cols>
    <col min="1" max="1" width="21.42578125" customWidth="1"/>
    <col min="3" max="6" width="11.5703125" style="132" customWidth="1"/>
    <col min="7" max="7" width="13" style="130" customWidth="1"/>
    <col min="8" max="8" width="10.42578125" style="132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9" max="19" width="28.42578125" bestFit="1" customWidth="1"/>
  </cols>
  <sheetData>
    <row r="1" spans="1:19" ht="29.25" thickBot="1" x14ac:dyDescent="0.3">
      <c r="A1" s="114"/>
      <c r="B1" s="238" t="s">
        <v>39</v>
      </c>
      <c r="C1" s="238"/>
      <c r="D1" s="238"/>
      <c r="E1" s="238"/>
      <c r="F1" s="238"/>
      <c r="G1" s="238"/>
      <c r="H1" s="238"/>
      <c r="I1" s="238"/>
      <c r="J1" s="238"/>
      <c r="K1" s="238"/>
      <c r="L1" s="238"/>
      <c r="O1" s="132"/>
      <c r="S1" s="185" t="s">
        <v>59</v>
      </c>
    </row>
    <row r="2" spans="1:19" ht="21.75" thickBot="1" x14ac:dyDescent="0.4">
      <c r="A2" s="236" t="s">
        <v>40</v>
      </c>
      <c r="B2" s="236" t="s">
        <v>41</v>
      </c>
      <c r="C2" s="239" t="s">
        <v>42</v>
      </c>
      <c r="D2" s="239" t="s">
        <v>43</v>
      </c>
      <c r="E2" s="239" t="s">
        <v>44</v>
      </c>
      <c r="F2" s="239" t="s">
        <v>38</v>
      </c>
      <c r="G2" s="241" t="s">
        <v>45</v>
      </c>
      <c r="H2" s="239" t="s">
        <v>46</v>
      </c>
      <c r="I2" s="236" t="s">
        <v>47</v>
      </c>
      <c r="J2" s="236" t="s">
        <v>48</v>
      </c>
      <c r="K2" s="236" t="s">
        <v>49</v>
      </c>
      <c r="L2" s="236" t="s">
        <v>50</v>
      </c>
      <c r="M2" s="236" t="s">
        <v>53</v>
      </c>
      <c r="S2" s="150">
        <v>43617</v>
      </c>
    </row>
    <row r="3" spans="1:19" ht="15.75" thickBot="1" x14ac:dyDescent="0.3">
      <c r="A3" s="237"/>
      <c r="B3" s="237"/>
      <c r="C3" s="240"/>
      <c r="D3" s="240"/>
      <c r="E3" s="240"/>
      <c r="F3" s="240"/>
      <c r="G3" s="242"/>
      <c r="H3" s="240"/>
      <c r="I3" s="237"/>
      <c r="J3" s="237"/>
      <c r="K3" s="237"/>
      <c r="L3" s="237"/>
      <c r="M3" s="237"/>
      <c r="N3" s="144"/>
      <c r="O3" s="144"/>
      <c r="R3" s="145"/>
    </row>
    <row r="4" spans="1:19" ht="25.5" customHeight="1" thickBot="1" x14ac:dyDescent="0.3">
      <c r="A4" s="118" t="s">
        <v>64</v>
      </c>
      <c r="B4" s="116"/>
      <c r="C4" s="136">
        <v>0.5</v>
      </c>
      <c r="D4" s="136">
        <v>0</v>
      </c>
      <c r="E4" s="136">
        <v>23.000000000000004</v>
      </c>
      <c r="F4" s="136">
        <v>8.5000000000000018</v>
      </c>
      <c r="G4" s="129">
        <v>9</v>
      </c>
      <c r="H4" s="121">
        <v>40</v>
      </c>
      <c r="I4" s="116"/>
      <c r="J4" s="116"/>
      <c r="K4" s="119"/>
      <c r="L4" s="122"/>
      <c r="M4" s="122"/>
      <c r="N4" s="144"/>
      <c r="O4" s="144"/>
      <c r="R4" s="145"/>
      <c r="S4" s="184" t="s">
        <v>60</v>
      </c>
    </row>
    <row r="5" spans="1:19" ht="25.5" customHeight="1" thickBot="1" x14ac:dyDescent="0.3">
      <c r="A5" s="118"/>
      <c r="B5" s="116"/>
      <c r="C5" s="136"/>
      <c r="D5" s="136"/>
      <c r="E5" s="136"/>
      <c r="F5" s="136"/>
      <c r="G5" s="129"/>
      <c r="H5" s="121"/>
      <c r="I5" s="128"/>
      <c r="J5" s="116"/>
      <c r="K5" s="115"/>
      <c r="L5" s="116"/>
      <c r="M5" s="116"/>
      <c r="N5" s="144"/>
      <c r="O5" s="144"/>
      <c r="R5" s="146"/>
      <c r="S5" s="183" t="s">
        <v>61</v>
      </c>
    </row>
    <row r="6" spans="1:19" ht="25.5" customHeight="1" thickBot="1" x14ac:dyDescent="0.3">
      <c r="A6" s="118"/>
      <c r="B6" s="116"/>
      <c r="C6" s="136"/>
      <c r="D6" s="136"/>
      <c r="E6" s="136"/>
      <c r="F6" s="136"/>
      <c r="G6" s="129"/>
      <c r="H6" s="121"/>
      <c r="I6" s="116"/>
      <c r="J6" s="116"/>
      <c r="K6" s="115"/>
      <c r="L6" s="116"/>
      <c r="M6" s="116"/>
      <c r="N6" s="144"/>
      <c r="O6" s="144"/>
      <c r="R6" s="146"/>
    </row>
    <row r="7" spans="1:19" ht="25.5" customHeight="1" thickBot="1" x14ac:dyDescent="0.3">
      <c r="A7" s="118"/>
      <c r="B7" s="116"/>
      <c r="C7" s="136"/>
      <c r="D7" s="136"/>
      <c r="E7" s="136"/>
      <c r="F7" s="136"/>
      <c r="G7" s="129"/>
      <c r="H7" s="121"/>
      <c r="I7" s="116"/>
      <c r="J7" s="116"/>
      <c r="K7" s="116"/>
      <c r="L7" s="115"/>
      <c r="M7" s="115"/>
      <c r="N7" s="144"/>
      <c r="O7" s="144"/>
      <c r="R7" s="146"/>
      <c r="S7" s="184" t="s">
        <v>62</v>
      </c>
    </row>
    <row r="8" spans="1:19" ht="25.5" customHeight="1" thickBot="1" x14ac:dyDescent="0.3">
      <c r="A8" s="205"/>
      <c r="B8" s="116"/>
      <c r="C8" s="136"/>
      <c r="D8" s="136"/>
      <c r="E8" s="136"/>
      <c r="F8" s="136"/>
      <c r="G8" s="129"/>
      <c r="H8" s="121"/>
      <c r="I8" s="116"/>
      <c r="J8" s="116"/>
      <c r="K8" s="116"/>
      <c r="L8" s="116"/>
      <c r="M8" s="116"/>
      <c r="N8" s="144"/>
      <c r="O8" s="144"/>
      <c r="S8" s="183" t="s">
        <v>61</v>
      </c>
    </row>
    <row r="9" spans="1:19" ht="25.5" customHeight="1" thickBot="1" x14ac:dyDescent="0.3">
      <c r="A9" s="118"/>
      <c r="B9" s="116"/>
      <c r="C9" s="136"/>
      <c r="D9" s="136"/>
      <c r="E9" s="136"/>
      <c r="F9" s="136"/>
      <c r="G9" s="129"/>
      <c r="H9" s="121"/>
      <c r="I9" s="116"/>
      <c r="J9" s="116"/>
      <c r="K9" s="116"/>
      <c r="L9" s="116"/>
      <c r="M9" s="116"/>
      <c r="N9" s="144"/>
      <c r="O9" s="144"/>
      <c r="S9" s="182"/>
    </row>
    <row r="10" spans="1:19" ht="25.5" customHeight="1" thickBot="1" x14ac:dyDescent="0.3">
      <c r="A10" s="118"/>
      <c r="B10" s="116"/>
      <c r="C10" s="136"/>
      <c r="D10" s="136"/>
      <c r="E10" s="137"/>
      <c r="F10" s="136"/>
      <c r="G10" s="129"/>
      <c r="H10" s="121"/>
      <c r="I10" s="116"/>
      <c r="J10" s="116"/>
      <c r="K10" s="116"/>
      <c r="L10" s="120"/>
      <c r="M10" s="120"/>
      <c r="N10" s="144"/>
      <c r="O10" s="144"/>
      <c r="S10" s="186" t="s">
        <v>63</v>
      </c>
    </row>
    <row r="11" spans="1:19" ht="25.5" customHeight="1" thickBot="1" x14ac:dyDescent="0.3">
      <c r="A11" s="118"/>
      <c r="B11" s="116"/>
      <c r="C11" s="136"/>
      <c r="D11" s="136"/>
      <c r="E11" s="136"/>
      <c r="F11" s="136"/>
      <c r="G11" s="129"/>
      <c r="H11" s="121"/>
      <c r="I11" s="116"/>
      <c r="J11" s="116"/>
      <c r="K11" s="116"/>
      <c r="L11" s="116"/>
      <c r="M11" s="116"/>
      <c r="N11" s="144"/>
      <c r="O11" s="144"/>
      <c r="S11" s="186"/>
    </row>
    <row r="12" spans="1:19" ht="25.5" customHeight="1" x14ac:dyDescent="0.25">
      <c r="A12" s="118"/>
      <c r="B12" s="116"/>
      <c r="C12" s="136"/>
      <c r="D12" s="136"/>
      <c r="E12" s="136"/>
      <c r="F12" s="136"/>
      <c r="G12" s="129"/>
      <c r="H12" s="121"/>
      <c r="I12" s="116"/>
      <c r="J12" s="116"/>
      <c r="K12" s="116"/>
      <c r="L12" s="116"/>
      <c r="M12" s="116"/>
      <c r="N12" s="144"/>
      <c r="O12" s="144"/>
    </row>
    <row r="13" spans="1:19" ht="25.5" customHeight="1" x14ac:dyDescent="0.25">
      <c r="A13" s="205"/>
      <c r="B13" s="116"/>
      <c r="C13" s="136"/>
      <c r="D13" s="136"/>
      <c r="E13" s="136"/>
      <c r="F13" s="136"/>
      <c r="G13" s="129"/>
      <c r="H13" s="121"/>
      <c r="I13" s="116"/>
      <c r="J13" s="116"/>
      <c r="K13" s="116"/>
      <c r="L13" s="116"/>
      <c r="M13" s="116"/>
      <c r="N13" s="144"/>
      <c r="O13" s="144"/>
    </row>
    <row r="14" spans="1:19" ht="25.5" customHeight="1" x14ac:dyDescent="0.25">
      <c r="A14" s="205"/>
      <c r="B14" s="116"/>
      <c r="C14" s="136"/>
      <c r="D14" s="136"/>
      <c r="E14" s="136"/>
      <c r="F14" s="136"/>
      <c r="G14" s="129"/>
      <c r="H14" s="121"/>
      <c r="I14" s="116"/>
      <c r="J14" s="116"/>
      <c r="K14" s="116"/>
      <c r="L14" s="116"/>
      <c r="M14" s="116"/>
      <c r="N14" s="144"/>
      <c r="O14" s="144"/>
    </row>
    <row r="15" spans="1:19" ht="25.5" customHeight="1" x14ac:dyDescent="0.25">
      <c r="A15" s="205"/>
      <c r="B15" s="116"/>
      <c r="C15" s="136"/>
      <c r="D15" s="136"/>
      <c r="E15" s="136"/>
      <c r="F15" s="136"/>
      <c r="G15" s="129"/>
      <c r="H15" s="121"/>
      <c r="I15" s="116"/>
      <c r="J15" s="116"/>
      <c r="K15" s="116"/>
      <c r="L15" s="116"/>
      <c r="M15" s="116"/>
      <c r="N15" s="144"/>
      <c r="O15" s="144"/>
    </row>
    <row r="16" spans="1:19" ht="25.5" customHeight="1" x14ac:dyDescent="0.25">
      <c r="A16" s="205"/>
      <c r="B16" s="116"/>
      <c r="C16" s="121"/>
      <c r="D16" s="121"/>
      <c r="E16" s="121"/>
      <c r="F16" s="121"/>
      <c r="G16" s="129"/>
      <c r="H16" s="121"/>
      <c r="I16" s="116"/>
      <c r="J16" s="116"/>
      <c r="K16" s="116"/>
      <c r="L16" s="116"/>
      <c r="M16" s="116"/>
      <c r="N16" s="144"/>
      <c r="O16" s="144"/>
    </row>
    <row r="17" spans="1:15" ht="25.5" customHeight="1" x14ac:dyDescent="0.25">
      <c r="A17" s="205"/>
      <c r="B17" s="138"/>
      <c r="C17" s="121"/>
      <c r="D17" s="121"/>
      <c r="E17" s="121"/>
      <c r="F17" s="121"/>
      <c r="G17" s="129"/>
      <c r="H17" s="121"/>
      <c r="I17" s="116"/>
      <c r="J17" s="116"/>
      <c r="K17" s="116"/>
      <c r="L17" s="116"/>
      <c r="M17" s="116"/>
      <c r="N17" s="144"/>
      <c r="O17" s="144"/>
    </row>
    <row r="18" spans="1:15" ht="25.5" customHeight="1" x14ac:dyDescent="0.25">
      <c r="A18" s="205"/>
      <c r="B18" s="116"/>
      <c r="C18" s="121"/>
      <c r="D18" s="121"/>
      <c r="E18" s="121"/>
      <c r="F18" s="121"/>
      <c r="G18" s="129"/>
      <c r="H18" s="121"/>
      <c r="I18" s="116"/>
      <c r="J18" s="116"/>
      <c r="K18" s="116"/>
      <c r="L18" s="116"/>
      <c r="M18" s="133"/>
      <c r="N18" s="144"/>
      <c r="O18" s="144"/>
    </row>
    <row r="19" spans="1:15" ht="25.5" customHeight="1" x14ac:dyDescent="0.25">
      <c r="A19" s="205"/>
      <c r="B19" s="117"/>
      <c r="C19" s="121"/>
      <c r="D19" s="121"/>
      <c r="E19" s="121"/>
      <c r="F19" s="121"/>
      <c r="G19" s="129"/>
      <c r="H19" s="121"/>
      <c r="I19" s="116"/>
      <c r="J19" s="116"/>
      <c r="K19" s="116"/>
      <c r="L19" s="116"/>
      <c r="M19" s="134"/>
      <c r="N19" s="144"/>
      <c r="O19" s="144"/>
    </row>
    <row r="20" spans="1:15" ht="25.5" customHeight="1" x14ac:dyDescent="0.25">
      <c r="A20" s="205"/>
      <c r="B20" s="116"/>
      <c r="C20" s="121"/>
      <c r="D20" s="121"/>
      <c r="E20" s="121"/>
      <c r="F20" s="121"/>
      <c r="G20" s="129"/>
      <c r="H20" s="121"/>
      <c r="I20" s="116"/>
      <c r="J20" s="116"/>
      <c r="K20" s="116"/>
      <c r="L20" s="116"/>
      <c r="M20" s="116"/>
      <c r="N20" s="144"/>
      <c r="O20" s="144"/>
    </row>
    <row r="21" spans="1:15" ht="25.5" customHeight="1" x14ac:dyDescent="0.25">
      <c r="A21" s="205"/>
      <c r="B21" s="116"/>
      <c r="C21" s="121"/>
      <c r="D21" s="121"/>
      <c r="E21" s="121"/>
      <c r="F21" s="121"/>
      <c r="G21" s="129"/>
      <c r="H21" s="121"/>
      <c r="I21" s="116"/>
      <c r="J21" s="116"/>
      <c r="K21" s="116"/>
      <c r="L21" s="116"/>
      <c r="M21" s="116"/>
      <c r="N21" s="144"/>
      <c r="O21" s="144"/>
    </row>
    <row r="22" spans="1:15" x14ac:dyDescent="0.25">
      <c r="B22" s="147"/>
      <c r="C22"/>
      <c r="D22" s="148"/>
      <c r="E22" s="148"/>
      <c r="F22" s="148"/>
      <c r="G22" s="148"/>
      <c r="H22" s="144"/>
      <c r="I22" s="144"/>
      <c r="J22" s="144"/>
      <c r="K22" s="144"/>
      <c r="L22" s="144"/>
      <c r="M22" s="144"/>
      <c r="N22" s="144"/>
      <c r="O22" s="144"/>
    </row>
    <row r="23" spans="1:15" x14ac:dyDescent="0.25">
      <c r="B23" s="147"/>
      <c r="C23"/>
      <c r="D23" s="148"/>
      <c r="E23" s="148"/>
      <c r="F23" s="148"/>
      <c r="G23" s="148"/>
      <c r="H23" s="144"/>
      <c r="I23" s="144"/>
      <c r="J23" s="144"/>
      <c r="K23" s="144"/>
      <c r="L23" s="144"/>
      <c r="M23" s="144"/>
      <c r="N23" s="144"/>
      <c r="O23" s="144"/>
    </row>
    <row r="24" spans="1:15" x14ac:dyDescent="0.25">
      <c r="B24" s="147"/>
      <c r="C24"/>
      <c r="D24" s="148"/>
      <c r="E24" s="148"/>
      <c r="F24" s="148"/>
      <c r="G24" s="148"/>
      <c r="H24" s="144"/>
      <c r="I24" s="144"/>
      <c r="J24" s="144"/>
      <c r="K24" s="144"/>
      <c r="L24" s="144"/>
      <c r="M24" s="144"/>
      <c r="N24" s="144"/>
      <c r="O24" s="144"/>
    </row>
    <row r="25" spans="1:15" x14ac:dyDescent="0.25">
      <c r="B25" s="147"/>
      <c r="C25"/>
      <c r="D25" s="148"/>
      <c r="E25" s="148"/>
      <c r="F25" s="148"/>
      <c r="G25" s="148"/>
      <c r="H25" s="144"/>
      <c r="I25" s="144"/>
      <c r="J25" s="144"/>
      <c r="K25" s="144"/>
      <c r="L25" s="144"/>
      <c r="M25" s="144"/>
      <c r="N25" s="144"/>
      <c r="O25" s="144"/>
    </row>
    <row r="26" spans="1:15" x14ac:dyDescent="0.25">
      <c r="B26" s="147"/>
      <c r="C26"/>
      <c r="D26" s="148"/>
      <c r="E26" s="148"/>
      <c r="F26" s="148"/>
      <c r="G26" s="148"/>
      <c r="H26" s="144"/>
      <c r="I26" s="144"/>
      <c r="J26" s="144"/>
      <c r="K26" s="144"/>
      <c r="L26" s="144"/>
      <c r="M26" s="144"/>
      <c r="N26" s="144"/>
      <c r="O26" s="144"/>
    </row>
    <row r="27" spans="1:15" x14ac:dyDescent="0.25">
      <c r="B27" s="147"/>
      <c r="C27"/>
      <c r="D27" s="148"/>
      <c r="E27" s="148"/>
      <c r="F27" s="148"/>
      <c r="G27" s="148"/>
      <c r="H27" s="144"/>
      <c r="I27" s="144"/>
      <c r="J27" s="144"/>
      <c r="K27" s="144"/>
      <c r="L27" s="144"/>
      <c r="M27" s="144"/>
      <c r="N27" s="144"/>
      <c r="O27" s="144"/>
    </row>
    <row r="28" spans="1:15" x14ac:dyDescent="0.25">
      <c r="B28" s="147"/>
      <c r="C28"/>
      <c r="D28" s="148"/>
      <c r="E28" s="148"/>
      <c r="F28" s="148"/>
      <c r="G28" s="148"/>
      <c r="H28" s="144"/>
      <c r="I28" s="144"/>
      <c r="J28" s="144"/>
      <c r="K28" s="144"/>
      <c r="L28" s="144"/>
      <c r="M28" s="144"/>
      <c r="N28" s="144"/>
      <c r="O28" s="144"/>
    </row>
    <row r="29" spans="1:15" x14ac:dyDescent="0.25">
      <c r="B29" s="147"/>
      <c r="C29"/>
      <c r="D29" s="148"/>
      <c r="E29" s="148"/>
      <c r="F29" s="148"/>
      <c r="G29" s="148"/>
      <c r="H29" s="144"/>
      <c r="I29" s="144"/>
      <c r="J29" s="144"/>
      <c r="K29" s="144"/>
      <c r="L29" s="144"/>
      <c r="M29" s="144"/>
      <c r="N29" s="144"/>
      <c r="O29" s="144"/>
    </row>
    <row r="30" spans="1:15" x14ac:dyDescent="0.25">
      <c r="B30" s="147"/>
      <c r="C30"/>
      <c r="D30" s="148"/>
      <c r="E30" s="148"/>
      <c r="F30" s="148"/>
      <c r="G30" s="148"/>
      <c r="H30" s="144"/>
      <c r="I30" s="144"/>
      <c r="J30" s="144"/>
      <c r="K30" s="144"/>
      <c r="L30" s="144"/>
      <c r="M30" s="144"/>
      <c r="N30" s="144"/>
      <c r="O30" s="144"/>
    </row>
    <row r="31" spans="1:15" x14ac:dyDescent="0.25">
      <c r="B31" s="147"/>
      <c r="C31"/>
      <c r="D31" s="148"/>
      <c r="E31" s="148"/>
      <c r="F31" s="148"/>
      <c r="G31" s="148"/>
      <c r="H31" s="144"/>
      <c r="I31" s="144"/>
      <c r="J31" s="144"/>
      <c r="K31" s="144"/>
      <c r="L31" s="144"/>
      <c r="M31" s="144"/>
      <c r="N31" s="144"/>
      <c r="O31" s="144"/>
    </row>
    <row r="32" spans="1:15" x14ac:dyDescent="0.25">
      <c r="B32" s="147"/>
      <c r="C32"/>
      <c r="D32" s="148"/>
      <c r="E32" s="148"/>
      <c r="F32" s="148"/>
      <c r="G32" s="148"/>
      <c r="H32" s="144"/>
      <c r="I32" s="144"/>
      <c r="J32" s="144"/>
      <c r="K32" s="144"/>
      <c r="L32" s="144"/>
      <c r="M32" s="144"/>
      <c r="N32" s="144"/>
      <c r="O32" s="144"/>
    </row>
    <row r="33" spans="2:15" x14ac:dyDescent="0.25">
      <c r="B33" s="147"/>
      <c r="C33"/>
      <c r="D33" s="148"/>
      <c r="E33" s="148"/>
      <c r="F33" s="148"/>
      <c r="G33" s="148"/>
      <c r="H33" s="144"/>
      <c r="I33" s="144"/>
      <c r="J33" s="144"/>
      <c r="K33" s="144"/>
      <c r="L33" s="144"/>
      <c r="M33" s="144"/>
      <c r="N33" s="144"/>
      <c r="O33" s="144"/>
    </row>
    <row r="34" spans="2:15" x14ac:dyDescent="0.25">
      <c r="B34" s="147"/>
      <c r="C34"/>
      <c r="D34" s="148"/>
      <c r="E34" s="148"/>
      <c r="F34" s="148"/>
      <c r="G34" s="148"/>
      <c r="H34" s="144"/>
      <c r="I34" s="144"/>
      <c r="J34" s="144"/>
      <c r="K34" s="144"/>
      <c r="L34" s="144"/>
      <c r="M34" s="144"/>
      <c r="N34" s="144"/>
      <c r="O34" s="144"/>
    </row>
    <row r="35" spans="2:15" x14ac:dyDescent="0.25">
      <c r="B35" s="147"/>
      <c r="C35"/>
      <c r="D35" s="148"/>
      <c r="E35" s="148"/>
      <c r="F35" s="148"/>
      <c r="G35" s="148"/>
      <c r="H35" s="144"/>
      <c r="I35" s="144"/>
      <c r="J35" s="144"/>
      <c r="K35" s="144"/>
      <c r="L35" s="144"/>
      <c r="M35" s="144"/>
      <c r="N35" s="144"/>
      <c r="O35" s="144"/>
    </row>
    <row r="36" spans="2:15" x14ac:dyDescent="0.25">
      <c r="B36" s="147"/>
      <c r="C36"/>
      <c r="D36" s="148"/>
      <c r="E36" s="148"/>
      <c r="F36" s="148"/>
      <c r="G36" s="148"/>
      <c r="H36" s="144"/>
      <c r="I36" s="144"/>
      <c r="J36" s="144"/>
      <c r="K36" s="144"/>
      <c r="L36" s="144"/>
      <c r="M36" s="144"/>
      <c r="N36" s="144"/>
      <c r="O36" s="144"/>
    </row>
    <row r="37" spans="2:15" x14ac:dyDescent="0.25">
      <c r="B37" s="147"/>
      <c r="C37"/>
      <c r="D37" s="148"/>
      <c r="E37" s="148"/>
      <c r="F37" s="148"/>
      <c r="G37" s="148"/>
      <c r="H37" s="144"/>
      <c r="I37" s="144"/>
      <c r="J37" s="144"/>
      <c r="K37" s="144"/>
      <c r="L37" s="144"/>
      <c r="M37" s="144"/>
      <c r="N37" s="144"/>
      <c r="O37" s="144"/>
    </row>
    <row r="38" spans="2:15" x14ac:dyDescent="0.25">
      <c r="C38"/>
      <c r="D38"/>
      <c r="E38"/>
      <c r="F38"/>
      <c r="G38"/>
      <c r="H38" s="146"/>
      <c r="I38" s="146"/>
      <c r="J38" s="146"/>
      <c r="K38" s="146"/>
      <c r="L38" s="146"/>
      <c r="M38" s="146"/>
      <c r="N38" s="146"/>
      <c r="O38" s="146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6"/>
      <c r="I40" s="146"/>
      <c r="J40" s="146"/>
      <c r="L40" s="146"/>
      <c r="M40" s="146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7"/>
      <c r="C59"/>
      <c r="D59" s="148"/>
      <c r="E59" s="148"/>
      <c r="F59" s="148"/>
      <c r="G59" s="148"/>
      <c r="H59" s="144"/>
      <c r="I59" s="144"/>
      <c r="J59" s="144"/>
      <c r="K59" s="144"/>
      <c r="L59" s="144"/>
      <c r="M59" s="144"/>
      <c r="N59" s="144"/>
      <c r="O59" s="144"/>
    </row>
    <row r="60" spans="2:15" x14ac:dyDescent="0.25">
      <c r="B60" s="147"/>
      <c r="C60"/>
      <c r="D60" s="148"/>
      <c r="E60" s="148"/>
      <c r="F60" s="148"/>
      <c r="G60" s="148"/>
      <c r="H60" s="144"/>
      <c r="I60" s="144"/>
      <c r="J60" s="144"/>
      <c r="K60" s="144"/>
      <c r="L60" s="144"/>
      <c r="M60" s="144"/>
      <c r="N60" s="144"/>
      <c r="O60" s="144"/>
    </row>
    <row r="61" spans="2:15" x14ac:dyDescent="0.25">
      <c r="B61" s="147"/>
      <c r="C61"/>
      <c r="D61" s="148"/>
      <c r="E61" s="148"/>
      <c r="F61" s="148"/>
      <c r="G61" s="148"/>
      <c r="H61" s="144"/>
      <c r="I61" s="144"/>
      <c r="J61" s="144"/>
      <c r="K61" s="144"/>
      <c r="L61" s="144"/>
      <c r="M61" s="144"/>
      <c r="N61" s="144"/>
      <c r="O61" s="144"/>
    </row>
    <row r="62" spans="2:15" x14ac:dyDescent="0.25">
      <c r="B62" s="147"/>
      <c r="C62"/>
      <c r="D62" s="148"/>
      <c r="E62" s="148"/>
      <c r="F62" s="148"/>
      <c r="G62" s="148"/>
      <c r="H62" s="144"/>
      <c r="I62" s="144"/>
      <c r="J62" s="144"/>
      <c r="K62" s="144"/>
      <c r="L62" s="144"/>
      <c r="M62" s="144"/>
      <c r="N62" s="144"/>
      <c r="O62" s="144"/>
    </row>
    <row r="63" spans="2:15" x14ac:dyDescent="0.25">
      <c r="B63" s="147"/>
      <c r="C63"/>
      <c r="D63" s="148"/>
      <c r="E63" s="148"/>
      <c r="F63" s="148"/>
      <c r="G63" s="148"/>
      <c r="H63" s="144"/>
      <c r="I63" s="144"/>
      <c r="J63" s="144"/>
      <c r="K63" s="144"/>
      <c r="L63" s="144"/>
      <c r="M63" s="144"/>
      <c r="N63" s="144"/>
      <c r="O63" s="144"/>
    </row>
    <row r="64" spans="2:15" x14ac:dyDescent="0.25">
      <c r="B64" s="147"/>
      <c r="C64"/>
      <c r="D64" s="148"/>
      <c r="E64" s="148"/>
      <c r="F64" s="148"/>
      <c r="G64" s="148"/>
      <c r="H64" s="144"/>
      <c r="I64" s="144"/>
      <c r="J64" s="144"/>
      <c r="K64" s="144"/>
      <c r="L64" s="144"/>
      <c r="M64" s="144"/>
      <c r="N64" s="144"/>
      <c r="O64" s="144"/>
    </row>
    <row r="65" spans="2:15" x14ac:dyDescent="0.25">
      <c r="B65" s="147"/>
      <c r="C65"/>
      <c r="D65" s="148"/>
      <c r="E65" s="148"/>
      <c r="F65" s="148"/>
      <c r="G65" s="148"/>
      <c r="H65" s="144"/>
      <c r="I65" s="144"/>
      <c r="J65" s="144"/>
      <c r="K65" s="144"/>
      <c r="L65" s="144"/>
      <c r="M65" s="144"/>
      <c r="N65" s="144"/>
      <c r="O65" s="144"/>
    </row>
    <row r="66" spans="2:15" x14ac:dyDescent="0.25">
      <c r="B66" s="147"/>
      <c r="C66"/>
      <c r="D66" s="148"/>
      <c r="E66" s="148"/>
      <c r="F66" s="148"/>
      <c r="G66" s="148"/>
      <c r="H66" s="144"/>
      <c r="I66" s="144"/>
      <c r="J66" s="144"/>
      <c r="K66" s="144"/>
      <c r="L66" s="144"/>
      <c r="M66" s="144"/>
      <c r="N66" s="144"/>
      <c r="O66" s="144"/>
    </row>
    <row r="67" spans="2:15" x14ac:dyDescent="0.25">
      <c r="B67" s="149"/>
      <c r="C67" s="149"/>
      <c r="D67" s="149"/>
      <c r="E67" s="149"/>
      <c r="F67" s="149"/>
      <c r="G67" s="149"/>
      <c r="H67" s="149"/>
      <c r="I67" s="149"/>
    </row>
    <row r="68" spans="2:15" x14ac:dyDescent="0.25">
      <c r="B68" s="149"/>
      <c r="C68" s="149"/>
      <c r="D68" s="149"/>
      <c r="E68" s="149"/>
      <c r="F68" s="149"/>
      <c r="G68" s="149"/>
      <c r="H68" s="149"/>
      <c r="I68" s="149"/>
    </row>
    <row r="69" spans="2:15" x14ac:dyDescent="0.25">
      <c r="C69"/>
      <c r="D69"/>
      <c r="E69"/>
      <c r="F69"/>
      <c r="G69"/>
      <c r="H69" s="144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4">
    <mergeCell ref="A2:A3"/>
    <mergeCell ref="B2:B3"/>
    <mergeCell ref="C2:C3"/>
    <mergeCell ref="D2:D3"/>
    <mergeCell ref="E2:E3"/>
    <mergeCell ref="M2:M3"/>
    <mergeCell ref="J2:J3"/>
    <mergeCell ref="K2:K3"/>
    <mergeCell ref="L2:L3"/>
    <mergeCell ref="B1:L1"/>
    <mergeCell ref="F2:F3"/>
    <mergeCell ref="G2:G3"/>
    <mergeCell ref="H2:H3"/>
    <mergeCell ref="I2:I3"/>
  </mergeCells>
  <conditionalFormatting sqref="B4:L21">
    <cfRule type="cellIs" dxfId="14" priority="5" operator="greaterThan">
      <formula>0</formula>
    </cfRule>
    <cfRule type="containsBlanks" dxfId="13" priority="6">
      <formula>LEN(TRIM(B4))=0</formula>
    </cfRule>
  </conditionalFormatting>
  <conditionalFormatting sqref="M4:M21">
    <cfRule type="containsBlanks" dxfId="12" priority="2">
      <formula>LEN(TRIM(M4))=0</formula>
    </cfRule>
    <cfRule type="cellIs" dxfId="11" priority="3" operator="greaterThan">
      <formula>0</formula>
    </cfRule>
  </conditionalFormatting>
  <conditionalFormatting sqref="A4:A21">
    <cfRule type="cellIs" dxfId="10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7" r:id="rId6" name="Bt7">
          <controlPr defaultSize="0" autoLine="0" r:id="rId7">
            <anchor moveWithCells="1">
              <from>
                <xdr:col>13</xdr:col>
                <xdr:colOff>714375</xdr:colOff>
                <xdr:row>12</xdr:row>
                <xdr:rowOff>209550</xdr:rowOff>
              </from>
              <to>
                <xdr:col>17</xdr:col>
                <xdr:colOff>400050</xdr:colOff>
                <xdr:row>13</xdr:row>
                <xdr:rowOff>200025</xdr:rowOff>
              </to>
            </anchor>
          </controlPr>
        </control>
      </mc:Choice>
      <mc:Fallback>
        <control shapeId="18447" r:id="rId6" name="Bt7"/>
      </mc:Fallback>
    </mc:AlternateContent>
    <mc:AlternateContent xmlns:mc="http://schemas.openxmlformats.org/markup-compatibility/2006">
      <mc:Choice Requires="x14">
        <control shapeId="18446" r:id="rId8" name="Bt6">
          <controlPr defaultSize="0" autoLine="0" r:id="rId9">
            <anchor moveWithCells="1">
              <from>
                <xdr:col>13</xdr:col>
                <xdr:colOff>695325</xdr:colOff>
                <xdr:row>10</xdr:row>
                <xdr:rowOff>200025</xdr:rowOff>
              </from>
              <to>
                <xdr:col>17</xdr:col>
                <xdr:colOff>381000</xdr:colOff>
                <xdr:row>11</xdr:row>
                <xdr:rowOff>190500</xdr:rowOff>
              </to>
            </anchor>
          </controlPr>
        </control>
      </mc:Choice>
      <mc:Fallback>
        <control shapeId="18446" r:id="rId8" name="Bt6"/>
      </mc:Fallback>
    </mc:AlternateContent>
    <mc:AlternateContent xmlns:mc="http://schemas.openxmlformats.org/markup-compatibility/2006">
      <mc:Choice Requires="x14">
        <control shapeId="18437" r:id="rId10" name="Bt1">
          <controlPr defaultSize="0" autoLine="0" r:id="rId11">
            <anchor moveWithCells="1">
              <from>
                <xdr:col>13</xdr:col>
                <xdr:colOff>638175</xdr:colOff>
                <xdr:row>0</xdr:row>
                <xdr:rowOff>295275</xdr:rowOff>
              </from>
              <to>
                <xdr:col>17</xdr:col>
                <xdr:colOff>323850</xdr:colOff>
                <xdr:row>1</xdr:row>
                <xdr:rowOff>238125</xdr:rowOff>
              </to>
            </anchor>
          </controlPr>
        </control>
      </mc:Choice>
      <mc:Fallback>
        <control shapeId="18437" r:id="rId10" name="Bt1"/>
      </mc:Fallback>
    </mc:AlternateContent>
    <mc:AlternateContent xmlns:mc="http://schemas.openxmlformats.org/markup-compatibility/2006">
      <mc:Choice Requires="x14">
        <control shapeId="18438" r:id="rId12" name="Bt2">
          <controlPr defaultSize="0" autoLine="0" r:id="rId13">
            <anchor moveWithCells="1">
              <from>
                <xdr:col>13</xdr:col>
                <xdr:colOff>666750</xdr:colOff>
                <xdr:row>3</xdr:row>
                <xdr:rowOff>104775</xdr:rowOff>
              </from>
              <to>
                <xdr:col>17</xdr:col>
                <xdr:colOff>352425</xdr:colOff>
                <xdr:row>4</xdr:row>
                <xdr:rowOff>95250</xdr:rowOff>
              </to>
            </anchor>
          </controlPr>
        </control>
      </mc:Choice>
      <mc:Fallback>
        <control shapeId="18438" r:id="rId12" name="Bt2"/>
      </mc:Fallback>
    </mc:AlternateContent>
    <mc:AlternateContent xmlns:mc="http://schemas.openxmlformats.org/markup-compatibility/2006">
      <mc:Choice Requires="x14">
        <control shapeId="18439" r:id="rId14" name="Bt3">
          <controlPr defaultSize="0" autoLine="0" r:id="rId15">
            <anchor moveWithCells="1">
              <from>
                <xdr:col>13</xdr:col>
                <xdr:colOff>666750</xdr:colOff>
                <xdr:row>5</xdr:row>
                <xdr:rowOff>9525</xdr:rowOff>
              </from>
              <to>
                <xdr:col>17</xdr:col>
                <xdr:colOff>352425</xdr:colOff>
                <xdr:row>6</xdr:row>
                <xdr:rowOff>0</xdr:rowOff>
              </to>
            </anchor>
          </controlPr>
        </control>
      </mc:Choice>
      <mc:Fallback>
        <control shapeId="18439" r:id="rId14" name="Bt3"/>
      </mc:Fallback>
    </mc:AlternateContent>
    <mc:AlternateContent xmlns:mc="http://schemas.openxmlformats.org/markup-compatibility/2006">
      <mc:Choice Requires="x14">
        <control shapeId="18441" r:id="rId16" name="Bt4">
          <controlPr defaultSize="0" autoLine="0" r:id="rId17">
            <anchor moveWithCells="1">
              <from>
                <xdr:col>13</xdr:col>
                <xdr:colOff>676275</xdr:colOff>
                <xdr:row>6</xdr:row>
                <xdr:rowOff>238125</xdr:rowOff>
              </from>
              <to>
                <xdr:col>17</xdr:col>
                <xdr:colOff>361950</xdr:colOff>
                <xdr:row>7</xdr:row>
                <xdr:rowOff>228600</xdr:rowOff>
              </to>
            </anchor>
          </controlPr>
        </control>
      </mc:Choice>
      <mc:Fallback>
        <control shapeId="18441" r:id="rId16" name="Bt4"/>
      </mc:Fallback>
    </mc:AlternateContent>
    <mc:AlternateContent xmlns:mc="http://schemas.openxmlformats.org/markup-compatibility/2006">
      <mc:Choice Requires="x14">
        <control shapeId="18442" r:id="rId18" name="Bt5">
          <controlPr defaultSize="0" autoLine="0" r:id="rId19">
            <anchor moveWithCells="1">
              <from>
                <xdr:col>13</xdr:col>
                <xdr:colOff>676275</xdr:colOff>
                <xdr:row>8</xdr:row>
                <xdr:rowOff>200025</xdr:rowOff>
              </from>
              <to>
                <xdr:col>17</xdr:col>
                <xdr:colOff>361950</xdr:colOff>
                <xdr:row>9</xdr:row>
                <xdr:rowOff>190500</xdr:rowOff>
              </to>
            </anchor>
          </controlPr>
        </control>
      </mc:Choice>
      <mc:Fallback>
        <control shapeId="18442" r:id="rId18" name="Bt5"/>
      </mc:Fallback>
    </mc:AlternateContent>
    <mc:AlternateContent xmlns:mc="http://schemas.openxmlformats.org/markup-compatibility/2006">
      <mc:Choice Requires="x14">
        <control shapeId="18448" r:id="rId20" name="Bt8">
          <controlPr defaultSize="0" autoLine="0" r:id="rId21">
            <anchor moveWithCells="1">
              <from>
                <xdr:col>13</xdr:col>
                <xdr:colOff>714375</xdr:colOff>
                <xdr:row>14</xdr:row>
                <xdr:rowOff>200025</xdr:rowOff>
              </from>
              <to>
                <xdr:col>17</xdr:col>
                <xdr:colOff>400050</xdr:colOff>
                <xdr:row>15</xdr:row>
                <xdr:rowOff>190500</xdr:rowOff>
              </to>
            </anchor>
          </controlPr>
        </control>
      </mc:Choice>
      <mc:Fallback>
        <control shapeId="18448" r:id="rId20" name="Bt8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K12" sqref="K12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22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5" sqref="T15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9">
        <f>N38/"1:"</f>
        <v>24</v>
      </c>
      <c r="E1" s="29"/>
      <c r="F1" s="28" t="s">
        <v>30</v>
      </c>
      <c r="G1" s="110">
        <f>O38/"1:"</f>
        <v>33</v>
      </c>
      <c r="H1" s="29"/>
      <c r="I1" s="30" t="s">
        <v>32</v>
      </c>
      <c r="J1" s="30"/>
      <c r="K1" s="111">
        <f>J38/"1:"</f>
        <v>38.499999999999993</v>
      </c>
      <c r="L1" s="29"/>
      <c r="M1" s="30" t="s">
        <v>33</v>
      </c>
      <c r="N1" s="31"/>
      <c r="O1" s="112">
        <f>K38/"1:"</f>
        <v>6</v>
      </c>
    </row>
    <row r="2" spans="1:21" ht="40.5" customHeight="1" thickTop="1" thickBot="1" x14ac:dyDescent="0.3">
      <c r="A2" s="113">
        <v>43617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27" t="str">
        <f ca="1">MID(CELL("filename",A1),FIND("]",CELL("filename",A1))+1,32)</f>
        <v>DANIEL</v>
      </c>
      <c r="B3" s="32">
        <v>43619</v>
      </c>
      <c r="C3" s="98"/>
      <c r="D3" s="50">
        <v>0.33333333333333331</v>
      </c>
      <c r="E3" s="51">
        <v>0.5</v>
      </c>
      <c r="F3" s="51">
        <v>0.54166666666666663</v>
      </c>
      <c r="G3" s="52">
        <v>1</v>
      </c>
      <c r="H3" s="53">
        <v>0.625</v>
      </c>
      <c r="I3" s="59">
        <v>0.45833333333333331</v>
      </c>
      <c r="J3" s="60">
        <v>0.16666666666666666</v>
      </c>
      <c r="K3" s="61"/>
      <c r="L3" s="62">
        <v>0</v>
      </c>
      <c r="M3" s="187">
        <v>0</v>
      </c>
      <c r="N3" s="218">
        <v>0</v>
      </c>
      <c r="O3" s="200"/>
      <c r="P3" s="123"/>
      <c r="Q3" s="13" t="s">
        <v>8</v>
      </c>
      <c r="R3" s="14">
        <v>0.29166666666666669</v>
      </c>
    </row>
    <row r="4" spans="1:21" ht="15" x14ac:dyDescent="0.2">
      <c r="A4" s="228"/>
      <c r="B4" s="33">
        <v>43620</v>
      </c>
      <c r="C4" s="99"/>
      <c r="D4" s="50">
        <v>0.29166666666666669</v>
      </c>
      <c r="E4" s="51">
        <v>0.5</v>
      </c>
      <c r="F4" s="51">
        <v>0.54166666666666663</v>
      </c>
      <c r="G4" s="52">
        <v>0.97916666666666663</v>
      </c>
      <c r="H4" s="54">
        <v>0.64583333333333337</v>
      </c>
      <c r="I4" s="66">
        <v>0.5</v>
      </c>
      <c r="J4" s="67">
        <v>0.14583333333333334</v>
      </c>
      <c r="K4" s="61"/>
      <c r="L4" s="68">
        <v>0</v>
      </c>
      <c r="M4" s="188">
        <v>0</v>
      </c>
      <c r="N4" s="219">
        <v>0</v>
      </c>
      <c r="O4" s="201"/>
      <c r="P4" s="124"/>
      <c r="Q4" s="15" t="s">
        <v>9</v>
      </c>
      <c r="R4" s="16">
        <v>0.83333333333333337</v>
      </c>
      <c r="U4" s="44"/>
    </row>
    <row r="5" spans="1:21" ht="15" x14ac:dyDescent="0.2">
      <c r="A5" s="228"/>
      <c r="B5" s="33">
        <v>43621</v>
      </c>
      <c r="C5" s="100"/>
      <c r="D5" s="50">
        <v>0.33333333333333331</v>
      </c>
      <c r="E5" s="51">
        <v>0.5</v>
      </c>
      <c r="F5" s="51"/>
      <c r="G5" s="52"/>
      <c r="H5" s="54">
        <v>0.16666666666666666</v>
      </c>
      <c r="I5" s="66">
        <v>0.16666666666666666</v>
      </c>
      <c r="J5" s="67">
        <v>0</v>
      </c>
      <c r="K5" s="61"/>
      <c r="L5" s="68">
        <v>0</v>
      </c>
      <c r="M5" s="188">
        <v>0</v>
      </c>
      <c r="N5" s="219">
        <v>0</v>
      </c>
      <c r="O5" s="201"/>
      <c r="P5" s="124"/>
      <c r="Q5" s="15" t="s">
        <v>10</v>
      </c>
      <c r="R5" s="17">
        <f>RIGHT(M2,2)/24</f>
        <v>1.4583333333333333</v>
      </c>
    </row>
    <row r="6" spans="1:21" ht="15" x14ac:dyDescent="0.2">
      <c r="A6" s="228"/>
      <c r="B6" s="33">
        <v>43622</v>
      </c>
      <c r="C6" s="99"/>
      <c r="D6" s="50">
        <v>0.20833333333333334</v>
      </c>
      <c r="E6" s="51">
        <v>0.5</v>
      </c>
      <c r="F6" s="51"/>
      <c r="G6" s="52"/>
      <c r="H6" s="54">
        <v>0.29166666666666669</v>
      </c>
      <c r="I6" s="66">
        <v>0.20833333333333334</v>
      </c>
      <c r="J6" s="67">
        <v>8.3333333333333329E-2</v>
      </c>
      <c r="K6" s="61"/>
      <c r="L6" s="68">
        <v>0</v>
      </c>
      <c r="M6" s="188">
        <v>0</v>
      </c>
      <c r="N6" s="219">
        <v>0</v>
      </c>
      <c r="O6" s="201"/>
      <c r="P6" s="124"/>
      <c r="Q6" s="15" t="s">
        <v>11</v>
      </c>
      <c r="R6" s="17">
        <f>RIGHT(N2,2)/24</f>
        <v>1.7916666666666667</v>
      </c>
    </row>
    <row r="7" spans="1:21" ht="15.75" thickBot="1" x14ac:dyDescent="0.25">
      <c r="A7" s="228"/>
      <c r="B7" s="33">
        <v>43623</v>
      </c>
      <c r="C7" s="99"/>
      <c r="D7" s="50">
        <v>0.29166666666666669</v>
      </c>
      <c r="E7" s="51">
        <v>0.95833333333333337</v>
      </c>
      <c r="F7" s="51"/>
      <c r="G7" s="52"/>
      <c r="H7" s="54">
        <v>0.66666666666666663</v>
      </c>
      <c r="I7" s="66">
        <v>0.54166666666666663</v>
      </c>
      <c r="J7" s="67">
        <v>0.125</v>
      </c>
      <c r="K7" s="61"/>
      <c r="L7" s="68">
        <v>0</v>
      </c>
      <c r="M7" s="188">
        <v>0</v>
      </c>
      <c r="N7" s="219">
        <v>0</v>
      </c>
      <c r="O7" s="201"/>
      <c r="P7" s="124"/>
      <c r="Q7" s="18" t="s">
        <v>51</v>
      </c>
      <c r="R7" s="19">
        <v>0.29166666666666669</v>
      </c>
    </row>
    <row r="8" spans="1:21" ht="16.5" thickTop="1" thickBot="1" x14ac:dyDescent="0.25">
      <c r="A8" s="228"/>
      <c r="B8" s="33">
        <v>43624</v>
      </c>
      <c r="C8" s="99"/>
      <c r="D8" s="55"/>
      <c r="E8" s="56"/>
      <c r="F8" s="56"/>
      <c r="G8" s="57"/>
      <c r="H8" s="58"/>
      <c r="I8" s="71"/>
      <c r="J8" s="72"/>
      <c r="K8" s="73"/>
      <c r="L8" s="74">
        <v>0</v>
      </c>
      <c r="M8" s="189">
        <v>0</v>
      </c>
      <c r="N8" s="220">
        <v>0</v>
      </c>
      <c r="O8" s="201"/>
      <c r="P8" s="125"/>
      <c r="Q8" s="10"/>
    </row>
    <row r="9" spans="1:21" ht="16.5" thickTop="1" thickBot="1" x14ac:dyDescent="0.3">
      <c r="A9" s="228"/>
      <c r="B9" s="34">
        <v>43625</v>
      </c>
      <c r="C9" s="101">
        <v>1</v>
      </c>
      <c r="D9" s="78">
        <v>0.25</v>
      </c>
      <c r="E9" s="79">
        <v>0.95833333333333337</v>
      </c>
      <c r="F9" s="79"/>
      <c r="G9" s="80"/>
      <c r="H9" s="102">
        <v>0.70833333333333337</v>
      </c>
      <c r="I9" s="103"/>
      <c r="J9" s="104"/>
      <c r="K9" s="105">
        <v>0.70833333333333337</v>
      </c>
      <c r="L9" s="81">
        <v>3.1041666666666665</v>
      </c>
      <c r="M9" s="82">
        <v>1.4583333333333333</v>
      </c>
      <c r="N9" s="193">
        <v>0.33333333333333331</v>
      </c>
      <c r="O9" s="204">
        <v>8.3333333333333329E-2</v>
      </c>
      <c r="P9" s="125" t="s">
        <v>65</v>
      </c>
      <c r="R9" s="221"/>
      <c r="S9" s="221"/>
      <c r="T9" s="221"/>
    </row>
    <row r="10" spans="1:21" ht="15.75" thickTop="1" x14ac:dyDescent="0.25">
      <c r="A10" s="228"/>
      <c r="B10" s="32">
        <v>43626</v>
      </c>
      <c r="C10" s="98"/>
      <c r="D10" s="50">
        <v>0.25</v>
      </c>
      <c r="E10" s="51">
        <v>0.5</v>
      </c>
      <c r="F10" s="51"/>
      <c r="G10" s="85"/>
      <c r="H10" s="54">
        <v>0.25</v>
      </c>
      <c r="I10" s="66"/>
      <c r="J10" s="67"/>
      <c r="K10" s="61">
        <v>0.25</v>
      </c>
      <c r="L10" s="54">
        <v>0</v>
      </c>
      <c r="M10" s="191">
        <v>0</v>
      </c>
      <c r="N10" s="196">
        <v>0</v>
      </c>
      <c r="O10" s="203"/>
      <c r="P10" s="124"/>
      <c r="R10" s="221"/>
    </row>
    <row r="11" spans="1:21" ht="15" x14ac:dyDescent="0.25">
      <c r="A11" s="228"/>
      <c r="B11" s="33">
        <v>43627</v>
      </c>
      <c r="C11" s="99"/>
      <c r="D11" s="55">
        <v>0.25</v>
      </c>
      <c r="E11" s="56">
        <v>0.75</v>
      </c>
      <c r="F11" s="56"/>
      <c r="G11" s="86"/>
      <c r="H11" s="54">
        <v>0.5</v>
      </c>
      <c r="I11" s="66">
        <v>0.45833333333333331</v>
      </c>
      <c r="J11" s="67">
        <v>4.1666666666666664E-2</v>
      </c>
      <c r="K11" s="61"/>
      <c r="L11" s="68">
        <v>0</v>
      </c>
      <c r="M11" s="192"/>
      <c r="N11" s="197">
        <v>0</v>
      </c>
      <c r="O11" s="203"/>
      <c r="P11" s="124"/>
      <c r="R11" s="144"/>
    </row>
    <row r="12" spans="1:21" ht="15" x14ac:dyDescent="0.25">
      <c r="A12" s="228"/>
      <c r="B12" s="33">
        <v>43628</v>
      </c>
      <c r="C12" s="99"/>
      <c r="D12" s="55">
        <v>0.25</v>
      </c>
      <c r="E12" s="56">
        <v>0.75</v>
      </c>
      <c r="F12" s="56"/>
      <c r="G12" s="86"/>
      <c r="H12" s="54">
        <v>0.5</v>
      </c>
      <c r="I12" s="66">
        <v>0.45833333333333331</v>
      </c>
      <c r="J12" s="67">
        <v>4.1666666666666664E-2</v>
      </c>
      <c r="K12" s="61"/>
      <c r="L12" s="68">
        <v>0</v>
      </c>
      <c r="M12" s="192">
        <v>0</v>
      </c>
      <c r="N12" s="197">
        <v>0</v>
      </c>
      <c r="O12" s="203"/>
      <c r="P12" s="124"/>
      <c r="R12" s="143"/>
    </row>
    <row r="13" spans="1:21" ht="15" x14ac:dyDescent="0.25">
      <c r="A13" s="228"/>
      <c r="B13" s="33">
        <v>43629</v>
      </c>
      <c r="C13" s="99"/>
      <c r="D13" s="55">
        <v>0.25</v>
      </c>
      <c r="E13" s="56">
        <v>0.95833333333333337</v>
      </c>
      <c r="F13" s="56"/>
      <c r="G13" s="86"/>
      <c r="H13" s="54">
        <v>0.70833333333333337</v>
      </c>
      <c r="I13" s="66">
        <v>0.54166666666666663</v>
      </c>
      <c r="J13" s="67">
        <v>0.16666666666666666</v>
      </c>
      <c r="K13" s="61"/>
      <c r="L13" s="68">
        <v>0</v>
      </c>
      <c r="M13" s="192">
        <v>0</v>
      </c>
      <c r="N13" s="197">
        <v>0</v>
      </c>
      <c r="O13" s="203"/>
      <c r="P13" s="124"/>
      <c r="R13"/>
    </row>
    <row r="14" spans="1:21" ht="15" x14ac:dyDescent="0.25">
      <c r="A14" s="228"/>
      <c r="B14" s="33">
        <v>43630</v>
      </c>
      <c r="C14" s="99"/>
      <c r="D14" s="55">
        <v>0.25</v>
      </c>
      <c r="E14" s="56">
        <v>0.83333333333333337</v>
      </c>
      <c r="F14" s="56"/>
      <c r="G14" s="86"/>
      <c r="H14" s="54">
        <v>0.58333333333333337</v>
      </c>
      <c r="I14" s="66">
        <v>0.54166666666666663</v>
      </c>
      <c r="J14" s="67">
        <v>4.1666666666666664E-2</v>
      </c>
      <c r="K14" s="61"/>
      <c r="L14" s="68">
        <v>0</v>
      </c>
      <c r="M14" s="192">
        <v>0</v>
      </c>
      <c r="N14" s="197">
        <v>0</v>
      </c>
      <c r="O14" s="203"/>
      <c r="P14" s="124"/>
      <c r="R14"/>
    </row>
    <row r="15" spans="1:21" ht="15.75" thickBot="1" x14ac:dyDescent="0.3">
      <c r="A15" s="228"/>
      <c r="B15" s="33">
        <v>43631</v>
      </c>
      <c r="C15" s="100">
        <v>1</v>
      </c>
      <c r="D15" s="87">
        <v>0.25</v>
      </c>
      <c r="E15" s="88">
        <v>0.95833333333333337</v>
      </c>
      <c r="F15" s="88">
        <v>0.95833333333333337</v>
      </c>
      <c r="G15" s="89">
        <v>1</v>
      </c>
      <c r="H15" s="58">
        <v>0.75</v>
      </c>
      <c r="I15" s="71">
        <v>0.54166666666666663</v>
      </c>
      <c r="J15" s="72">
        <v>0.20833333333333334</v>
      </c>
      <c r="K15" s="73"/>
      <c r="L15" s="74">
        <v>0</v>
      </c>
      <c r="M15" s="190">
        <v>0</v>
      </c>
      <c r="N15" s="195">
        <v>0</v>
      </c>
      <c r="O15" s="203"/>
      <c r="P15" s="125" t="s">
        <v>65</v>
      </c>
      <c r="R15"/>
    </row>
    <row r="16" spans="1:21" ht="16.5" thickTop="1" thickBot="1" x14ac:dyDescent="0.3">
      <c r="A16" s="228"/>
      <c r="B16" s="34">
        <v>43632</v>
      </c>
      <c r="C16" s="101"/>
      <c r="D16" s="78"/>
      <c r="E16" s="79"/>
      <c r="F16" s="79"/>
      <c r="G16" s="90"/>
      <c r="H16" s="106"/>
      <c r="I16" s="103"/>
      <c r="J16" s="104"/>
      <c r="K16" s="105"/>
      <c r="L16" s="81">
        <v>3.2916666666666665</v>
      </c>
      <c r="M16" s="82">
        <v>1.1666666666666667</v>
      </c>
      <c r="N16" s="193">
        <v>0.33333333333333331</v>
      </c>
      <c r="O16" s="204">
        <v>1.0416666666666667</v>
      </c>
      <c r="P16" s="125"/>
    </row>
    <row r="17" spans="1:16" ht="15.75" thickTop="1" x14ac:dyDescent="0.25">
      <c r="A17" s="36"/>
      <c r="B17" s="32">
        <v>43633</v>
      </c>
      <c r="C17" s="107"/>
      <c r="D17" s="91">
        <v>0.20833333333333334</v>
      </c>
      <c r="E17" s="92">
        <v>0.5</v>
      </c>
      <c r="F17" s="92">
        <v>0.58333333333333337</v>
      </c>
      <c r="G17" s="93">
        <v>0.95833333333333337</v>
      </c>
      <c r="H17" s="54">
        <v>0.66666666666666663</v>
      </c>
      <c r="I17" s="66">
        <v>0.45833333333333331</v>
      </c>
      <c r="J17" s="67">
        <v>0.20833333333333334</v>
      </c>
      <c r="K17" s="61"/>
      <c r="L17" s="54">
        <v>0</v>
      </c>
      <c r="M17" s="63">
        <v>0</v>
      </c>
      <c r="N17" s="198">
        <v>0</v>
      </c>
      <c r="O17" s="203"/>
      <c r="P17" s="124"/>
    </row>
    <row r="18" spans="1:16" ht="15" x14ac:dyDescent="0.25">
      <c r="A18" s="36"/>
      <c r="B18" s="33">
        <v>43634</v>
      </c>
      <c r="C18" s="100"/>
      <c r="D18" s="87">
        <v>0.25</v>
      </c>
      <c r="E18" s="88">
        <v>0.5</v>
      </c>
      <c r="F18" s="88">
        <v>0.58333333333333337</v>
      </c>
      <c r="G18" s="89">
        <v>0.91666666666666663</v>
      </c>
      <c r="H18" s="54">
        <v>0.58333333333333337</v>
      </c>
      <c r="I18" s="66">
        <v>0.45833333333333331</v>
      </c>
      <c r="J18" s="67">
        <v>0.125</v>
      </c>
      <c r="K18" s="61"/>
      <c r="L18" s="68">
        <v>0</v>
      </c>
      <c r="M18" s="63"/>
      <c r="N18" s="194">
        <v>0</v>
      </c>
      <c r="O18" s="203"/>
      <c r="P18" s="124"/>
    </row>
    <row r="19" spans="1:16" ht="15" x14ac:dyDescent="0.25">
      <c r="A19" s="36"/>
      <c r="B19" s="33">
        <v>43635</v>
      </c>
      <c r="C19" s="100"/>
      <c r="D19" s="87"/>
      <c r="E19" s="88"/>
      <c r="F19" s="88"/>
      <c r="G19" s="89"/>
      <c r="H19" s="54"/>
      <c r="I19" s="66"/>
      <c r="J19" s="67"/>
      <c r="K19" s="61"/>
      <c r="L19" s="68">
        <v>0</v>
      </c>
      <c r="M19" s="63">
        <v>0</v>
      </c>
      <c r="N19" s="194">
        <v>0</v>
      </c>
      <c r="O19" s="203"/>
      <c r="P19" s="124" t="s">
        <v>66</v>
      </c>
    </row>
    <row r="20" spans="1:16" ht="15" x14ac:dyDescent="0.25">
      <c r="A20" s="36"/>
      <c r="B20" s="33">
        <v>43636</v>
      </c>
      <c r="C20" s="100"/>
      <c r="D20" s="87"/>
      <c r="E20" s="88"/>
      <c r="F20" s="88"/>
      <c r="G20" s="89"/>
      <c r="H20" s="54"/>
      <c r="I20" s="66"/>
      <c r="J20" s="67"/>
      <c r="K20" s="61"/>
      <c r="L20" s="68">
        <v>0</v>
      </c>
      <c r="M20" s="63">
        <v>0</v>
      </c>
      <c r="N20" s="194">
        <v>0</v>
      </c>
      <c r="O20" s="203"/>
      <c r="P20" s="124" t="s">
        <v>66</v>
      </c>
    </row>
    <row r="21" spans="1:16" ht="15" x14ac:dyDescent="0.25">
      <c r="A21" s="36"/>
      <c r="B21" s="33">
        <v>43637</v>
      </c>
      <c r="C21" s="100"/>
      <c r="D21" s="87">
        <v>0.16666666666666666</v>
      </c>
      <c r="E21" s="88">
        <v>0.95833333333333337</v>
      </c>
      <c r="F21" s="88"/>
      <c r="G21" s="89"/>
      <c r="H21" s="54">
        <v>0.79166666666666663</v>
      </c>
      <c r="I21" s="66">
        <v>0.54166666666666663</v>
      </c>
      <c r="J21" s="67">
        <v>0.25</v>
      </c>
      <c r="K21" s="61"/>
      <c r="L21" s="68">
        <v>0</v>
      </c>
      <c r="M21" s="63">
        <v>0</v>
      </c>
      <c r="N21" s="194">
        <v>0</v>
      </c>
      <c r="O21" s="203"/>
      <c r="P21" s="124"/>
    </row>
    <row r="22" spans="1:16" ht="15.75" thickBot="1" x14ac:dyDescent="0.3">
      <c r="A22" s="36"/>
      <c r="B22" s="33">
        <v>43638</v>
      </c>
      <c r="C22" s="100"/>
      <c r="D22" s="87"/>
      <c r="E22" s="88"/>
      <c r="F22" s="88"/>
      <c r="G22" s="89"/>
      <c r="H22" s="58"/>
      <c r="I22" s="71"/>
      <c r="J22" s="72"/>
      <c r="K22" s="73"/>
      <c r="L22" s="74">
        <v>0</v>
      </c>
      <c r="M22" s="75">
        <v>0</v>
      </c>
      <c r="N22" s="195">
        <v>0</v>
      </c>
      <c r="O22" s="203"/>
      <c r="P22" s="125"/>
    </row>
    <row r="23" spans="1:16" ht="16.5" thickTop="1" thickBot="1" x14ac:dyDescent="0.3">
      <c r="A23" s="36"/>
      <c r="B23" s="34">
        <v>43639</v>
      </c>
      <c r="C23" s="101"/>
      <c r="D23" s="78"/>
      <c r="E23" s="79"/>
      <c r="F23" s="79"/>
      <c r="G23" s="90"/>
      <c r="H23" s="106"/>
      <c r="I23" s="103"/>
      <c r="J23" s="104"/>
      <c r="K23" s="108"/>
      <c r="L23" s="81">
        <v>2.0416666666666665</v>
      </c>
      <c r="M23" s="82">
        <v>0.875</v>
      </c>
      <c r="N23" s="193">
        <v>0.33333333333333331</v>
      </c>
      <c r="O23" s="204">
        <v>0.25</v>
      </c>
      <c r="P23" s="125"/>
    </row>
    <row r="24" spans="1:16" ht="15.75" thickTop="1" x14ac:dyDescent="0.25">
      <c r="A24" s="36"/>
      <c r="B24" s="32">
        <v>43640</v>
      </c>
      <c r="C24" s="107"/>
      <c r="D24" s="91"/>
      <c r="E24" s="92"/>
      <c r="F24" s="92"/>
      <c r="G24" s="93"/>
      <c r="H24" s="54"/>
      <c r="I24" s="66"/>
      <c r="J24" s="67"/>
      <c r="K24" s="61"/>
      <c r="L24" s="54">
        <v>0</v>
      </c>
      <c r="M24" s="63">
        <v>0</v>
      </c>
      <c r="N24" s="198">
        <v>0</v>
      </c>
      <c r="O24" s="203"/>
      <c r="P24" s="124"/>
    </row>
    <row r="25" spans="1:16" ht="15" x14ac:dyDescent="0.25">
      <c r="A25" s="36"/>
      <c r="B25" s="33">
        <v>43641</v>
      </c>
      <c r="C25" s="100"/>
      <c r="D25" s="87"/>
      <c r="E25" s="88"/>
      <c r="F25" s="88"/>
      <c r="G25" s="89"/>
      <c r="H25" s="54"/>
      <c r="I25" s="66"/>
      <c r="J25" s="67"/>
      <c r="K25" s="61"/>
      <c r="L25" s="68">
        <v>0</v>
      </c>
      <c r="M25" s="63"/>
      <c r="N25" s="194">
        <v>0</v>
      </c>
      <c r="O25" s="203"/>
      <c r="P25" s="124"/>
    </row>
    <row r="26" spans="1:16" ht="15" x14ac:dyDescent="0.25">
      <c r="A26" s="36"/>
      <c r="B26" s="33">
        <v>43642</v>
      </c>
      <c r="C26" s="100"/>
      <c r="D26" s="87"/>
      <c r="E26" s="88"/>
      <c r="F26" s="88"/>
      <c r="G26" s="89"/>
      <c r="H26" s="54"/>
      <c r="I26" s="66"/>
      <c r="J26" s="67"/>
      <c r="K26" s="61"/>
      <c r="L26" s="68">
        <v>0</v>
      </c>
      <c r="M26" s="63">
        <v>0</v>
      </c>
      <c r="N26" s="194">
        <v>0</v>
      </c>
      <c r="O26" s="203"/>
      <c r="P26" s="124"/>
    </row>
    <row r="27" spans="1:16" ht="15" x14ac:dyDescent="0.25">
      <c r="A27" s="36"/>
      <c r="B27" s="33">
        <v>43643</v>
      </c>
      <c r="C27" s="100"/>
      <c r="D27" s="87"/>
      <c r="E27" s="88"/>
      <c r="F27" s="88"/>
      <c r="G27" s="89"/>
      <c r="H27" s="54"/>
      <c r="I27" s="66"/>
      <c r="J27" s="67"/>
      <c r="K27" s="61"/>
      <c r="L27" s="68">
        <v>0</v>
      </c>
      <c r="M27" s="63">
        <v>0</v>
      </c>
      <c r="N27" s="194">
        <v>0</v>
      </c>
      <c r="O27" s="203"/>
      <c r="P27" s="124"/>
    </row>
    <row r="28" spans="1:16" ht="15" x14ac:dyDescent="0.25">
      <c r="A28" s="36"/>
      <c r="B28" s="33">
        <v>43644</v>
      </c>
      <c r="C28" s="100"/>
      <c r="D28" s="87"/>
      <c r="E28" s="88"/>
      <c r="F28" s="88"/>
      <c r="G28" s="89"/>
      <c r="H28" s="54"/>
      <c r="I28" s="66"/>
      <c r="J28" s="67"/>
      <c r="K28" s="61"/>
      <c r="L28" s="68">
        <v>0</v>
      </c>
      <c r="M28" s="63">
        <v>0</v>
      </c>
      <c r="N28" s="194">
        <v>0</v>
      </c>
      <c r="O28" s="203"/>
      <c r="P28" s="124"/>
    </row>
    <row r="29" spans="1:16" ht="15.75" thickBot="1" x14ac:dyDescent="0.3">
      <c r="A29" s="36"/>
      <c r="B29" s="33">
        <v>43645</v>
      </c>
      <c r="C29" s="100"/>
      <c r="D29" s="87"/>
      <c r="E29" s="88"/>
      <c r="F29" s="88"/>
      <c r="G29" s="89"/>
      <c r="H29" s="58"/>
      <c r="I29" s="71"/>
      <c r="J29" s="72"/>
      <c r="K29" s="73"/>
      <c r="L29" s="74">
        <v>0</v>
      </c>
      <c r="M29" s="75">
        <v>0</v>
      </c>
      <c r="N29" s="195">
        <v>0</v>
      </c>
      <c r="O29" s="203"/>
      <c r="P29" s="125"/>
    </row>
    <row r="30" spans="1:16" ht="16.5" thickTop="1" thickBot="1" x14ac:dyDescent="0.3">
      <c r="A30" s="36"/>
      <c r="B30" s="34">
        <v>43646</v>
      </c>
      <c r="C30" s="101"/>
      <c r="D30" s="78"/>
      <c r="E30" s="79"/>
      <c r="F30" s="79"/>
      <c r="G30" s="90"/>
      <c r="H30" s="106"/>
      <c r="I30" s="103"/>
      <c r="J30" s="104"/>
      <c r="K30" s="108"/>
      <c r="L30" s="81">
        <v>0</v>
      </c>
      <c r="M30" s="82">
        <v>0</v>
      </c>
      <c r="N30" s="193"/>
      <c r="O30" s="204"/>
      <c r="P30" s="125"/>
    </row>
    <row r="31" spans="1:16" ht="15.75" thickTop="1" x14ac:dyDescent="0.25">
      <c r="A31" s="36"/>
      <c r="B31" s="32"/>
      <c r="C31" s="107"/>
      <c r="D31" s="91"/>
      <c r="E31" s="92"/>
      <c r="F31" s="92"/>
      <c r="G31" s="93"/>
      <c r="H31" s="54"/>
      <c r="I31" s="66"/>
      <c r="J31" s="67"/>
      <c r="K31" s="61"/>
      <c r="L31" s="54">
        <v>0</v>
      </c>
      <c r="M31" s="63">
        <v>0</v>
      </c>
      <c r="N31" s="198">
        <v>0</v>
      </c>
      <c r="O31" s="203"/>
      <c r="P31" s="125"/>
    </row>
    <row r="32" spans="1:16" ht="15" x14ac:dyDescent="0.25">
      <c r="A32" s="36"/>
      <c r="B32" s="33"/>
      <c r="C32" s="100"/>
      <c r="D32" s="87"/>
      <c r="E32" s="88"/>
      <c r="F32" s="88"/>
      <c r="G32" s="89"/>
      <c r="H32" s="54"/>
      <c r="I32" s="66"/>
      <c r="J32" s="67"/>
      <c r="K32" s="61"/>
      <c r="L32" s="68">
        <v>0</v>
      </c>
      <c r="M32" s="63"/>
      <c r="N32" s="194">
        <v>0</v>
      </c>
      <c r="O32" s="203"/>
      <c r="P32" s="124"/>
    </row>
    <row r="33" spans="1:16" ht="15" x14ac:dyDescent="0.25">
      <c r="A33" s="36"/>
      <c r="B33" s="33"/>
      <c r="C33" s="100"/>
      <c r="D33" s="87"/>
      <c r="E33" s="88"/>
      <c r="F33" s="88"/>
      <c r="G33" s="89"/>
      <c r="H33" s="54"/>
      <c r="I33" s="66"/>
      <c r="J33" s="67"/>
      <c r="K33" s="61"/>
      <c r="L33" s="68">
        <v>0</v>
      </c>
      <c r="M33" s="63">
        <v>0</v>
      </c>
      <c r="N33" s="194">
        <v>0</v>
      </c>
      <c r="O33" s="203"/>
      <c r="P33" s="124"/>
    </row>
    <row r="34" spans="1:16" ht="15" x14ac:dyDescent="0.25">
      <c r="A34" s="36"/>
      <c r="B34" s="33"/>
      <c r="C34" s="100"/>
      <c r="D34" s="87"/>
      <c r="E34" s="88"/>
      <c r="F34" s="88"/>
      <c r="G34" s="89"/>
      <c r="H34" s="54"/>
      <c r="I34" s="66"/>
      <c r="J34" s="67"/>
      <c r="K34" s="61"/>
      <c r="L34" s="68">
        <v>0</v>
      </c>
      <c r="M34" s="63">
        <v>0</v>
      </c>
      <c r="N34" s="194">
        <v>0</v>
      </c>
      <c r="O34" s="203"/>
      <c r="P34" s="124"/>
    </row>
    <row r="35" spans="1:16" ht="15" x14ac:dyDescent="0.25">
      <c r="A35" s="36"/>
      <c r="B35" s="33"/>
      <c r="C35" s="100"/>
      <c r="D35" s="87"/>
      <c r="E35" s="88"/>
      <c r="F35" s="88"/>
      <c r="G35" s="89"/>
      <c r="H35" s="54"/>
      <c r="I35" s="66"/>
      <c r="J35" s="67"/>
      <c r="K35" s="61"/>
      <c r="L35" s="68">
        <v>0</v>
      </c>
      <c r="M35" s="63">
        <v>0</v>
      </c>
      <c r="N35" s="194">
        <v>0</v>
      </c>
      <c r="O35" s="203"/>
      <c r="P35" s="124"/>
    </row>
    <row r="36" spans="1:16" ht="15.75" thickBot="1" x14ac:dyDescent="0.3">
      <c r="A36" s="36"/>
      <c r="B36" s="33"/>
      <c r="C36" s="100"/>
      <c r="D36" s="87"/>
      <c r="E36" s="88"/>
      <c r="F36" s="88"/>
      <c r="G36" s="89"/>
      <c r="H36" s="58"/>
      <c r="I36" s="71"/>
      <c r="J36" s="72"/>
      <c r="K36" s="73"/>
      <c r="L36" s="74">
        <v>0</v>
      </c>
      <c r="M36" s="75">
        <v>0</v>
      </c>
      <c r="N36" s="199">
        <v>0</v>
      </c>
      <c r="O36" s="203"/>
      <c r="P36" s="125"/>
    </row>
    <row r="37" spans="1:16" ht="16.5" thickTop="1" thickBot="1" x14ac:dyDescent="0.3">
      <c r="A37" s="36"/>
      <c r="B37" s="35"/>
      <c r="C37" s="100"/>
      <c r="D37" s="87"/>
      <c r="E37" s="88"/>
      <c r="F37" s="88"/>
      <c r="G37" s="89"/>
      <c r="H37" s="106"/>
      <c r="I37" s="103"/>
      <c r="J37" s="104"/>
      <c r="K37" s="108"/>
      <c r="L37" s="81">
        <v>0</v>
      </c>
      <c r="M37" s="82">
        <v>0</v>
      </c>
      <c r="N37" s="83"/>
      <c r="O37" s="193"/>
      <c r="P37" s="125"/>
    </row>
    <row r="38" spans="1:16" ht="16.5" thickTop="1" thickBot="1" x14ac:dyDescent="0.3">
      <c r="A38" s="36"/>
      <c r="B38" s="22" t="s">
        <v>12</v>
      </c>
      <c r="C38" s="94"/>
      <c r="D38" s="94"/>
      <c r="E38" s="94"/>
      <c r="F38" s="94"/>
      <c r="G38" s="94"/>
      <c r="H38" s="95">
        <f t="shared" ref="H38:O38" si="0">SUM(H3:H37)</f>
        <v>8.4375</v>
      </c>
      <c r="I38" s="95">
        <f t="shared" si="0"/>
        <v>5.875</v>
      </c>
      <c r="J38" s="95">
        <f t="shared" si="0"/>
        <v>1.6041666666666663</v>
      </c>
      <c r="K38" s="131">
        <f>SUMIFS(K3:K37,C3:C37,"")</f>
        <v>0.25</v>
      </c>
      <c r="L38" s="96">
        <f>SUM(L3:L37)</f>
        <v>8.4375</v>
      </c>
      <c r="M38" s="96">
        <f t="shared" si="0"/>
        <v>3.5</v>
      </c>
      <c r="N38" s="96">
        <f t="shared" si="0"/>
        <v>1</v>
      </c>
      <c r="O38" s="96">
        <f t="shared" si="0"/>
        <v>1.375</v>
      </c>
      <c r="P38" s="127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8.4375</v>
      </c>
      <c r="I40" s="223">
        <f>SUM(I38:J38)</f>
        <v>7.4791666666666661</v>
      </c>
      <c r="J40" s="224"/>
      <c r="K40" s="26"/>
      <c r="L40" s="12">
        <f>L38</f>
        <v>8.4375</v>
      </c>
      <c r="M40" s="223">
        <f>SUM(M38:O38)</f>
        <v>5.875</v>
      </c>
      <c r="N40" s="225"/>
      <c r="O40" s="226"/>
    </row>
    <row r="41" spans="1:16" ht="13.5" thickTop="1" x14ac:dyDescent="0.25"/>
    <row r="56" spans="2:16" ht="54.75" customHeight="1" x14ac:dyDescent="0.25">
      <c r="B56" s="235" t="str">
        <f ca="1">A3</f>
        <v>DANIEL</v>
      </c>
      <c r="C56" s="235"/>
      <c r="D56" s="235"/>
      <c r="E56" s="235"/>
      <c r="F56" s="235"/>
      <c r="G56" s="235"/>
      <c r="H56" s="235"/>
    </row>
    <row r="57" spans="2:16" ht="58.5" customHeight="1" thickBot="1" x14ac:dyDescent="0.3">
      <c r="B57" s="235"/>
      <c r="C57" s="235"/>
      <c r="D57" s="235"/>
      <c r="E57" s="235"/>
      <c r="F57" s="235"/>
      <c r="G57" s="235"/>
      <c r="H57" s="235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51">
        <v>43619</v>
      </c>
      <c r="C59" s="152"/>
      <c r="D59" s="153"/>
      <c r="E59" s="154"/>
      <c r="F59" s="154"/>
      <c r="G59" s="155"/>
      <c r="H59" s="156"/>
      <c r="I59" s="157"/>
      <c r="J59" s="158"/>
      <c r="K59" s="159">
        <v>0</v>
      </c>
      <c r="L59" s="62">
        <v>0</v>
      </c>
      <c r="M59" s="63">
        <v>0</v>
      </c>
      <c r="N59" s="64">
        <v>0</v>
      </c>
      <c r="O59" s="65">
        <v>0</v>
      </c>
      <c r="P59" s="123"/>
    </row>
    <row r="60" spans="2:16" ht="15" x14ac:dyDescent="0.25">
      <c r="B60" s="160">
        <v>43620</v>
      </c>
      <c r="C60" s="161"/>
      <c r="D60" s="153"/>
      <c r="E60" s="154"/>
      <c r="F60" s="154"/>
      <c r="G60" s="155"/>
      <c r="H60" s="162"/>
      <c r="I60" s="163"/>
      <c r="J60" s="164"/>
      <c r="K60" s="159">
        <v>0</v>
      </c>
      <c r="L60" s="68">
        <v>0</v>
      </c>
      <c r="M60" s="63">
        <v>0</v>
      </c>
      <c r="N60" s="64">
        <v>0</v>
      </c>
      <c r="O60" s="69">
        <v>0</v>
      </c>
      <c r="P60" s="124"/>
    </row>
    <row r="61" spans="2:16" ht="15" x14ac:dyDescent="0.25">
      <c r="B61" s="160">
        <v>43621</v>
      </c>
      <c r="C61" s="165"/>
      <c r="D61" s="153"/>
      <c r="E61" s="154"/>
      <c r="F61" s="154"/>
      <c r="G61" s="155"/>
      <c r="H61" s="162"/>
      <c r="I61" s="163"/>
      <c r="J61" s="164"/>
      <c r="K61" s="159">
        <v>0</v>
      </c>
      <c r="L61" s="68">
        <v>0</v>
      </c>
      <c r="M61" s="63">
        <v>0</v>
      </c>
      <c r="N61" s="70">
        <v>0</v>
      </c>
      <c r="O61" s="69">
        <v>0</v>
      </c>
      <c r="P61" s="124"/>
    </row>
    <row r="62" spans="2:16" ht="15" x14ac:dyDescent="0.25">
      <c r="B62" s="160">
        <v>43622</v>
      </c>
      <c r="C62" s="161"/>
      <c r="D62" s="153"/>
      <c r="E62" s="154"/>
      <c r="F62" s="154"/>
      <c r="G62" s="155"/>
      <c r="H62" s="162"/>
      <c r="I62" s="163"/>
      <c r="J62" s="164"/>
      <c r="K62" s="159">
        <v>0</v>
      </c>
      <c r="L62" s="68">
        <v>0</v>
      </c>
      <c r="M62" s="63">
        <v>0</v>
      </c>
      <c r="N62" s="64">
        <v>0</v>
      </c>
      <c r="O62" s="69">
        <v>0</v>
      </c>
      <c r="P62" s="124"/>
    </row>
    <row r="63" spans="2:16" ht="15" x14ac:dyDescent="0.25">
      <c r="B63" s="160">
        <v>43623</v>
      </c>
      <c r="C63" s="161"/>
      <c r="D63" s="153"/>
      <c r="E63" s="154"/>
      <c r="F63" s="154"/>
      <c r="G63" s="155"/>
      <c r="H63" s="162"/>
      <c r="I63" s="163"/>
      <c r="J63" s="164"/>
      <c r="K63" s="159">
        <v>0</v>
      </c>
      <c r="L63" s="68">
        <v>0</v>
      </c>
      <c r="M63" s="63">
        <v>0</v>
      </c>
      <c r="N63" s="64">
        <v>0</v>
      </c>
      <c r="O63" s="69">
        <v>0</v>
      </c>
      <c r="P63" s="124"/>
    </row>
    <row r="64" spans="2:16" ht="15.75" thickBot="1" x14ac:dyDescent="0.3">
      <c r="B64" s="160">
        <v>43624</v>
      </c>
      <c r="C64" s="161"/>
      <c r="D64" s="166"/>
      <c r="E64" s="167"/>
      <c r="F64" s="167"/>
      <c r="G64" s="168"/>
      <c r="H64" s="169">
        <v>0</v>
      </c>
      <c r="I64" s="170">
        <v>0</v>
      </c>
      <c r="J64" s="171">
        <v>0</v>
      </c>
      <c r="K64" s="172">
        <v>0</v>
      </c>
      <c r="L64" s="74">
        <v>0</v>
      </c>
      <c r="M64" s="75">
        <v>0</v>
      </c>
      <c r="N64" s="76">
        <v>0</v>
      </c>
      <c r="O64" s="77">
        <v>0</v>
      </c>
      <c r="P64" s="125"/>
    </row>
    <row r="65" spans="2:16" ht="16.5" thickTop="1" thickBot="1" x14ac:dyDescent="0.3">
      <c r="B65" s="173">
        <v>43625</v>
      </c>
      <c r="C65" s="174"/>
      <c r="D65" s="175"/>
      <c r="E65" s="176"/>
      <c r="F65" s="176"/>
      <c r="G65" s="177"/>
      <c r="H65" s="178">
        <v>0</v>
      </c>
      <c r="I65" s="179">
        <v>0</v>
      </c>
      <c r="J65" s="180">
        <v>0</v>
      </c>
      <c r="K65" s="181">
        <v>0</v>
      </c>
      <c r="L65" s="81"/>
      <c r="M65" s="82"/>
      <c r="N65" s="83"/>
      <c r="O65" s="84"/>
      <c r="P65" s="126"/>
    </row>
    <row r="66" spans="2:16" ht="16.5" thickTop="1" thickBot="1" x14ac:dyDescent="0.3">
      <c r="B66" s="139"/>
      <c r="C66" s="140"/>
      <c r="D66" s="141"/>
      <c r="E66" s="141"/>
      <c r="F66" s="141"/>
      <c r="G66" s="141"/>
      <c r="H66" s="142"/>
      <c r="I66" s="142"/>
      <c r="J66" s="142"/>
      <c r="K66" s="142"/>
      <c r="L66"/>
      <c r="M66"/>
      <c r="N66"/>
      <c r="O66"/>
      <c r="P66" s="143"/>
    </row>
    <row r="67" spans="2:16" ht="62.25" customHeight="1" thickTop="1" x14ac:dyDescent="0.2">
      <c r="B67" s="229" t="s">
        <v>58</v>
      </c>
      <c r="C67" s="230"/>
      <c r="D67" s="230"/>
      <c r="E67" s="230"/>
      <c r="F67" s="230"/>
      <c r="G67" s="230"/>
      <c r="H67" s="230"/>
      <c r="I67" s="231"/>
    </row>
    <row r="68" spans="2:16" ht="27.75" customHeight="1" thickBot="1" x14ac:dyDescent="0.3">
      <c r="B68" s="232" t="s">
        <v>57</v>
      </c>
      <c r="C68" s="233"/>
      <c r="D68" s="233"/>
      <c r="E68" s="233"/>
      <c r="F68" s="233"/>
      <c r="G68" s="233"/>
      <c r="H68" s="233"/>
      <c r="I68" s="234"/>
    </row>
    <row r="69" spans="2:16" ht="13.5" thickTop="1" x14ac:dyDescent="0.25">
      <c r="B69" s="135"/>
      <c r="C69" s="135"/>
      <c r="D69" s="135"/>
      <c r="E69" s="135"/>
      <c r="F69" s="135"/>
      <c r="G69" s="135"/>
      <c r="H69" s="135"/>
      <c r="I69" s="135"/>
      <c r="J69" s="135"/>
      <c r="K69" s="135"/>
      <c r="L69" s="135"/>
      <c r="M69" s="135"/>
      <c r="N69" s="135"/>
      <c r="O69" s="135"/>
      <c r="P69" s="135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K37">
    <cfRule type="expression" dxfId="9" priority="17">
      <formula>MONTH($B$34)&lt;&gt;MONTH($B$22)</formula>
    </cfRule>
  </conditionalFormatting>
  <conditionalFormatting sqref="B3:K37">
    <cfRule type="expression" dxfId="8" priority="18">
      <formula>WEEKDAY($B3)=1</formula>
    </cfRule>
  </conditionalFormatting>
  <conditionalFormatting sqref="C3:C11 C13:C15 C20:C29 C17:C18 C31:C37">
    <cfRule type="expression" dxfId="7" priority="16">
      <formula>AND(COUNTIF(Fer,B3)=0,C3&lt;&gt;"")</formula>
    </cfRule>
  </conditionalFormatting>
  <conditionalFormatting sqref="B3:C15 B17:C29 B31:C37">
    <cfRule type="expression" dxfId="6" priority="15">
      <formula>COUNTIF(Fer,$B3)</formula>
    </cfRule>
  </conditionalFormatting>
  <conditionalFormatting sqref="B66:K66">
    <cfRule type="expression" dxfId="5" priority="12">
      <formula>WEEKDAY(#REF!)=1</formula>
    </cfRule>
  </conditionalFormatting>
  <conditionalFormatting sqref="C66">
    <cfRule type="expression" dxfId="4" priority="11">
      <formula>AND(COUNTIF(Fer,#REF!)=0,#REF!&lt;&gt;"")</formula>
    </cfRule>
  </conditionalFormatting>
  <conditionalFormatting sqref="B66:C66">
    <cfRule type="expression" dxfId="3" priority="10">
      <formula>COUNTIF(Fer,#REF!)</formula>
    </cfRule>
  </conditionalFormatting>
  <conditionalFormatting sqref="B59:K65">
    <cfRule type="expression" dxfId="2" priority="6">
      <formula>WEEKDAY(#REF!)=1</formula>
    </cfRule>
  </conditionalFormatting>
  <conditionalFormatting sqref="C59:C65">
    <cfRule type="expression" dxfId="1" priority="5">
      <formula>AND(COUNTIF(Fer,#REF!)=0,#REF!&lt;&gt;"")</formula>
    </cfRule>
  </conditionalFormatting>
  <conditionalFormatting sqref="B59:C65">
    <cfRule type="expression" dxfId="0" priority="4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VARIABLES</vt:lpstr>
      <vt:lpstr>Fériés</vt:lpstr>
      <vt:lpstr>DANIEL</vt:lpstr>
      <vt:lpstr>DANIEL!Fer</vt:lpstr>
      <vt:lpstr>MODELE!Fer</vt:lpstr>
      <vt:lpstr>DANIEL!HF</vt:lpstr>
      <vt:lpstr>HF</vt:lpstr>
      <vt:lpstr>DANIEL!HJ</vt:lpstr>
      <vt:lpstr>MODELE!HJ</vt:lpstr>
      <vt:lpstr>DANIEL!HN</vt:lpstr>
      <vt:lpstr>MODELE!HN</vt:lpstr>
      <vt:lpstr>DANIEL!HS_1</vt:lpstr>
      <vt:lpstr>MODELE!HS_1</vt:lpstr>
      <vt:lpstr>DANIEL!HS_2</vt:lpstr>
      <vt:lpstr>MODELE!HS_2</vt:lpstr>
      <vt:lpstr>DANIEL!Zone_d_impression</vt:lpstr>
      <vt:lpstr>MODELE!Zone_d_impression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2019-06-28T15:01:28Z</cp:lastPrinted>
  <dcterms:created xsi:type="dcterms:W3CDTF">2019-05-22T07:35:51Z</dcterms:created>
  <dcterms:modified xsi:type="dcterms:W3CDTF">2019-07-01T12:02:03Z</dcterms:modified>
</cp:coreProperties>
</file>