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480" yWindow="315" windowWidth="24240" windowHeight="11835" activeTab="1"/>
  </bookViews>
  <sheets>
    <sheet name="Sheet1" sheetId="3" r:id="rId1"/>
    <sheet name="calculation of the brqdford" sheetId="2" r:id="rId2"/>
  </sheets>
  <calcPr calcId="144525"/>
</workbook>
</file>

<file path=xl/calcChain.xml><?xml version="1.0" encoding="utf-8"?>
<calcChain xmlns="http://schemas.openxmlformats.org/spreadsheetml/2006/main">
  <c r="I39" i="2"/>
  <c r="I37" l="1"/>
  <c r="I36"/>
  <c r="I32"/>
  <c r="I33"/>
  <c r="I34"/>
  <c r="I31"/>
  <c r="I27"/>
  <c r="I28"/>
  <c r="I29"/>
  <c r="I26"/>
  <c r="I22"/>
  <c r="I23"/>
  <c r="I24"/>
  <c r="I21"/>
  <c r="I17"/>
  <c r="I18"/>
  <c r="I19"/>
  <c r="I16"/>
  <c r="D6"/>
  <c r="D9"/>
  <c r="D3"/>
  <c r="C31" l="1"/>
  <c r="D31" s="1"/>
  <c r="E31" s="1"/>
  <c r="C16" l="1"/>
  <c r="D16" s="1"/>
  <c r="E3"/>
  <c r="D4"/>
  <c r="E4" s="1"/>
  <c r="E6"/>
  <c r="D5"/>
  <c r="E5" s="1"/>
  <c r="C28"/>
  <c r="D28" s="1"/>
  <c r="D12"/>
  <c r="E12" s="1"/>
  <c r="F12" s="1"/>
  <c r="D11"/>
  <c r="E11" s="1"/>
  <c r="E10"/>
  <c r="E9"/>
  <c r="E8"/>
  <c r="E7"/>
  <c r="C17" l="1"/>
  <c r="D17" s="1"/>
  <c r="C18"/>
  <c r="D18" s="1"/>
  <c r="C19"/>
  <c r="D19" s="1"/>
  <c r="C21"/>
  <c r="D21" s="1"/>
  <c r="C22"/>
  <c r="D22" s="1"/>
  <c r="C23"/>
  <c r="D23" s="1"/>
  <c r="C24"/>
  <c r="D24" s="1"/>
  <c r="C26"/>
  <c r="D26" s="1"/>
  <c r="C27"/>
  <c r="D27" s="1"/>
  <c r="C29"/>
  <c r="D29" s="1"/>
  <c r="C32"/>
  <c r="D32" s="1"/>
  <c r="C33"/>
  <c r="D33" s="1"/>
  <c r="C34"/>
  <c r="D34" s="1"/>
  <c r="C36"/>
  <c r="D36" s="1"/>
  <c r="C37"/>
  <c r="D37" s="1"/>
  <c r="C38"/>
  <c r="D38" s="1"/>
  <c r="C39"/>
  <c r="D39" s="1"/>
  <c r="F4"/>
  <c r="F5"/>
  <c r="F6"/>
  <c r="F7"/>
  <c r="F8"/>
  <c r="F9"/>
  <c r="F10"/>
  <c r="F11"/>
  <c r="F3"/>
  <c r="E28" l="1"/>
  <c r="F28" s="1"/>
  <c r="E17"/>
  <c r="F17" s="1"/>
  <c r="G17" s="1"/>
  <c r="E18"/>
  <c r="F18" s="1"/>
  <c r="G18" s="1"/>
  <c r="E19"/>
  <c r="F19" s="1"/>
  <c r="G19" s="1"/>
  <c r="E21"/>
  <c r="F21" s="1"/>
  <c r="G21" s="1"/>
  <c r="E22"/>
  <c r="F22" s="1"/>
  <c r="G22" s="1"/>
  <c r="E23"/>
  <c r="F23" s="1"/>
  <c r="G23" s="1"/>
  <c r="E24"/>
  <c r="F24" s="1"/>
  <c r="G24" s="1"/>
  <c r="E26"/>
  <c r="F26" s="1"/>
  <c r="G26" s="1"/>
  <c r="E27"/>
  <c r="F27" s="1"/>
  <c r="G27" s="1"/>
  <c r="E29"/>
  <c r="F29" s="1"/>
  <c r="G29" s="1"/>
  <c r="F31"/>
  <c r="G31" s="1"/>
  <c r="E32"/>
  <c r="F32" s="1"/>
  <c r="G32" s="1"/>
  <c r="E33"/>
  <c r="F33" s="1"/>
  <c r="G33" s="1"/>
  <c r="E34"/>
  <c r="F34" s="1"/>
  <c r="G34" s="1"/>
  <c r="E36"/>
  <c r="F36" s="1"/>
  <c r="G36" s="1"/>
  <c r="E37"/>
  <c r="F37" s="1"/>
  <c r="G37" s="1"/>
  <c r="E38"/>
  <c r="F38" s="1"/>
  <c r="G38" s="1"/>
  <c r="E39"/>
  <c r="F39" s="1"/>
  <c r="G39" s="1"/>
  <c r="E16"/>
  <c r="F16" s="1"/>
  <c r="G16" s="1"/>
  <c r="B4"/>
  <c r="B5"/>
  <c r="B6"/>
  <c r="B7"/>
  <c r="B8"/>
  <c r="B9"/>
  <c r="B10"/>
  <c r="B11"/>
  <c r="B12"/>
  <c r="B3"/>
  <c r="H23" l="1"/>
  <c r="H21"/>
  <c r="H18"/>
  <c r="H24"/>
  <c r="H22"/>
  <c r="J23" s="1"/>
  <c r="H19"/>
  <c r="J18" s="1"/>
  <c r="H17"/>
  <c r="J17"/>
  <c r="G28"/>
  <c r="H28" s="1"/>
  <c r="H16"/>
  <c r="H38"/>
  <c r="H36"/>
  <c r="H33"/>
  <c r="J34" s="1"/>
  <c r="H31"/>
  <c r="H27"/>
  <c r="H39"/>
  <c r="H37"/>
  <c r="J39" s="1"/>
  <c r="H34"/>
  <c r="H32"/>
  <c r="H29"/>
  <c r="J29" s="1"/>
  <c r="H26"/>
  <c r="J22" l="1"/>
  <c r="J24"/>
  <c r="J27"/>
  <c r="J33"/>
  <c r="J26"/>
  <c r="J32"/>
  <c r="J37"/>
  <c r="J19"/>
  <c r="J31"/>
  <c r="J36"/>
  <c r="J16"/>
  <c r="J21"/>
</calcChain>
</file>

<file path=xl/sharedStrings.xml><?xml version="1.0" encoding="utf-8"?>
<sst xmlns="http://schemas.openxmlformats.org/spreadsheetml/2006/main" count="290" uniqueCount="158">
  <si>
    <t xml:space="preserve">Plate information </t>
  </si>
  <si>
    <t>Plate</t>
  </si>
  <si>
    <t>Repeat</t>
  </si>
  <si>
    <t>Barcode</t>
  </si>
  <si>
    <t>Measured height</t>
  </si>
  <si>
    <t>Chamber temperature at start</t>
  </si>
  <si>
    <t>Chamber temperature at end</t>
  </si>
  <si>
    <t>Humidity at start</t>
  </si>
  <si>
    <t>Humidity at end</t>
  </si>
  <si>
    <t>Ambient temperature at start</t>
  </si>
  <si>
    <t>Ambient temperature at end</t>
  </si>
  <si>
    <t>Group</t>
  </si>
  <si>
    <t>Label</t>
  </si>
  <si>
    <t>ScanX</t>
  </si>
  <si>
    <t>ScanY</t>
  </si>
  <si>
    <t>Measinfo</t>
  </si>
  <si>
    <t>Kinetics</t>
  </si>
  <si>
    <t>Measurement date</t>
  </si>
  <si>
    <t>Karen  Bradford ABS 590(1)</t>
  </si>
  <si>
    <t>De=1st Ex=Btm Em=N/A Wdw=N/A</t>
  </si>
  <si>
    <t>Background information</t>
  </si>
  <si>
    <t>Result</t>
  </si>
  <si>
    <t>Signal</t>
  </si>
  <si>
    <t>Flashes/Time</t>
  </si>
  <si>
    <t>Meastime</t>
  </si>
  <si>
    <t>MeasInfo</t>
  </si>
  <si>
    <t>Karen  Bradford ABS 590</t>
  </si>
  <si>
    <t>Results for Karen  Bradford ABS 590(1) - channel 1 (A)</t>
  </si>
  <si>
    <t>A</t>
  </si>
  <si>
    <t>B</t>
  </si>
  <si>
    <t>C</t>
  </si>
  <si>
    <t>D</t>
  </si>
  <si>
    <t>E</t>
  </si>
  <si>
    <t>F</t>
  </si>
  <si>
    <t>G</t>
  </si>
  <si>
    <t>H</t>
  </si>
  <si>
    <t xml:space="preserve">Basic assay information </t>
  </si>
  <si>
    <t xml:space="preserve">Assay ID: </t>
  </si>
  <si>
    <t xml:space="preserve">Assay Started: </t>
  </si>
  <si>
    <t xml:space="preserve">Assay Finished: </t>
  </si>
  <si>
    <t xml:space="preserve">Assay Exported: </t>
  </si>
  <si>
    <t xml:space="preserve">Protocol ID: </t>
  </si>
  <si>
    <t xml:space="preserve">Protocol Name: </t>
  </si>
  <si>
    <t>Karen Bradford</t>
  </si>
  <si>
    <t xml:space="preserve">Serial#: </t>
  </si>
  <si>
    <t>Protocol information</t>
  </si>
  <si>
    <t>Protocol:</t>
  </si>
  <si>
    <t>Protocol name</t>
  </si>
  <si>
    <t>Number of assay repeats</t>
  </si>
  <si>
    <t>Start assay repeat each</t>
  </si>
  <si>
    <t>N/A</t>
  </si>
  <si>
    <t>Number of plate repeats</t>
  </si>
  <si>
    <t>Start plate repeat each</t>
  </si>
  <si>
    <t>Is label meas. height used</t>
  </si>
  <si>
    <t>Yes</t>
  </si>
  <si>
    <t>Height of measurement</t>
  </si>
  <si>
    <t>Defined in label</t>
  </si>
  <si>
    <t>Is gripper height used</t>
  </si>
  <si>
    <t>No</t>
  </si>
  <si>
    <t>Mode of measurement</t>
  </si>
  <si>
    <t>By Rows</t>
  </si>
  <si>
    <t>Rotated plate</t>
  </si>
  <si>
    <t>Soft move</t>
  </si>
  <si>
    <t>Protocol notes</t>
  </si>
  <si>
    <t xml:space="preserve"> </t>
  </si>
  <si>
    <t>Plate type:</t>
  </si>
  <si>
    <t>Name of the plate type</t>
  </si>
  <si>
    <t>96 General</t>
  </si>
  <si>
    <t>Number of rows</t>
  </si>
  <si>
    <t>Number of columns</t>
  </si>
  <si>
    <t>Number of the wells in the plate</t>
  </si>
  <si>
    <t>Height of the plate</t>
  </si>
  <si>
    <t>14.35 mm</t>
  </si>
  <si>
    <t>Coordinates of corners:</t>
  </si>
  <si>
    <t>14.38 mm x------------------------------------------------------ x 113.38 mm</t>
  </si>
  <si>
    <t>11.24 mm                                                           11.24 mm</t>
  </si>
  <si>
    <t>74.24 mm                                                           74.24 mm</t>
  </si>
  <si>
    <t>Platemap:</t>
  </si>
  <si>
    <t xml:space="preserve">- </t>
  </si>
  <si>
    <t xml:space="preserve">  </t>
  </si>
  <si>
    <t xml:space="preserve"> - - Undefined</t>
  </si>
  <si>
    <t>Calculations:</t>
  </si>
  <si>
    <t>No calculations.</t>
  </si>
  <si>
    <t>Auto export parameters:</t>
  </si>
  <si>
    <t>Export format</t>
  </si>
  <si>
    <t>Include basic assay information</t>
  </si>
  <si>
    <t>Place assay information at</t>
  </si>
  <si>
    <t>End of file</t>
  </si>
  <si>
    <t>Include basic plate information</t>
  </si>
  <si>
    <t>Place plate information at</t>
  </si>
  <si>
    <t>Beginning of plate</t>
  </si>
  <si>
    <t>Include protocol information</t>
  </si>
  <si>
    <t>Protocol info level</t>
  </si>
  <si>
    <t>Large</t>
  </si>
  <si>
    <t>Include error and warning information</t>
  </si>
  <si>
    <t>Include background information</t>
  </si>
  <si>
    <t>Add plate number to the file name</t>
  </si>
  <si>
    <t>Each plate to separate file</t>
  </si>
  <si>
    <t>Field separator to use</t>
  </si>
  <si>
    <t>System</t>
  </si>
  <si>
    <t>File name format</t>
  </si>
  <si>
    <t>Operations:</t>
  </si>
  <si>
    <t>Plate 1</t>
  </si>
  <si>
    <t xml:space="preserve">  Group 1</t>
  </si>
  <si>
    <t xml:space="preserve">    Measurement</t>
  </si>
  <si>
    <t xml:space="preserve">      Label</t>
  </si>
  <si>
    <t>Labels:</t>
  </si>
  <si>
    <t>Exc. filter</t>
  </si>
  <si>
    <t>Photometric 590</t>
  </si>
  <si>
    <t>Measurement height</t>
  </si>
  <si>
    <t>7 mm</t>
  </si>
  <si>
    <t>Number of flashes</t>
  </si>
  <si>
    <t>Number of flashes integrated</t>
  </si>
  <si>
    <t>Excitation light</t>
  </si>
  <si>
    <t>Reference excitation light</t>
  </si>
  <si>
    <t>Reference AD gain</t>
  </si>
  <si>
    <t>Reference signal</t>
  </si>
  <si>
    <t>Last edited</t>
  </si>
  <si>
    <t>11/26/2009 12:23:39 PM</t>
  </si>
  <si>
    <t>Last edited by</t>
  </si>
  <si>
    <t>EnVision</t>
  </si>
  <si>
    <t>Factory preset</t>
  </si>
  <si>
    <t>Filters:</t>
  </si>
  <si>
    <t>Filter type</t>
  </si>
  <si>
    <t>Excitation</t>
  </si>
  <si>
    <t>Description</t>
  </si>
  <si>
    <t>P590 CWL=590nm BW=8nm Tmin=40%</t>
  </si>
  <si>
    <t>Used with</t>
  </si>
  <si>
    <t>Absorbance DELFIA - Time-resolved Fluorescence Fluorescence Intensity Fluorescence Polarization LANCE - Time-resolved Fluorescence</t>
  </si>
  <si>
    <t>10/20/2010 12:12:13 PM</t>
  </si>
  <si>
    <t>Installation</t>
  </si>
  <si>
    <t>Instrument:</t>
  </si>
  <si>
    <t>Serial number</t>
  </si>
  <si>
    <t>Nickname</t>
  </si>
  <si>
    <t>Exported with EnVision Workstation version 1.12</t>
  </si>
  <si>
    <t>real absorbance:</t>
  </si>
  <si>
    <t>DLD1</t>
  </si>
  <si>
    <t>MOAMB</t>
  </si>
  <si>
    <t>BSA Concentration in the plate (mg/mL):</t>
  </si>
  <si>
    <t>absorbance given by the appliance:</t>
  </si>
  <si>
    <t>Absorbance given by the appliance:</t>
  </si>
  <si>
    <t>*50</t>
  </si>
  <si>
    <t>*10</t>
  </si>
  <si>
    <r>
      <t>total protein in 150</t>
    </r>
    <r>
      <rPr>
        <sz val="11"/>
        <color theme="1"/>
        <rFont val="Calibri"/>
        <family val="2"/>
      </rPr>
      <t>μL of sample</t>
    </r>
  </si>
  <si>
    <t>volume of 1X SB i need to add to the 200μL (mix sample+4X SB)</t>
  </si>
  <si>
    <t>original concentration in the sample in the plate 96 well:</t>
  </si>
  <si>
    <t>BSA Concentration (mg/ml):</t>
  </si>
  <si>
    <t>concentration of protein in the 200 μL</t>
  </si>
  <si>
    <t>PANC1</t>
  </si>
  <si>
    <t>SQ20B</t>
  </si>
  <si>
    <t>SKMEL</t>
  </si>
  <si>
    <t>coeff standart curve:</t>
  </si>
  <si>
    <t>if the cell is red change value</t>
  </si>
  <si>
    <t>Audit1: coeff curve* real abs</t>
  </si>
  <si>
    <t>Audit2: audit1* 50</t>
  </si>
  <si>
    <t>P:\Eoneill\garth\bradford assays\garth250511.csv</t>
  </si>
  <si>
    <t>-</t>
  </si>
  <si>
    <t>&lt;=    I add just the 150 microliter of sample with 50 microliter of 4X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</si>
</sst>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0">
    <xf numFmtId="0" fontId="0" fillId="0" borderId="0" xfId="0"/>
    <xf numFmtId="47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3" borderId="20" xfId="0" applyFill="1" applyBorder="1"/>
    <xf numFmtId="0" fontId="16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3" borderId="20" xfId="0" applyFill="1" applyBorder="1" applyAlignment="1">
      <alignment horizontal="center" vertical="center" wrapText="1"/>
    </xf>
    <xf numFmtId="0" fontId="0" fillId="33" borderId="19" xfId="0" applyFill="1" applyBorder="1" applyAlignment="1">
      <alignment horizontal="center" vertical="center" wrapText="1"/>
    </xf>
    <xf numFmtId="0" fontId="0" fillId="33" borderId="18" xfId="0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Border="1"/>
    <xf numFmtId="0" fontId="0" fillId="34" borderId="28" xfId="0" applyFill="1" applyBorder="1"/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35" borderId="29" xfId="0" applyFont="1" applyFill="1" applyBorder="1" applyAlignment="1">
      <alignment horizontal="center" vertical="center"/>
    </xf>
    <xf numFmtId="0" fontId="0" fillId="35" borderId="25" xfId="0" applyFill="1" applyBorder="1" applyAlignment="1">
      <alignment horizontal="center" vertical="center"/>
    </xf>
    <xf numFmtId="0" fontId="0" fillId="35" borderId="21" xfId="0" applyFill="1" applyBorder="1" applyAlignment="1">
      <alignment horizontal="center" vertical="center"/>
    </xf>
    <xf numFmtId="0" fontId="0" fillId="35" borderId="26" xfId="0" applyFill="1" applyBorder="1" applyAlignment="1">
      <alignment horizontal="center" vertical="center"/>
    </xf>
    <xf numFmtId="0" fontId="0" fillId="35" borderId="10" xfId="0" applyFill="1" applyBorder="1" applyAlignment="1">
      <alignment horizontal="center" vertical="center"/>
    </xf>
    <xf numFmtId="0" fontId="0" fillId="35" borderId="0" xfId="0" applyFill="1"/>
    <xf numFmtId="0" fontId="0" fillId="33" borderId="33" xfId="0" applyFill="1" applyBorder="1" applyAlignment="1">
      <alignment horizontal="center" vertical="center"/>
    </xf>
    <xf numFmtId="0" fontId="0" fillId="36" borderId="34" xfId="0" applyFill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35" borderId="10" xfId="0" applyFill="1" applyBorder="1" applyAlignment="1">
      <alignment horizontal="center" vertical="center" wrapText="1"/>
    </xf>
    <xf numFmtId="0" fontId="0" fillId="33" borderId="35" xfId="0" applyFill="1" applyBorder="1" applyAlignment="1">
      <alignment horizontal="center" vertical="center" wrapText="1"/>
    </xf>
    <xf numFmtId="0" fontId="0" fillId="0" borderId="10" xfId="0" applyBorder="1"/>
    <xf numFmtId="22" fontId="0" fillId="0" borderId="0" xfId="0" applyNumberFormat="1"/>
    <xf numFmtId="0" fontId="16" fillId="0" borderId="0" xfId="0" applyFont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GB" sz="1600"/>
              <a:t>concentration of bsa in the plate = f(real absorbance)</a:t>
            </a:r>
          </a:p>
        </c:rich>
      </c:tx>
      <c:layout>
        <c:manualLayout>
          <c:xMode val="edge"/>
          <c:yMode val="edge"/>
          <c:x val="0.11165346089980507"/>
          <c:y val="3.6343739160835782E-2"/>
        </c:manualLayout>
      </c:layout>
    </c:title>
    <c:plotArea>
      <c:layout>
        <c:manualLayout>
          <c:layoutTarget val="inner"/>
          <c:xMode val="edge"/>
          <c:yMode val="edge"/>
          <c:x val="0.16272462817147856"/>
          <c:y val="0.17963895541315189"/>
          <c:w val="0.57071172353455835"/>
          <c:h val="0.72752918428803037"/>
        </c:manualLayout>
      </c:layout>
      <c:scatterChart>
        <c:scatterStyle val="lineMarker"/>
        <c:ser>
          <c:idx val="0"/>
          <c:order val="0"/>
          <c:tx>
            <c:v>concentration of bsa concentration of bsa in the plate = f(real absorbance)</c:v>
          </c:tx>
          <c:spPr>
            <a:ln w="28575">
              <a:noFill/>
            </a:ln>
          </c:spPr>
          <c:trendline>
            <c:trendlineType val="linear"/>
            <c:intercept val="0"/>
            <c:dispRSqr val="1"/>
            <c:dispEq val="1"/>
            <c:trendlineLbl>
              <c:layout>
                <c:manualLayout>
                  <c:x val="0.25043358591165121"/>
                  <c:y val="-4.8882093677045962E-2"/>
                </c:manualLayout>
              </c:layout>
              <c:numFmt formatCode="General" sourceLinked="0"/>
            </c:trendlineLbl>
          </c:trendline>
          <c:xVal>
            <c:numRef>
              <c:f>'calculation of the brqdford'!$D$5:$D$12</c:f>
              <c:numCache>
                <c:formatCode>General</c:formatCode>
                <c:ptCount val="8"/>
                <c:pt idx="0">
                  <c:v>0.56300000000000006</c:v>
                </c:pt>
                <c:pt idx="1">
                  <c:v>0.34299999999999997</c:v>
                </c:pt>
                <c:pt idx="4">
                  <c:v>0.10499999999999998</c:v>
                </c:pt>
                <c:pt idx="6">
                  <c:v>7.7000000000000013E-2</c:v>
                </c:pt>
                <c:pt idx="7">
                  <c:v>0</c:v>
                </c:pt>
              </c:numCache>
            </c:numRef>
          </c:xVal>
          <c:yVal>
            <c:numRef>
              <c:f>'calculation of the brqdford'!$B$5:$B$12</c:f>
              <c:numCache>
                <c:formatCode>General</c:formatCode>
                <c:ptCount val="8"/>
                <c:pt idx="0">
                  <c:v>0.02</c:v>
                </c:pt>
                <c:pt idx="1">
                  <c:v>1.4999999999999999E-2</c:v>
                </c:pt>
                <c:pt idx="2">
                  <c:v>0.01</c:v>
                </c:pt>
                <c:pt idx="3">
                  <c:v>7.5100000000000002E-3</c:v>
                </c:pt>
                <c:pt idx="4">
                  <c:v>5.0000000000000001E-3</c:v>
                </c:pt>
                <c:pt idx="5">
                  <c:v>3.7499999999999999E-3</c:v>
                </c:pt>
                <c:pt idx="6">
                  <c:v>2.5000000000000001E-3</c:v>
                </c:pt>
                <c:pt idx="7">
                  <c:v>0</c:v>
                </c:pt>
              </c:numCache>
            </c:numRef>
          </c:yVal>
        </c:ser>
        <c:dLbls/>
        <c:axId val="76354688"/>
        <c:axId val="76356224"/>
      </c:scatterChart>
      <c:valAx>
        <c:axId val="76354688"/>
        <c:scaling>
          <c:orientation val="minMax"/>
        </c:scaling>
        <c:axPos val="b"/>
        <c:numFmt formatCode="General" sourceLinked="1"/>
        <c:tickLblPos val="nextTo"/>
        <c:crossAx val="76356224"/>
        <c:crosses val="autoZero"/>
        <c:crossBetween val="midCat"/>
      </c:valAx>
      <c:valAx>
        <c:axId val="76356224"/>
        <c:scaling>
          <c:orientation val="minMax"/>
        </c:scaling>
        <c:axPos val="l"/>
        <c:majorGridlines/>
        <c:numFmt formatCode="General" sourceLinked="1"/>
        <c:tickLblPos val="nextTo"/>
        <c:crossAx val="7635468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75457875457875478"/>
          <c:y val="0.34243553046136993"/>
          <c:w val="0.23286237571951857"/>
          <c:h val="0.6370990931476832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1</xdr:row>
      <xdr:rowOff>76200</xdr:rowOff>
    </xdr:from>
    <xdr:to>
      <xdr:col>10</xdr:col>
      <xdr:colOff>1485900</xdr:colOff>
      <xdr:row>12</xdr:row>
      <xdr:rowOff>119062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34"/>
  <sheetViews>
    <sheetView workbookViewId="0">
      <selection activeCell="C25" sqref="C25"/>
    </sheetView>
  </sheetViews>
  <sheetFormatPr baseColWidth="10" defaultColWidth="9.140625" defaultRowHeight="15"/>
  <sheetData>
    <row r="1" spans="1:17">
      <c r="A1" t="s">
        <v>0</v>
      </c>
    </row>
    <row r="2" spans="1:17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  <c r="J2" t="s">
        <v>10</v>
      </c>
      <c r="K2" t="s">
        <v>11</v>
      </c>
      <c r="L2" t="s">
        <v>12</v>
      </c>
      <c r="M2" t="s">
        <v>13</v>
      </c>
      <c r="N2" t="s">
        <v>14</v>
      </c>
      <c r="O2" t="s">
        <v>15</v>
      </c>
      <c r="P2" t="s">
        <v>16</v>
      </c>
      <c r="Q2" t="s">
        <v>17</v>
      </c>
    </row>
    <row r="3" spans="1:17">
      <c r="A3">
        <v>1</v>
      </c>
      <c r="B3">
        <v>1</v>
      </c>
      <c r="D3">
        <v>14.32</v>
      </c>
      <c r="E3">
        <v>22.74</v>
      </c>
      <c r="F3">
        <v>22.74</v>
      </c>
      <c r="G3">
        <v>100</v>
      </c>
      <c r="H3">
        <v>100</v>
      </c>
      <c r="I3">
        <v>22.94</v>
      </c>
      <c r="J3">
        <v>22.94</v>
      </c>
      <c r="K3">
        <v>1</v>
      </c>
      <c r="L3" t="s">
        <v>18</v>
      </c>
      <c r="M3">
        <v>0</v>
      </c>
      <c r="N3">
        <v>0</v>
      </c>
      <c r="O3" t="s">
        <v>19</v>
      </c>
      <c r="P3">
        <v>0</v>
      </c>
      <c r="Q3" s="39">
        <v>40580.554178240738</v>
      </c>
    </row>
    <row r="5" spans="1:17">
      <c r="A5" t="s">
        <v>20</v>
      </c>
    </row>
    <row r="6" spans="1:17">
      <c r="A6" t="s">
        <v>1</v>
      </c>
      <c r="B6" t="s">
        <v>12</v>
      </c>
      <c r="C6" t="s">
        <v>21</v>
      </c>
      <c r="D6" t="s">
        <v>22</v>
      </c>
      <c r="E6" t="s">
        <v>23</v>
      </c>
      <c r="F6" t="s">
        <v>24</v>
      </c>
      <c r="G6" t="s">
        <v>25</v>
      </c>
    </row>
    <row r="7" spans="1:17">
      <c r="A7">
        <v>1</v>
      </c>
      <c r="B7" t="s">
        <v>26</v>
      </c>
      <c r="C7">
        <v>0</v>
      </c>
      <c r="D7">
        <v>55337</v>
      </c>
      <c r="E7">
        <v>10</v>
      </c>
      <c r="F7" s="1">
        <v>0</v>
      </c>
      <c r="G7" t="s">
        <v>19</v>
      </c>
    </row>
    <row r="9" spans="1:17">
      <c r="A9" t="s">
        <v>27</v>
      </c>
    </row>
    <row r="10" spans="1:17">
      <c r="B10">
        <v>1</v>
      </c>
      <c r="C10">
        <v>2</v>
      </c>
      <c r="D10">
        <v>3</v>
      </c>
      <c r="E10">
        <v>4</v>
      </c>
      <c r="F10">
        <v>5</v>
      </c>
      <c r="G10">
        <v>6</v>
      </c>
      <c r="H10">
        <v>7</v>
      </c>
      <c r="I10">
        <v>8</v>
      </c>
      <c r="J10">
        <v>9</v>
      </c>
      <c r="K10">
        <v>10</v>
      </c>
      <c r="L10">
        <v>11</v>
      </c>
      <c r="M10">
        <v>12</v>
      </c>
    </row>
    <row r="11" spans="1:17">
      <c r="A11" t="s">
        <v>28</v>
      </c>
      <c r="B11">
        <v>1.343</v>
      </c>
      <c r="C11">
        <v>1.1890000000000001</v>
      </c>
      <c r="D11">
        <v>0.93600000000000005</v>
      </c>
      <c r="E11">
        <v>0.71599999999999997</v>
      </c>
      <c r="F11">
        <v>0.75600000000000001</v>
      </c>
      <c r="G11">
        <v>0.65100000000000002</v>
      </c>
      <c r="H11">
        <v>0.47799999999999998</v>
      </c>
      <c r="I11">
        <v>0.52500000000000002</v>
      </c>
      <c r="J11">
        <v>0.45</v>
      </c>
      <c r="K11">
        <v>0.373</v>
      </c>
    </row>
    <row r="12" spans="1:17">
      <c r="A12" t="s">
        <v>29</v>
      </c>
    </row>
    <row r="13" spans="1:17">
      <c r="A13" t="s">
        <v>30</v>
      </c>
      <c r="B13">
        <v>0.48899999999999999</v>
      </c>
      <c r="C13">
        <v>0.55300000000000005</v>
      </c>
      <c r="D13">
        <v>0.71599999999999997</v>
      </c>
      <c r="E13">
        <v>0.81200000000000006</v>
      </c>
      <c r="G13">
        <v>0.42499999999999999</v>
      </c>
      <c r="H13">
        <v>0.58799999999999997</v>
      </c>
      <c r="I13">
        <v>0.56899999999999995</v>
      </c>
      <c r="J13">
        <v>0.68899999999999995</v>
      </c>
    </row>
    <row r="14" spans="1:17">
      <c r="A14" t="s">
        <v>31</v>
      </c>
      <c r="B14">
        <v>1.2589999999999999</v>
      </c>
      <c r="C14">
        <v>0.70799999999999996</v>
      </c>
      <c r="D14">
        <v>0.69399999999999995</v>
      </c>
      <c r="E14">
        <v>0.69799999999999995</v>
      </c>
      <c r="G14">
        <v>0.51200000000000001</v>
      </c>
      <c r="H14">
        <v>0.59499999999999997</v>
      </c>
      <c r="I14">
        <v>0.94499999999999995</v>
      </c>
      <c r="J14">
        <v>0.64200000000000002</v>
      </c>
    </row>
    <row r="15" spans="1:17">
      <c r="A15" t="s">
        <v>32</v>
      </c>
      <c r="B15">
        <v>0.55400000000000005</v>
      </c>
      <c r="C15">
        <v>0.54100000000000004</v>
      </c>
      <c r="D15">
        <v>0.376</v>
      </c>
      <c r="E15">
        <v>0.50800000000000001</v>
      </c>
    </row>
    <row r="16" spans="1:17">
      <c r="A16" t="s">
        <v>33</v>
      </c>
    </row>
    <row r="17" spans="1:5">
      <c r="A17" t="s">
        <v>34</v>
      </c>
    </row>
    <row r="18" spans="1:5">
      <c r="A18" t="s">
        <v>35</v>
      </c>
    </row>
    <row r="21" spans="1:5">
      <c r="A21" t="s">
        <v>36</v>
      </c>
    </row>
    <row r="22" spans="1:5">
      <c r="A22" t="s">
        <v>37</v>
      </c>
      <c r="E22">
        <v>5519</v>
      </c>
    </row>
    <row r="23" spans="1:5">
      <c r="A23" t="s">
        <v>38</v>
      </c>
      <c r="E23" s="39">
        <v>40580.553888888891</v>
      </c>
    </row>
    <row r="24" spans="1:5">
      <c r="A24" t="s">
        <v>39</v>
      </c>
      <c r="E24" s="39">
        <v>40580.554236111115</v>
      </c>
    </row>
    <row r="25" spans="1:5">
      <c r="A25" t="s">
        <v>40</v>
      </c>
      <c r="E25" s="39">
        <v>40580.555046296293</v>
      </c>
    </row>
    <row r="26" spans="1:5">
      <c r="A26" t="s">
        <v>41</v>
      </c>
      <c r="E26">
        <v>100135</v>
      </c>
    </row>
    <row r="27" spans="1:5">
      <c r="A27" t="s">
        <v>42</v>
      </c>
      <c r="E27" t="s">
        <v>43</v>
      </c>
    </row>
    <row r="28" spans="1:5">
      <c r="A28" t="s">
        <v>44</v>
      </c>
      <c r="E28">
        <v>1030120</v>
      </c>
    </row>
    <row r="32" spans="1:5">
      <c r="A32" t="s">
        <v>45</v>
      </c>
    </row>
    <row r="33" spans="1:5">
      <c r="A33" t="s">
        <v>46</v>
      </c>
    </row>
    <row r="34" spans="1:5">
      <c r="A34" t="s">
        <v>47</v>
      </c>
      <c r="E34" t="s">
        <v>43</v>
      </c>
    </row>
    <row r="35" spans="1:5">
      <c r="A35" t="s">
        <v>48</v>
      </c>
      <c r="E35">
        <v>1</v>
      </c>
    </row>
    <row r="36" spans="1:5">
      <c r="A36" t="s">
        <v>49</v>
      </c>
      <c r="E36" t="s">
        <v>50</v>
      </c>
    </row>
    <row r="37" spans="1:5">
      <c r="A37" t="s">
        <v>51</v>
      </c>
      <c r="E37">
        <v>1</v>
      </c>
    </row>
    <row r="38" spans="1:5">
      <c r="A38" t="s">
        <v>52</v>
      </c>
      <c r="E38" t="s">
        <v>50</v>
      </c>
    </row>
    <row r="39" spans="1:5">
      <c r="A39" t="s">
        <v>53</v>
      </c>
      <c r="E39" t="s">
        <v>54</v>
      </c>
    </row>
    <row r="40" spans="1:5">
      <c r="A40" t="s">
        <v>55</v>
      </c>
      <c r="E40" t="s">
        <v>56</v>
      </c>
    </row>
    <row r="41" spans="1:5">
      <c r="A41" t="s">
        <v>57</v>
      </c>
      <c r="E41" t="s">
        <v>58</v>
      </c>
    </row>
    <row r="42" spans="1:5">
      <c r="A42" t="s">
        <v>59</v>
      </c>
      <c r="E42" t="s">
        <v>60</v>
      </c>
    </row>
    <row r="43" spans="1:5">
      <c r="A43" t="s">
        <v>61</v>
      </c>
      <c r="E43" t="s">
        <v>58</v>
      </c>
    </row>
    <row r="44" spans="1:5">
      <c r="A44" t="s">
        <v>62</v>
      </c>
      <c r="E44" t="s">
        <v>58</v>
      </c>
    </row>
    <row r="45" spans="1:5">
      <c r="A45" t="s">
        <v>63</v>
      </c>
      <c r="E45" t="s">
        <v>64</v>
      </c>
    </row>
    <row r="47" spans="1:5">
      <c r="A47" t="s">
        <v>65</v>
      </c>
    </row>
    <row r="48" spans="1:5">
      <c r="A48" t="s">
        <v>66</v>
      </c>
      <c r="E48" t="s">
        <v>67</v>
      </c>
    </row>
    <row r="49" spans="1:5">
      <c r="A49" t="s">
        <v>68</v>
      </c>
      <c r="E49">
        <v>8</v>
      </c>
    </row>
    <row r="50" spans="1:5">
      <c r="A50" t="s">
        <v>69</v>
      </c>
      <c r="E50">
        <v>12</v>
      </c>
    </row>
    <row r="51" spans="1:5">
      <c r="A51" t="s">
        <v>70</v>
      </c>
      <c r="E51">
        <v>96</v>
      </c>
    </row>
    <row r="52" spans="1:5">
      <c r="A52" t="s">
        <v>71</v>
      </c>
      <c r="E52" t="s">
        <v>72</v>
      </c>
    </row>
    <row r="54" spans="1:5">
      <c r="A54" t="s">
        <v>73</v>
      </c>
    </row>
    <row r="55" spans="1:5">
      <c r="A55" t="s">
        <v>67</v>
      </c>
    </row>
    <row r="56" spans="1:5">
      <c r="A56" t="s">
        <v>74</v>
      </c>
    </row>
    <row r="57" spans="1:5">
      <c r="A57" t="s">
        <v>75</v>
      </c>
    </row>
    <row r="59" spans="1:5">
      <c r="A59" t="s">
        <v>74</v>
      </c>
    </row>
    <row r="60" spans="1:5">
      <c r="A60" t="s">
        <v>76</v>
      </c>
    </row>
    <row r="62" spans="1:5">
      <c r="A62" t="s">
        <v>77</v>
      </c>
    </row>
    <row r="63" spans="1:5">
      <c r="A63" t="s">
        <v>1</v>
      </c>
      <c r="E63">
        <v>1</v>
      </c>
    </row>
    <row r="64" spans="1:5">
      <c r="A64" t="s">
        <v>11</v>
      </c>
      <c r="E64">
        <v>1</v>
      </c>
    </row>
    <row r="66" spans="1:13">
      <c r="B66">
        <v>1</v>
      </c>
      <c r="C66">
        <v>2</v>
      </c>
      <c r="D66">
        <v>3</v>
      </c>
      <c r="E66">
        <v>4</v>
      </c>
      <c r="F66">
        <v>5</v>
      </c>
      <c r="G66">
        <v>6</v>
      </c>
      <c r="H66">
        <v>7</v>
      </c>
      <c r="I66">
        <v>8</v>
      </c>
      <c r="J66">
        <v>9</v>
      </c>
      <c r="K66">
        <v>10</v>
      </c>
      <c r="L66">
        <v>11</v>
      </c>
      <c r="M66">
        <v>12</v>
      </c>
    </row>
    <row r="67" spans="1:13">
      <c r="A67" t="s">
        <v>28</v>
      </c>
      <c r="B67" t="s">
        <v>78</v>
      </c>
      <c r="C67" t="s">
        <v>78</v>
      </c>
      <c r="D67" t="s">
        <v>78</v>
      </c>
      <c r="E67" t="s">
        <v>78</v>
      </c>
      <c r="F67" t="s">
        <v>78</v>
      </c>
      <c r="G67" t="s">
        <v>78</v>
      </c>
      <c r="H67" t="s">
        <v>78</v>
      </c>
      <c r="I67" t="s">
        <v>78</v>
      </c>
      <c r="J67" t="s">
        <v>78</v>
      </c>
      <c r="K67" t="s">
        <v>78</v>
      </c>
      <c r="L67" t="s">
        <v>79</v>
      </c>
      <c r="M67" t="s">
        <v>79</v>
      </c>
    </row>
    <row r="68" spans="1:13">
      <c r="A68" t="s">
        <v>29</v>
      </c>
      <c r="B68" t="s">
        <v>79</v>
      </c>
      <c r="C68" t="s">
        <v>79</v>
      </c>
      <c r="D68" t="s">
        <v>79</v>
      </c>
      <c r="E68" t="s">
        <v>79</v>
      </c>
      <c r="F68" t="s">
        <v>79</v>
      </c>
      <c r="G68" t="s">
        <v>79</v>
      </c>
      <c r="H68" t="s">
        <v>79</v>
      </c>
      <c r="I68" t="s">
        <v>79</v>
      </c>
      <c r="J68" t="s">
        <v>79</v>
      </c>
      <c r="K68" t="s">
        <v>79</v>
      </c>
      <c r="L68" t="s">
        <v>79</v>
      </c>
      <c r="M68" t="s">
        <v>79</v>
      </c>
    </row>
    <row r="69" spans="1:13">
      <c r="A69" t="s">
        <v>30</v>
      </c>
      <c r="B69" t="s">
        <v>78</v>
      </c>
      <c r="C69" t="s">
        <v>78</v>
      </c>
      <c r="D69" t="s">
        <v>78</v>
      </c>
      <c r="E69" t="s">
        <v>78</v>
      </c>
      <c r="F69" t="s">
        <v>79</v>
      </c>
      <c r="G69" t="s">
        <v>78</v>
      </c>
      <c r="H69" t="s">
        <v>78</v>
      </c>
      <c r="I69" t="s">
        <v>78</v>
      </c>
      <c r="J69" t="s">
        <v>78</v>
      </c>
      <c r="K69" t="s">
        <v>79</v>
      </c>
      <c r="L69" t="s">
        <v>79</v>
      </c>
      <c r="M69" t="s">
        <v>79</v>
      </c>
    </row>
    <row r="70" spans="1:13">
      <c r="A70" t="s">
        <v>31</v>
      </c>
      <c r="B70" t="s">
        <v>78</v>
      </c>
      <c r="C70" t="s">
        <v>78</v>
      </c>
      <c r="D70" t="s">
        <v>78</v>
      </c>
      <c r="E70" t="s">
        <v>78</v>
      </c>
      <c r="F70" t="s">
        <v>79</v>
      </c>
      <c r="G70" t="s">
        <v>78</v>
      </c>
      <c r="H70" t="s">
        <v>78</v>
      </c>
      <c r="I70" t="s">
        <v>78</v>
      </c>
      <c r="J70" t="s">
        <v>78</v>
      </c>
      <c r="K70" t="s">
        <v>79</v>
      </c>
      <c r="L70" t="s">
        <v>79</v>
      </c>
      <c r="M70" t="s">
        <v>79</v>
      </c>
    </row>
    <row r="71" spans="1:13">
      <c r="A71" t="s">
        <v>32</v>
      </c>
      <c r="B71" t="s">
        <v>78</v>
      </c>
      <c r="C71" t="s">
        <v>78</v>
      </c>
      <c r="D71" t="s">
        <v>78</v>
      </c>
      <c r="E71" t="s">
        <v>78</v>
      </c>
      <c r="F71" t="s">
        <v>79</v>
      </c>
      <c r="G71" t="s">
        <v>79</v>
      </c>
      <c r="H71" t="s">
        <v>79</v>
      </c>
      <c r="I71" t="s">
        <v>79</v>
      </c>
      <c r="J71" t="s">
        <v>79</v>
      </c>
      <c r="K71" t="s">
        <v>79</v>
      </c>
      <c r="L71" t="s">
        <v>79</v>
      </c>
      <c r="M71" t="s">
        <v>79</v>
      </c>
    </row>
    <row r="72" spans="1:13">
      <c r="A72" t="s">
        <v>33</v>
      </c>
      <c r="B72" t="s">
        <v>79</v>
      </c>
      <c r="C72" t="s">
        <v>79</v>
      </c>
      <c r="D72" t="s">
        <v>79</v>
      </c>
      <c r="E72" t="s">
        <v>79</v>
      </c>
      <c r="F72" t="s">
        <v>79</v>
      </c>
      <c r="G72" t="s">
        <v>79</v>
      </c>
      <c r="H72" t="s">
        <v>79</v>
      </c>
      <c r="I72" t="s">
        <v>79</v>
      </c>
      <c r="J72" t="s">
        <v>79</v>
      </c>
      <c r="K72" t="s">
        <v>79</v>
      </c>
      <c r="L72" t="s">
        <v>79</v>
      </c>
      <c r="M72" t="s">
        <v>79</v>
      </c>
    </row>
    <row r="73" spans="1:13">
      <c r="A73" t="s">
        <v>34</v>
      </c>
      <c r="B73" t="s">
        <v>79</v>
      </c>
      <c r="C73" t="s">
        <v>79</v>
      </c>
      <c r="D73" t="s">
        <v>79</v>
      </c>
      <c r="E73" t="s">
        <v>79</v>
      </c>
      <c r="F73" t="s">
        <v>79</v>
      </c>
      <c r="G73" t="s">
        <v>79</v>
      </c>
      <c r="H73" t="s">
        <v>79</v>
      </c>
      <c r="I73" t="s">
        <v>79</v>
      </c>
      <c r="J73" t="s">
        <v>79</v>
      </c>
      <c r="K73" t="s">
        <v>79</v>
      </c>
      <c r="L73" t="s">
        <v>79</v>
      </c>
      <c r="M73" t="s">
        <v>79</v>
      </c>
    </row>
    <row r="74" spans="1:13">
      <c r="A74" t="s">
        <v>35</v>
      </c>
      <c r="B74" t="s">
        <v>79</v>
      </c>
      <c r="C74" t="s">
        <v>79</v>
      </c>
      <c r="D74" t="s">
        <v>79</v>
      </c>
      <c r="E74" t="s">
        <v>79</v>
      </c>
      <c r="F74" t="s">
        <v>79</v>
      </c>
      <c r="G74" t="s">
        <v>79</v>
      </c>
      <c r="H74" t="s">
        <v>79</v>
      </c>
      <c r="I74" t="s">
        <v>79</v>
      </c>
      <c r="J74" t="s">
        <v>79</v>
      </c>
      <c r="K74" t="s">
        <v>79</v>
      </c>
      <c r="L74" t="s">
        <v>79</v>
      </c>
      <c r="M74" t="s">
        <v>79</v>
      </c>
    </row>
    <row r="76" spans="1:13">
      <c r="A76" t="s">
        <v>80</v>
      </c>
    </row>
    <row r="78" spans="1:13">
      <c r="A78" t="s">
        <v>81</v>
      </c>
    </row>
    <row r="79" spans="1:13">
      <c r="A79" t="s">
        <v>82</v>
      </c>
    </row>
    <row r="81" spans="1:5">
      <c r="A81" t="s">
        <v>83</v>
      </c>
    </row>
    <row r="82" spans="1:5">
      <c r="A82" t="s">
        <v>84</v>
      </c>
      <c r="E82" t="s">
        <v>1</v>
      </c>
    </row>
    <row r="83" spans="1:5">
      <c r="A83" t="s">
        <v>85</v>
      </c>
      <c r="E83" t="s">
        <v>54</v>
      </c>
    </row>
    <row r="84" spans="1:5">
      <c r="A84" t="s">
        <v>86</v>
      </c>
      <c r="E84" t="s">
        <v>87</v>
      </c>
    </row>
    <row r="85" spans="1:5">
      <c r="A85" t="s">
        <v>88</v>
      </c>
      <c r="E85" t="s">
        <v>54</v>
      </c>
    </row>
    <row r="86" spans="1:5">
      <c r="A86" t="s">
        <v>89</v>
      </c>
      <c r="E86" t="s">
        <v>90</v>
      </c>
    </row>
    <row r="87" spans="1:5">
      <c r="A87" t="s">
        <v>91</v>
      </c>
      <c r="E87" t="s">
        <v>54</v>
      </c>
    </row>
    <row r="88" spans="1:5">
      <c r="A88" t="s">
        <v>92</v>
      </c>
      <c r="E88" t="s">
        <v>93</v>
      </c>
    </row>
    <row r="89" spans="1:5">
      <c r="A89" t="s">
        <v>94</v>
      </c>
      <c r="E89" t="s">
        <v>54</v>
      </c>
    </row>
    <row r="90" spans="1:5">
      <c r="A90" t="s">
        <v>95</v>
      </c>
      <c r="E90" t="s">
        <v>54</v>
      </c>
    </row>
    <row r="91" spans="1:5">
      <c r="A91" t="s">
        <v>96</v>
      </c>
      <c r="E91" t="s">
        <v>54</v>
      </c>
    </row>
    <row r="92" spans="1:5">
      <c r="A92" t="s">
        <v>97</v>
      </c>
      <c r="E92" t="s">
        <v>58</v>
      </c>
    </row>
    <row r="93" spans="1:5">
      <c r="A93" t="s">
        <v>98</v>
      </c>
      <c r="E93" t="s">
        <v>99</v>
      </c>
    </row>
    <row r="94" spans="1:5">
      <c r="A94" t="s">
        <v>100</v>
      </c>
      <c r="E94" t="s">
        <v>155</v>
      </c>
    </row>
    <row r="96" spans="1:5">
      <c r="A96" t="s">
        <v>101</v>
      </c>
    </row>
    <row r="97" spans="1:5">
      <c r="A97" t="s">
        <v>102</v>
      </c>
    </row>
    <row r="98" spans="1:5">
      <c r="A98" t="s">
        <v>103</v>
      </c>
    </row>
    <row r="99" spans="1:5">
      <c r="A99" t="s">
        <v>104</v>
      </c>
    </row>
    <row r="100" spans="1:5">
      <c r="A100" t="s">
        <v>105</v>
      </c>
      <c r="E100" t="s">
        <v>18</v>
      </c>
    </row>
    <row r="102" spans="1:5">
      <c r="A102" t="s">
        <v>106</v>
      </c>
    </row>
    <row r="103" spans="1:5">
      <c r="A103" t="s">
        <v>26</v>
      </c>
      <c r="E103">
        <v>2000015</v>
      </c>
    </row>
    <row r="104" spans="1:5">
      <c r="A104" t="s">
        <v>107</v>
      </c>
      <c r="E104" t="s">
        <v>108</v>
      </c>
    </row>
    <row r="105" spans="1:5">
      <c r="A105" t="s">
        <v>109</v>
      </c>
      <c r="E105" t="s">
        <v>110</v>
      </c>
    </row>
    <row r="106" spans="1:5">
      <c r="A106" t="s">
        <v>111</v>
      </c>
      <c r="E106">
        <v>10</v>
      </c>
    </row>
    <row r="107" spans="1:5">
      <c r="A107" t="s">
        <v>112</v>
      </c>
      <c r="E107">
        <v>1</v>
      </c>
    </row>
    <row r="108" spans="1:5">
      <c r="A108" t="s">
        <v>113</v>
      </c>
      <c r="E108" s="2">
        <v>1</v>
      </c>
    </row>
    <row r="109" spans="1:5">
      <c r="A109" t="s">
        <v>114</v>
      </c>
      <c r="E109" s="2">
        <v>1</v>
      </c>
    </row>
    <row r="110" spans="1:5">
      <c r="A110" t="s">
        <v>115</v>
      </c>
      <c r="E110">
        <v>4</v>
      </c>
    </row>
    <row r="111" spans="1:5">
      <c r="A111" t="s">
        <v>116</v>
      </c>
      <c r="E111">
        <v>243424</v>
      </c>
    </row>
    <row r="112" spans="1:5">
      <c r="A112" t="s">
        <v>117</v>
      </c>
      <c r="E112" t="s">
        <v>118</v>
      </c>
    </row>
    <row r="113" spans="1:5">
      <c r="A113" t="s">
        <v>119</v>
      </c>
      <c r="E113" t="s">
        <v>120</v>
      </c>
    </row>
    <row r="114" spans="1:5">
      <c r="A114" t="s">
        <v>121</v>
      </c>
      <c r="E114" t="s">
        <v>58</v>
      </c>
    </row>
    <row r="116" spans="1:5">
      <c r="A116" t="s">
        <v>122</v>
      </c>
    </row>
    <row r="117" spans="1:5">
      <c r="A117" t="s">
        <v>108</v>
      </c>
      <c r="E117">
        <v>314</v>
      </c>
    </row>
    <row r="118" spans="1:5">
      <c r="A118" t="s">
        <v>123</v>
      </c>
      <c r="E118" t="s">
        <v>124</v>
      </c>
    </row>
    <row r="119" spans="1:5">
      <c r="A119" t="s">
        <v>125</v>
      </c>
      <c r="E119" t="s">
        <v>126</v>
      </c>
    </row>
    <row r="120" spans="1:5">
      <c r="A120" t="s">
        <v>127</v>
      </c>
      <c r="E120" t="s">
        <v>128</v>
      </c>
    </row>
    <row r="121" spans="1:5">
      <c r="A121" t="s">
        <v>117</v>
      </c>
      <c r="E121" t="s">
        <v>129</v>
      </c>
    </row>
    <row r="122" spans="1:5">
      <c r="A122" t="s">
        <v>119</v>
      </c>
      <c r="E122" t="s">
        <v>130</v>
      </c>
    </row>
    <row r="123" spans="1:5">
      <c r="A123" t="s">
        <v>121</v>
      </c>
      <c r="E123" t="s">
        <v>54</v>
      </c>
    </row>
    <row r="125" spans="1:5">
      <c r="A125" t="s">
        <v>131</v>
      </c>
    </row>
    <row r="126" spans="1:5">
      <c r="A126" t="s">
        <v>132</v>
      </c>
      <c r="E126">
        <v>1030120</v>
      </c>
    </row>
    <row r="127" spans="1:5">
      <c r="A127" t="s">
        <v>133</v>
      </c>
      <c r="E127" t="s">
        <v>120</v>
      </c>
    </row>
    <row r="134" spans="1:1">
      <c r="A134" t="s">
        <v>134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46"/>
  <sheetViews>
    <sheetView tabSelected="1" workbookViewId="0">
      <selection activeCell="I17" sqref="I17"/>
    </sheetView>
  </sheetViews>
  <sheetFormatPr baseColWidth="10" defaultColWidth="9.140625" defaultRowHeight="15"/>
  <cols>
    <col min="1" max="1" width="14.28515625" customWidth="1"/>
    <col min="2" max="2" width="16.85546875" customWidth="1"/>
    <col min="3" max="3" width="14" customWidth="1"/>
    <col min="4" max="4" width="16.85546875" customWidth="1"/>
    <col min="8" max="8" width="13.7109375" customWidth="1"/>
    <col min="10" max="10" width="18.5703125" customWidth="1"/>
    <col min="11" max="11" width="31.5703125" customWidth="1"/>
    <col min="14" max="14" width="21.5703125" customWidth="1"/>
  </cols>
  <sheetData>
    <row r="1" spans="1:15" ht="15.75" thickBot="1"/>
    <row r="2" spans="1:15" ht="61.5" customHeight="1" thickTop="1" thickBot="1">
      <c r="A2" s="19" t="s">
        <v>146</v>
      </c>
      <c r="B2" s="18" t="s">
        <v>138</v>
      </c>
      <c r="C2" s="37" t="s">
        <v>140</v>
      </c>
      <c r="D2" s="33" t="s">
        <v>135</v>
      </c>
      <c r="E2" s="34" t="s">
        <v>153</v>
      </c>
      <c r="F2" s="34" t="s">
        <v>154</v>
      </c>
    </row>
    <row r="3" spans="1:15" ht="16.5" thickTop="1" thickBot="1">
      <c r="A3" s="9">
        <v>2</v>
      </c>
      <c r="B3" s="10">
        <f>A3/50</f>
        <v>0.04</v>
      </c>
      <c r="C3" s="38">
        <v>1.343</v>
      </c>
      <c r="D3" s="20">
        <f>C3-$C$12</f>
        <v>0.97</v>
      </c>
      <c r="E3" s="35">
        <f>$O$4*D3</f>
        <v>3.6763000000000004E-2</v>
      </c>
      <c r="F3" s="35">
        <f>50*E3</f>
        <v>1.8381500000000002</v>
      </c>
    </row>
    <row r="4" spans="1:15" ht="16.5" thickTop="1" thickBot="1">
      <c r="A4" s="5">
        <v>1.5</v>
      </c>
      <c r="B4" s="4">
        <f t="shared" ref="B4:B12" si="0">A4/50</f>
        <v>0.03</v>
      </c>
      <c r="C4" s="38">
        <v>1.1890000000000001</v>
      </c>
      <c r="D4" s="20">
        <f t="shared" ref="D4:D12" si="1">C4-$C$12</f>
        <v>0.81600000000000006</v>
      </c>
      <c r="E4" s="35">
        <f t="shared" ref="E4:E12" si="2">$O$4*D4</f>
        <v>3.0926400000000003E-2</v>
      </c>
      <c r="F4" s="35">
        <f t="shared" ref="F4:F12" si="3">50*E4</f>
        <v>1.5463200000000001</v>
      </c>
      <c r="N4" s="23" t="s">
        <v>151</v>
      </c>
      <c r="O4" s="27">
        <v>3.7900000000000003E-2</v>
      </c>
    </row>
    <row r="5" spans="1:15" ht="16.5" thickTop="1" thickBot="1">
      <c r="A5" s="5">
        <v>1</v>
      </c>
      <c r="B5" s="4">
        <f t="shared" si="0"/>
        <v>0.02</v>
      </c>
      <c r="C5" s="38">
        <v>0.93600000000000005</v>
      </c>
      <c r="D5" s="20">
        <f t="shared" si="1"/>
        <v>0.56300000000000006</v>
      </c>
      <c r="E5" s="35">
        <f t="shared" si="2"/>
        <v>2.1337700000000005E-2</v>
      </c>
      <c r="F5" s="35">
        <f t="shared" si="3"/>
        <v>1.0668850000000003</v>
      </c>
    </row>
    <row r="6" spans="1:15" ht="16.5" thickTop="1" thickBot="1">
      <c r="A6" s="5">
        <v>0.75</v>
      </c>
      <c r="B6" s="4">
        <f t="shared" si="0"/>
        <v>1.4999999999999999E-2</v>
      </c>
      <c r="C6" s="38">
        <v>0.71599999999999997</v>
      </c>
      <c r="D6" s="20">
        <f t="shared" si="1"/>
        <v>0.34299999999999997</v>
      </c>
      <c r="E6" s="35">
        <f t="shared" si="2"/>
        <v>1.2999699999999999E-2</v>
      </c>
      <c r="F6" s="35">
        <f t="shared" si="3"/>
        <v>0.64998499999999992</v>
      </c>
    </row>
    <row r="7" spans="1:15" ht="16.5" thickTop="1" thickBot="1">
      <c r="A7" s="5">
        <v>0.5</v>
      </c>
      <c r="B7" s="4">
        <f t="shared" si="0"/>
        <v>0.01</v>
      </c>
      <c r="C7" s="38">
        <v>0.75600000000000001</v>
      </c>
      <c r="D7" s="20"/>
      <c r="E7" s="35">
        <f t="shared" si="2"/>
        <v>0</v>
      </c>
      <c r="F7" s="35">
        <f t="shared" si="3"/>
        <v>0</v>
      </c>
    </row>
    <row r="8" spans="1:15" ht="16.5" thickTop="1" thickBot="1">
      <c r="A8" s="5">
        <v>0.3755</v>
      </c>
      <c r="B8" s="4">
        <f t="shared" si="0"/>
        <v>7.5100000000000002E-3</v>
      </c>
      <c r="C8" s="38">
        <v>0.65100000000000002</v>
      </c>
      <c r="D8" s="20"/>
      <c r="E8" s="35">
        <f t="shared" si="2"/>
        <v>0</v>
      </c>
      <c r="F8" s="35">
        <f t="shared" si="3"/>
        <v>0</v>
      </c>
    </row>
    <row r="9" spans="1:15" ht="16.5" thickTop="1" thickBot="1">
      <c r="A9" s="5">
        <v>0.25</v>
      </c>
      <c r="B9" s="4">
        <f t="shared" si="0"/>
        <v>5.0000000000000001E-3</v>
      </c>
      <c r="C9" s="38">
        <v>0.47799999999999998</v>
      </c>
      <c r="D9" s="20">
        <f t="shared" si="1"/>
        <v>0.10499999999999998</v>
      </c>
      <c r="E9" s="35">
        <f t="shared" si="2"/>
        <v>3.9794999999999995E-3</v>
      </c>
      <c r="F9" s="35">
        <f t="shared" si="3"/>
        <v>0.19897499999999999</v>
      </c>
    </row>
    <row r="10" spans="1:15" ht="16.5" thickTop="1" thickBot="1">
      <c r="A10" s="5">
        <v>0.1875</v>
      </c>
      <c r="B10" s="4">
        <f t="shared" si="0"/>
        <v>3.7499999999999999E-3</v>
      </c>
      <c r="C10" s="38">
        <v>0.52500000000000002</v>
      </c>
      <c r="D10" s="20"/>
      <c r="E10" s="35">
        <f t="shared" si="2"/>
        <v>0</v>
      </c>
      <c r="F10" s="35">
        <f t="shared" si="3"/>
        <v>0</v>
      </c>
    </row>
    <row r="11" spans="1:15" ht="16.5" thickTop="1" thickBot="1">
      <c r="A11" s="5">
        <v>0.125</v>
      </c>
      <c r="B11" s="4">
        <f t="shared" si="0"/>
        <v>2.5000000000000001E-3</v>
      </c>
      <c r="C11" s="38">
        <v>0.45</v>
      </c>
      <c r="D11" s="20">
        <f t="shared" si="1"/>
        <v>7.7000000000000013E-2</v>
      </c>
      <c r="E11" s="35">
        <f t="shared" si="2"/>
        <v>2.9183000000000008E-3</v>
      </c>
      <c r="F11" s="35">
        <f t="shared" si="3"/>
        <v>0.14591500000000004</v>
      </c>
    </row>
    <row r="12" spans="1:15" ht="16.5" thickTop="1" thickBot="1">
      <c r="A12" s="6">
        <v>0</v>
      </c>
      <c r="B12" s="7">
        <f t="shared" si="0"/>
        <v>0</v>
      </c>
      <c r="C12" s="38">
        <v>0.373</v>
      </c>
      <c r="D12" s="20">
        <f t="shared" si="1"/>
        <v>0</v>
      </c>
      <c r="E12" s="35">
        <f t="shared" si="2"/>
        <v>0</v>
      </c>
      <c r="F12" s="35">
        <f t="shared" si="3"/>
        <v>0</v>
      </c>
    </row>
    <row r="15" spans="1:15" ht="75.75" thickBot="1">
      <c r="B15" s="17" t="s">
        <v>139</v>
      </c>
      <c r="C15" s="17" t="s">
        <v>135</v>
      </c>
      <c r="D15" s="17" t="s">
        <v>145</v>
      </c>
      <c r="E15" s="11" t="s">
        <v>141</v>
      </c>
      <c r="F15" s="11" t="s">
        <v>142</v>
      </c>
      <c r="G15" s="17" t="s">
        <v>143</v>
      </c>
      <c r="H15" s="17" t="s">
        <v>147</v>
      </c>
      <c r="I15" s="11"/>
      <c r="J15" s="17" t="s">
        <v>144</v>
      </c>
      <c r="K15" s="12"/>
    </row>
    <row r="16" spans="1:15" ht="15.75" thickBot="1">
      <c r="A16" s="44" t="s">
        <v>148</v>
      </c>
      <c r="B16" s="36">
        <v>0.48899999999999999</v>
      </c>
      <c r="C16" s="13">
        <f>B16-$C$12</f>
        <v>0.11599999999999999</v>
      </c>
      <c r="D16" s="13">
        <f>$O$4*C16</f>
        <v>4.3964E-3</v>
      </c>
      <c r="E16" s="24">
        <f>D16*50</f>
        <v>0.21981999999999999</v>
      </c>
      <c r="F16" s="13">
        <f>E16*10</f>
        <v>2.1981999999999999</v>
      </c>
      <c r="G16" s="13">
        <f>F16*150</f>
        <v>329.73</v>
      </c>
      <c r="H16" s="13">
        <f>G16/200</f>
        <v>1.6486500000000002</v>
      </c>
      <c r="I16" s="28">
        <f>G16/H$16</f>
        <v>200</v>
      </c>
      <c r="J16" s="25">
        <f>I16-200</f>
        <v>0</v>
      </c>
      <c r="K16" s="12"/>
      <c r="M16" s="32"/>
      <c r="N16" t="s">
        <v>152</v>
      </c>
    </row>
    <row r="17" spans="1:18" ht="15.75" thickBot="1">
      <c r="A17" s="45"/>
      <c r="B17" s="36">
        <v>0.55300000000000005</v>
      </c>
      <c r="C17" s="14">
        <f t="shared" ref="C17:C19" si="4">B17-$C$12</f>
        <v>0.18000000000000005</v>
      </c>
      <c r="D17" s="14">
        <f>$O$4*C17</f>
        <v>6.8220000000000025E-3</v>
      </c>
      <c r="E17" s="4">
        <f t="shared" ref="E17:E39" si="5">D17*50</f>
        <v>0.34110000000000013</v>
      </c>
      <c r="F17" s="14">
        <f t="shared" ref="F17:F39" si="6">E17*10</f>
        <v>3.4110000000000014</v>
      </c>
      <c r="G17" s="14">
        <f t="shared" ref="G17:G19" si="7">F17*150</f>
        <v>511.6500000000002</v>
      </c>
      <c r="H17" s="14">
        <f t="shared" ref="H17:H19" si="8">G17/200</f>
        <v>2.558250000000001</v>
      </c>
      <c r="I17" s="28">
        <f t="shared" ref="I17:I19" si="9">G17/H$16</f>
        <v>310.34482758620697</v>
      </c>
      <c r="J17" s="26">
        <f t="shared" ref="J17:J19" si="10">I17-200</f>
        <v>110.34482758620697</v>
      </c>
      <c r="K17" s="12"/>
    </row>
    <row r="18" spans="1:18" ht="15.75" thickBot="1">
      <c r="A18" s="45"/>
      <c r="B18" s="36">
        <v>0.71599999999999997</v>
      </c>
      <c r="C18" s="14">
        <f t="shared" si="4"/>
        <v>0.34299999999999997</v>
      </c>
      <c r="D18" s="14">
        <f t="shared" ref="D18:D39" si="11">$O$4*C18</f>
        <v>1.2999699999999999E-2</v>
      </c>
      <c r="E18" s="4">
        <f t="shared" si="5"/>
        <v>0.64998499999999992</v>
      </c>
      <c r="F18" s="14">
        <f t="shared" si="6"/>
        <v>6.4998499999999995</v>
      </c>
      <c r="G18" s="14">
        <f t="shared" si="7"/>
        <v>974.97749999999996</v>
      </c>
      <c r="H18" s="14">
        <f t="shared" si="8"/>
        <v>4.8748874999999998</v>
      </c>
      <c r="I18" s="28">
        <f t="shared" si="9"/>
        <v>591.37931034482756</v>
      </c>
      <c r="J18" s="26">
        <f t="shared" si="10"/>
        <v>391.37931034482756</v>
      </c>
      <c r="K18" s="12"/>
    </row>
    <row r="19" spans="1:18" ht="15.75" thickBot="1">
      <c r="A19" s="46"/>
      <c r="B19" s="36">
        <v>0.81200000000000006</v>
      </c>
      <c r="C19" s="15">
        <f t="shared" si="4"/>
        <v>0.43900000000000006</v>
      </c>
      <c r="D19" s="15">
        <f t="shared" si="11"/>
        <v>1.6638100000000003E-2</v>
      </c>
      <c r="E19" s="7">
        <f t="shared" si="5"/>
        <v>0.83190500000000012</v>
      </c>
      <c r="F19" s="15">
        <f t="shared" si="6"/>
        <v>8.3190500000000007</v>
      </c>
      <c r="G19" s="15">
        <f t="shared" si="7"/>
        <v>1247.8575000000001</v>
      </c>
      <c r="H19" s="15">
        <f t="shared" si="8"/>
        <v>6.2392875000000005</v>
      </c>
      <c r="I19" s="28">
        <f t="shared" si="9"/>
        <v>756.89655172413791</v>
      </c>
      <c r="J19" s="8">
        <f t="shared" si="10"/>
        <v>556.89655172413791</v>
      </c>
    </row>
    <row r="20" spans="1:18" ht="15.75" thickBot="1">
      <c r="B20" s="3"/>
      <c r="C20" s="16"/>
      <c r="D20" s="16"/>
      <c r="E20" s="16"/>
      <c r="F20" s="16"/>
      <c r="G20" s="16"/>
      <c r="H20" s="16"/>
      <c r="I20" s="16"/>
      <c r="J20" s="16"/>
      <c r="K20" s="12"/>
    </row>
    <row r="21" spans="1:18" ht="15.75" thickBot="1">
      <c r="A21" s="44" t="s">
        <v>149</v>
      </c>
      <c r="B21" s="31">
        <v>0.42499999999999999</v>
      </c>
      <c r="C21" s="13">
        <f t="shared" ref="C21:C39" si="12">B21-$C$12</f>
        <v>5.1999999999999991E-2</v>
      </c>
      <c r="D21" s="13">
        <f t="shared" si="11"/>
        <v>1.9708E-3</v>
      </c>
      <c r="E21" s="24">
        <f t="shared" si="5"/>
        <v>9.8540000000000003E-2</v>
      </c>
      <c r="F21" s="13">
        <f t="shared" si="6"/>
        <v>0.98540000000000005</v>
      </c>
      <c r="G21" s="13">
        <f t="shared" ref="G21:G39" si="13">F21*150</f>
        <v>147.81</v>
      </c>
      <c r="H21" s="13">
        <f t="shared" ref="H21:H39" si="14">G21/200</f>
        <v>0.73904999999999998</v>
      </c>
      <c r="I21" s="28">
        <f>G21/H$21</f>
        <v>200</v>
      </c>
      <c r="J21" s="25">
        <f t="shared" ref="J21:J39" si="15">I21-200</f>
        <v>0</v>
      </c>
      <c r="K21" s="12"/>
    </row>
    <row r="22" spans="1:18" ht="15.75" thickBot="1">
      <c r="A22" s="45"/>
      <c r="B22" s="31">
        <v>0.58799999999999997</v>
      </c>
      <c r="C22" s="14">
        <f t="shared" si="12"/>
        <v>0.21499999999999997</v>
      </c>
      <c r="D22" s="14">
        <f t="shared" si="11"/>
        <v>8.1484999999999995E-3</v>
      </c>
      <c r="E22" s="4">
        <f t="shared" si="5"/>
        <v>0.40742499999999998</v>
      </c>
      <c r="F22" s="14">
        <f t="shared" si="6"/>
        <v>4.0742500000000001</v>
      </c>
      <c r="G22" s="14">
        <f t="shared" si="13"/>
        <v>611.13750000000005</v>
      </c>
      <c r="H22" s="14">
        <f t="shared" si="14"/>
        <v>3.0556875000000003</v>
      </c>
      <c r="I22" s="28">
        <f t="shared" ref="I22:I24" si="16">G22/H$21</f>
        <v>826.92307692307702</v>
      </c>
      <c r="J22" s="26">
        <f t="shared" si="15"/>
        <v>626.92307692307702</v>
      </c>
      <c r="K22" s="12"/>
    </row>
    <row r="23" spans="1:18" ht="15.75" thickBot="1">
      <c r="A23" s="45"/>
      <c r="B23" s="31">
        <v>0.56899999999999995</v>
      </c>
      <c r="C23" s="14">
        <f t="shared" si="12"/>
        <v>0.19599999999999995</v>
      </c>
      <c r="D23" s="14">
        <f t="shared" si="11"/>
        <v>7.4283999999999991E-3</v>
      </c>
      <c r="E23" s="4">
        <f t="shared" si="5"/>
        <v>0.37141999999999997</v>
      </c>
      <c r="F23" s="14">
        <f t="shared" si="6"/>
        <v>3.7141999999999999</v>
      </c>
      <c r="G23" s="14">
        <f t="shared" si="13"/>
        <v>557.13</v>
      </c>
      <c r="H23" s="14">
        <f t="shared" si="14"/>
        <v>2.78565</v>
      </c>
      <c r="I23" s="28">
        <f t="shared" si="16"/>
        <v>753.84615384615381</v>
      </c>
      <c r="J23" s="26">
        <f t="shared" si="15"/>
        <v>553.84615384615381</v>
      </c>
      <c r="K23" s="12"/>
    </row>
    <row r="24" spans="1:18" ht="15.75" thickBot="1">
      <c r="A24" s="46"/>
      <c r="B24" s="31">
        <v>0.68899999999999995</v>
      </c>
      <c r="C24" s="15">
        <f t="shared" si="12"/>
        <v>0.31599999999999995</v>
      </c>
      <c r="D24" s="15">
        <f t="shared" si="11"/>
        <v>1.1976399999999998E-2</v>
      </c>
      <c r="E24" s="7">
        <f t="shared" si="5"/>
        <v>0.59881999999999991</v>
      </c>
      <c r="F24" s="15">
        <f t="shared" si="6"/>
        <v>5.9881999999999991</v>
      </c>
      <c r="G24" s="15">
        <f t="shared" si="13"/>
        <v>898.2299999999999</v>
      </c>
      <c r="H24" s="15">
        <f t="shared" si="14"/>
        <v>4.4911499999999993</v>
      </c>
      <c r="I24" s="28">
        <f t="shared" si="16"/>
        <v>1215.3846153846152</v>
      </c>
      <c r="J24" s="8">
        <f t="shared" si="15"/>
        <v>1015.3846153846152</v>
      </c>
    </row>
    <row r="25" spans="1:18" ht="15.75" thickBot="1">
      <c r="B25" s="3"/>
      <c r="C25" s="16"/>
      <c r="D25" s="16"/>
      <c r="E25" s="16"/>
      <c r="F25" s="16"/>
      <c r="G25" s="16"/>
      <c r="H25" s="16"/>
      <c r="I25" s="16"/>
      <c r="J25" s="16"/>
      <c r="K25" s="12"/>
    </row>
    <row r="26" spans="1:18" ht="15.75" thickBot="1">
      <c r="A26" s="47" t="s">
        <v>136</v>
      </c>
      <c r="B26" s="31">
        <v>1.2589999999999999</v>
      </c>
      <c r="C26" s="13">
        <f t="shared" si="12"/>
        <v>0.8859999999999999</v>
      </c>
      <c r="D26" s="13">
        <f t="shared" si="11"/>
        <v>3.3579400000000002E-2</v>
      </c>
      <c r="E26" s="24">
        <f t="shared" si="5"/>
        <v>1.6789700000000001</v>
      </c>
      <c r="F26" s="13">
        <f t="shared" si="6"/>
        <v>16.7897</v>
      </c>
      <c r="G26" s="13">
        <f t="shared" si="13"/>
        <v>2518.4549999999999</v>
      </c>
      <c r="H26" s="13">
        <f t="shared" si="14"/>
        <v>12.592274999999999</v>
      </c>
      <c r="I26" s="28">
        <f>G26/H$28</f>
        <v>552.02492211838012</v>
      </c>
      <c r="J26" s="25">
        <f t="shared" si="15"/>
        <v>352.02492211838012</v>
      </c>
      <c r="K26" s="12"/>
    </row>
    <row r="27" spans="1:18" ht="15.75" thickBot="1">
      <c r="A27" s="48"/>
      <c r="B27" s="31">
        <v>0.70799999999999996</v>
      </c>
      <c r="C27" s="14">
        <f t="shared" si="12"/>
        <v>0.33499999999999996</v>
      </c>
      <c r="D27" s="14">
        <f t="shared" si="11"/>
        <v>1.2696499999999999E-2</v>
      </c>
      <c r="E27" s="4">
        <f t="shared" si="5"/>
        <v>0.63482499999999997</v>
      </c>
      <c r="F27" s="14">
        <f t="shared" si="6"/>
        <v>6.3482500000000002</v>
      </c>
      <c r="G27" s="14">
        <f t="shared" si="13"/>
        <v>952.23750000000007</v>
      </c>
      <c r="H27" s="14">
        <f t="shared" si="14"/>
        <v>4.7611875000000001</v>
      </c>
      <c r="I27" s="28">
        <f t="shared" ref="I27:I29" si="17">G27/H$28</f>
        <v>208.72274143302184</v>
      </c>
      <c r="J27" s="26">
        <f t="shared" si="15"/>
        <v>8.722741433021838</v>
      </c>
      <c r="K27" s="12"/>
    </row>
    <row r="28" spans="1:18" ht="15.75" thickBot="1">
      <c r="A28" s="48"/>
      <c r="B28" s="31">
        <v>0.69399999999999995</v>
      </c>
      <c r="C28" s="14">
        <f t="shared" si="12"/>
        <v>0.32099999999999995</v>
      </c>
      <c r="D28" s="14">
        <f t="shared" si="11"/>
        <v>1.2165899999999999E-2</v>
      </c>
      <c r="E28" s="4">
        <f t="shared" si="5"/>
        <v>0.60829499999999992</v>
      </c>
      <c r="F28" s="14">
        <f t="shared" si="6"/>
        <v>6.0829499999999994</v>
      </c>
      <c r="G28" s="14">
        <f t="shared" si="13"/>
        <v>912.44249999999988</v>
      </c>
      <c r="H28" s="14">
        <f t="shared" si="14"/>
        <v>4.5622124999999993</v>
      </c>
      <c r="I28" s="28">
        <f t="shared" si="17"/>
        <v>200</v>
      </c>
      <c r="J28" s="26">
        <v>0</v>
      </c>
      <c r="K28" s="42"/>
      <c r="L28" s="43"/>
      <c r="M28" s="43"/>
      <c r="N28" s="43"/>
      <c r="O28" s="43"/>
      <c r="P28" s="43"/>
      <c r="Q28" s="43"/>
      <c r="R28" s="43"/>
    </row>
    <row r="29" spans="1:18" ht="15.75" thickBot="1">
      <c r="A29" s="49"/>
      <c r="B29" s="31">
        <v>0.69799999999999995</v>
      </c>
      <c r="C29" s="15">
        <f t="shared" si="12"/>
        <v>0.32499999999999996</v>
      </c>
      <c r="D29" s="15">
        <f t="shared" si="11"/>
        <v>1.2317499999999999E-2</v>
      </c>
      <c r="E29" s="7">
        <f t="shared" si="5"/>
        <v>0.61587499999999995</v>
      </c>
      <c r="F29" s="15">
        <f t="shared" si="6"/>
        <v>6.1587499999999995</v>
      </c>
      <c r="G29" s="15">
        <f t="shared" si="13"/>
        <v>923.81249999999989</v>
      </c>
      <c r="H29" s="15">
        <f t="shared" si="14"/>
        <v>4.6190624999999992</v>
      </c>
      <c r="I29" s="28">
        <f t="shared" si="17"/>
        <v>202.49221183800623</v>
      </c>
      <c r="J29" s="8">
        <f t="shared" si="15"/>
        <v>2.4922118380062273</v>
      </c>
    </row>
    <row r="30" spans="1:18" ht="15.75" thickBot="1">
      <c r="B30" s="3"/>
      <c r="C30" s="16"/>
      <c r="D30" s="16"/>
      <c r="E30" s="16"/>
      <c r="F30" s="16"/>
      <c r="G30" s="16"/>
      <c r="H30" s="16"/>
      <c r="I30" s="16"/>
      <c r="J30" s="16"/>
      <c r="K30" s="12"/>
    </row>
    <row r="31" spans="1:18" ht="15.75" thickBot="1">
      <c r="A31" s="47" t="s">
        <v>137</v>
      </c>
      <c r="B31" s="31">
        <v>0.51200000000000001</v>
      </c>
      <c r="C31" s="13">
        <f t="shared" si="12"/>
        <v>0.13900000000000001</v>
      </c>
      <c r="D31" s="13">
        <f t="shared" si="11"/>
        <v>5.2681000000000013E-3</v>
      </c>
      <c r="E31" s="24">
        <f t="shared" si="5"/>
        <v>0.26340500000000006</v>
      </c>
      <c r="F31" s="13">
        <f t="shared" si="6"/>
        <v>2.6340500000000007</v>
      </c>
      <c r="G31" s="13">
        <f t="shared" si="13"/>
        <v>395.10750000000007</v>
      </c>
      <c r="H31" s="13">
        <f t="shared" si="14"/>
        <v>1.9755375000000004</v>
      </c>
      <c r="I31" s="28">
        <f>G31/H$31</f>
        <v>200</v>
      </c>
      <c r="J31" s="25">
        <f t="shared" si="15"/>
        <v>0</v>
      </c>
      <c r="K31" s="12"/>
    </row>
    <row r="32" spans="1:18" ht="15.75" thickBot="1">
      <c r="A32" s="48"/>
      <c r="B32" s="31">
        <v>0.59499999999999997</v>
      </c>
      <c r="C32" s="14">
        <f t="shared" si="12"/>
        <v>0.22199999999999998</v>
      </c>
      <c r="D32" s="14">
        <f t="shared" si="11"/>
        <v>8.4137999999999991E-3</v>
      </c>
      <c r="E32" s="4">
        <f t="shared" si="5"/>
        <v>0.42068999999999995</v>
      </c>
      <c r="F32" s="14">
        <f t="shared" si="6"/>
        <v>4.2068999999999992</v>
      </c>
      <c r="G32" s="14">
        <f t="shared" si="13"/>
        <v>631.03499999999985</v>
      </c>
      <c r="H32" s="14">
        <f t="shared" si="14"/>
        <v>3.1551749999999994</v>
      </c>
      <c r="I32" s="28">
        <f t="shared" ref="I32:I34" si="18">G32/H$31</f>
        <v>319.42446043165455</v>
      </c>
      <c r="J32" s="26">
        <f t="shared" si="15"/>
        <v>119.42446043165455</v>
      </c>
      <c r="K32" s="12"/>
    </row>
    <row r="33" spans="1:11" ht="15.75" thickBot="1">
      <c r="A33" s="48"/>
      <c r="B33" s="31">
        <v>0.94499999999999995</v>
      </c>
      <c r="C33" s="14">
        <f t="shared" si="12"/>
        <v>0.57199999999999995</v>
      </c>
      <c r="D33" s="14">
        <f t="shared" si="11"/>
        <v>2.1678800000000002E-2</v>
      </c>
      <c r="E33" s="4">
        <f t="shared" si="5"/>
        <v>1.0839400000000001</v>
      </c>
      <c r="F33" s="14">
        <f t="shared" si="6"/>
        <v>10.839400000000001</v>
      </c>
      <c r="G33" s="14">
        <f t="shared" si="13"/>
        <v>1625.91</v>
      </c>
      <c r="H33" s="14">
        <f t="shared" si="14"/>
        <v>8.1295500000000001</v>
      </c>
      <c r="I33" s="28">
        <f t="shared" si="18"/>
        <v>823.02158273381281</v>
      </c>
      <c r="J33" s="26">
        <f t="shared" si="15"/>
        <v>623.02158273381281</v>
      </c>
      <c r="K33" s="12"/>
    </row>
    <row r="34" spans="1:11" ht="15.75" thickBot="1">
      <c r="A34" s="49"/>
      <c r="B34" s="31">
        <v>0.64200000000000002</v>
      </c>
      <c r="C34" s="15">
        <f t="shared" si="12"/>
        <v>0.26900000000000002</v>
      </c>
      <c r="D34" s="15">
        <f t="shared" si="11"/>
        <v>1.0195100000000002E-2</v>
      </c>
      <c r="E34" s="7">
        <f t="shared" si="5"/>
        <v>0.50975500000000007</v>
      </c>
      <c r="F34" s="15">
        <f t="shared" si="6"/>
        <v>5.0975500000000009</v>
      </c>
      <c r="G34" s="15">
        <f t="shared" si="13"/>
        <v>764.63250000000016</v>
      </c>
      <c r="H34" s="15">
        <f t="shared" si="14"/>
        <v>3.8231625000000009</v>
      </c>
      <c r="I34" s="28">
        <f t="shared" si="18"/>
        <v>387.0503597122302</v>
      </c>
      <c r="J34" s="8">
        <f t="shared" si="15"/>
        <v>187.0503597122302</v>
      </c>
    </row>
    <row r="35" spans="1:11" ht="15.75" thickBot="1">
      <c r="B35" s="3"/>
      <c r="C35" s="16"/>
      <c r="D35" s="16"/>
      <c r="E35" s="16"/>
      <c r="F35" s="16"/>
      <c r="G35" s="16"/>
      <c r="H35" s="16"/>
      <c r="I35" s="16"/>
      <c r="J35" s="16"/>
      <c r="K35" s="12"/>
    </row>
    <row r="36" spans="1:11" ht="15.75" thickBot="1">
      <c r="A36" s="47" t="s">
        <v>150</v>
      </c>
      <c r="B36" s="31">
        <v>0.55400000000000005</v>
      </c>
      <c r="C36" s="13">
        <f t="shared" si="12"/>
        <v>0.18100000000000005</v>
      </c>
      <c r="D36" s="13">
        <f t="shared" si="11"/>
        <v>6.8599000000000021E-3</v>
      </c>
      <c r="E36" s="24">
        <f t="shared" si="5"/>
        <v>0.34299500000000011</v>
      </c>
      <c r="F36" s="13">
        <f t="shared" si="6"/>
        <v>3.4299500000000012</v>
      </c>
      <c r="G36" s="13">
        <f t="shared" si="13"/>
        <v>514.49250000000018</v>
      </c>
      <c r="H36" s="13">
        <f t="shared" si="14"/>
        <v>2.5724625000000008</v>
      </c>
      <c r="I36" s="28">
        <f>G36/H$39</f>
        <v>268.14814814814821</v>
      </c>
      <c r="J36" s="25">
        <f t="shared" si="15"/>
        <v>68.148148148148209</v>
      </c>
      <c r="K36" s="12"/>
    </row>
    <row r="37" spans="1:11">
      <c r="A37" s="48"/>
      <c r="B37" s="31">
        <v>0.54100000000000004</v>
      </c>
      <c r="C37" s="14">
        <f t="shared" si="12"/>
        <v>0.16800000000000004</v>
      </c>
      <c r="D37" s="14">
        <f t="shared" si="11"/>
        <v>6.3672000000000017E-3</v>
      </c>
      <c r="E37" s="4">
        <f t="shared" si="5"/>
        <v>0.31836000000000009</v>
      </c>
      <c r="F37" s="14">
        <f t="shared" si="6"/>
        <v>3.1836000000000011</v>
      </c>
      <c r="G37" s="14">
        <f t="shared" si="13"/>
        <v>477.54000000000019</v>
      </c>
      <c r="H37" s="14">
        <f t="shared" si="14"/>
        <v>2.387700000000001</v>
      </c>
      <c r="I37" s="28">
        <f>G37/H$39</f>
        <v>248.88888888888897</v>
      </c>
      <c r="J37" s="26">
        <f t="shared" si="15"/>
        <v>48.888888888888971</v>
      </c>
      <c r="K37" s="12"/>
    </row>
    <row r="38" spans="1:11" ht="30">
      <c r="A38" s="48"/>
      <c r="B38" s="31">
        <v>0.376</v>
      </c>
      <c r="C38" s="14">
        <f t="shared" si="12"/>
        <v>3.0000000000000027E-3</v>
      </c>
      <c r="D38" s="14">
        <f t="shared" si="11"/>
        <v>1.1370000000000011E-4</v>
      </c>
      <c r="E38" s="4">
        <f t="shared" si="5"/>
        <v>5.6850000000000052E-3</v>
      </c>
      <c r="F38" s="14">
        <f t="shared" si="6"/>
        <v>5.6850000000000053E-2</v>
      </c>
      <c r="G38" s="14">
        <f t="shared" si="13"/>
        <v>8.5275000000000087</v>
      </c>
      <c r="H38" s="14">
        <f t="shared" si="14"/>
        <v>4.2637500000000043E-2</v>
      </c>
      <c r="I38" s="29" t="s">
        <v>156</v>
      </c>
      <c r="J38" s="26" t="s">
        <v>156</v>
      </c>
      <c r="K38" s="40" t="s">
        <v>157</v>
      </c>
    </row>
    <row r="39" spans="1:11" ht="15.75" thickBot="1">
      <c r="A39" s="49"/>
      <c r="B39" s="31">
        <v>0.50800000000000001</v>
      </c>
      <c r="C39" s="15">
        <f t="shared" si="12"/>
        <v>0.13500000000000001</v>
      </c>
      <c r="D39" s="15">
        <f t="shared" si="11"/>
        <v>5.1165000000000004E-3</v>
      </c>
      <c r="E39" s="7">
        <f t="shared" si="5"/>
        <v>0.25582500000000002</v>
      </c>
      <c r="F39" s="15">
        <f t="shared" si="6"/>
        <v>2.5582500000000001</v>
      </c>
      <c r="G39" s="15">
        <f t="shared" si="13"/>
        <v>383.73750000000001</v>
      </c>
      <c r="H39" s="15">
        <f t="shared" si="14"/>
        <v>1.9186875000000001</v>
      </c>
      <c r="I39" s="30">
        <f>G39/H$39</f>
        <v>200</v>
      </c>
      <c r="J39" s="8">
        <f t="shared" si="15"/>
        <v>0</v>
      </c>
    </row>
    <row r="40" spans="1:11">
      <c r="B40" s="3"/>
      <c r="C40" s="16"/>
      <c r="D40" s="16"/>
      <c r="E40" s="16"/>
      <c r="F40" s="16"/>
      <c r="G40" s="16"/>
      <c r="H40" s="16"/>
      <c r="I40" s="16"/>
      <c r="J40" s="16"/>
      <c r="K40" s="12"/>
    </row>
    <row r="41" spans="1:11">
      <c r="A41" s="41"/>
      <c r="B41" s="16"/>
      <c r="C41" s="16"/>
      <c r="D41" s="16"/>
      <c r="E41" s="16"/>
      <c r="F41" s="16"/>
      <c r="G41" s="16"/>
      <c r="H41" s="16"/>
      <c r="I41" s="16"/>
      <c r="J41" s="16"/>
      <c r="K41" s="21"/>
    </row>
    <row r="42" spans="1:11">
      <c r="A42" s="41"/>
      <c r="B42" s="16"/>
      <c r="C42" s="16"/>
      <c r="D42" s="16"/>
      <c r="E42" s="16"/>
      <c r="F42" s="16"/>
      <c r="G42" s="16"/>
      <c r="H42" s="16"/>
      <c r="I42" s="16"/>
      <c r="J42" s="16"/>
      <c r="K42" s="21"/>
    </row>
    <row r="43" spans="1:11">
      <c r="A43" s="41"/>
      <c r="B43" s="16"/>
      <c r="C43" s="16"/>
      <c r="D43" s="16"/>
      <c r="E43" s="16"/>
      <c r="F43" s="16"/>
      <c r="G43" s="16"/>
      <c r="H43" s="16"/>
      <c r="I43" s="16"/>
      <c r="J43" s="16"/>
      <c r="K43" s="21"/>
    </row>
    <row r="44" spans="1:11">
      <c r="A44" s="41"/>
      <c r="B44" s="16"/>
      <c r="C44" s="16"/>
      <c r="D44" s="16"/>
      <c r="E44" s="16"/>
      <c r="F44" s="16"/>
      <c r="G44" s="16"/>
      <c r="H44" s="16"/>
      <c r="I44" s="16"/>
      <c r="J44" s="16"/>
      <c r="K44" s="22"/>
    </row>
    <row r="45" spans="1:11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</row>
    <row r="46" spans="1:11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</row>
  </sheetData>
  <mergeCells count="7">
    <mergeCell ref="A41:A44"/>
    <mergeCell ref="K28:R28"/>
    <mergeCell ref="A16:A19"/>
    <mergeCell ref="A21:A24"/>
    <mergeCell ref="A26:A29"/>
    <mergeCell ref="A31:A34"/>
    <mergeCell ref="A36:A39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calculation of the brqdford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Angelos Papaspyropoulos</dc:creator>
  <cp:lastModifiedBy>William</cp:lastModifiedBy>
  <cp:lastPrinted>2011-06-02T14:58:49Z</cp:lastPrinted>
  <dcterms:created xsi:type="dcterms:W3CDTF">2011-05-25T08:45:07Z</dcterms:created>
  <dcterms:modified xsi:type="dcterms:W3CDTF">2011-06-04T17:00:25Z</dcterms:modified>
</cp:coreProperties>
</file>