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timot\Downloads\"/>
    </mc:Choice>
  </mc:AlternateContent>
  <xr:revisionPtr revIDLastSave="0" documentId="13_ncr:1_{961E30CC-2F13-4A59-BE50-EB991240161C}" xr6:coauthVersionLast="47" xr6:coauthVersionMax="47" xr10:uidLastSave="{00000000-0000-0000-0000-000000000000}"/>
  <bookViews>
    <workbookView xWindow="-90" yWindow="-90" windowWidth="19380" windowHeight="10260" tabRatio="868" activeTab="1" xr2:uid="{CBCC59E3-C541-4643-891A-3867BDD4708C}"/>
  </bookViews>
  <sheets>
    <sheet name="Produit" sheetId="1" r:id="rId1"/>
    <sheet name="BOM" sheetId="5" r:id="rId2"/>
    <sheet name="2 - Besoin F" sheetId="19" r:id="rId3"/>
    <sheet name="3 - Besoin M" sheetId="22" r:id="rId4"/>
    <sheet name="Test" sheetId="24" r:id="rId5"/>
    <sheet name="Besoin test" sheetId="26" r:id="rId6"/>
    <sheet name="Nom test" sheetId="25" r:id="rId7"/>
    <sheet name="Capa test" sheetId="27" r:id="rId8"/>
  </sheets>
  <definedNames>
    <definedName name="_xlnm._FilterDatabase" localSheetId="2" hidden="1">'2 - Besoin F'!$A$1:$M$13</definedName>
    <definedName name="_xlnm._FilterDatabase" localSheetId="3" hidden="1">'3 - Besoin M'!$A$1:$M$1</definedName>
    <definedName name="_xlnm._FilterDatabase" localSheetId="0" hidden="1">Produit!$E$1:$F$9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2" l="1" a="1"/>
  <c r="C2" i="22" s="1"/>
  <c r="D2" i="22" a="1"/>
  <c r="D2" i="22" s="1"/>
  <c r="E2" i="22" a="1"/>
  <c r="E2" i="22" s="1"/>
  <c r="F2" i="22" a="1"/>
  <c r="F2" i="22" s="1"/>
  <c r="G2" i="22" a="1"/>
  <c r="G2" i="22" s="1"/>
  <c r="H2" i="22" a="1"/>
  <c r="H2" i="22" s="1"/>
  <c r="I2" i="22" a="1"/>
  <c r="I2" i="22" s="1"/>
  <c r="J2" i="22" a="1"/>
  <c r="J2" i="22" s="1"/>
  <c r="K2" i="22" a="1"/>
  <c r="K2" i="22" s="1"/>
  <c r="L2" i="22" a="1"/>
  <c r="L2" i="22" s="1"/>
  <c r="M2" i="22" a="1"/>
  <c r="M2" i="22" s="1"/>
  <c r="C3" i="22" a="1"/>
  <c r="C3" i="22" s="1"/>
  <c r="D3" i="22" a="1"/>
  <c r="D3" i="22" s="1"/>
  <c r="E3" i="22" a="1"/>
  <c r="E3" i="22" s="1"/>
  <c r="F3" i="22" a="1"/>
  <c r="F3" i="22" s="1"/>
  <c r="G3" i="22" a="1"/>
  <c r="G3" i="22" s="1"/>
  <c r="H3" i="22" a="1"/>
  <c r="H3" i="22" s="1"/>
  <c r="I3" i="22" a="1"/>
  <c r="I3" i="22" s="1"/>
  <c r="J3" i="22" a="1"/>
  <c r="J3" i="22" s="1"/>
  <c r="K3" i="22" a="1"/>
  <c r="K3" i="22" s="1"/>
  <c r="L3" i="22" a="1"/>
  <c r="L3" i="22" s="1"/>
  <c r="M3" i="22" a="1"/>
  <c r="M3" i="22" s="1"/>
  <c r="B3" i="22" a="1"/>
  <c r="B3" i="22" s="1"/>
  <c r="D7" i="5"/>
  <c r="C7" i="5"/>
  <c r="D6" i="5"/>
  <c r="C6" i="5"/>
  <c r="B2" i="22" a="1"/>
  <c r="B2" i="22" s="1"/>
  <c r="D5" i="5"/>
  <c r="C5" i="5"/>
  <c r="D4" i="5"/>
  <c r="C4" i="5"/>
  <c r="L10" i="22" l="1" a="1"/>
  <c r="L10" i="22" s="1"/>
  <c r="B9" i="22" a="1"/>
  <c r="B9" i="22" s="1"/>
  <c r="M10" i="22" a="1"/>
  <c r="M10" i="22" s="1"/>
  <c r="M9" i="22" a="1"/>
  <c r="M9" i="22" s="1"/>
  <c r="J9" i="22" a="1"/>
  <c r="J9" i="22" s="1"/>
  <c r="D3" i="5"/>
  <c r="D2" i="5"/>
  <c r="E2" i="27" a="1"/>
  <c r="E2" i="27" s="1"/>
  <c r="B2" i="27" a="1"/>
  <c r="B2" i="27" s="1"/>
  <c r="K4" i="24" a="1"/>
  <c r="K4" i="24" s="1"/>
  <c r="K3" i="24" a="1"/>
  <c r="K3" i="24" s="1"/>
  <c r="C3" i="5"/>
  <c r="C2" i="5"/>
  <c r="G9" i="22" l="1" a="1"/>
  <c r="G9" i="22" s="1"/>
  <c r="H10" i="22" a="1"/>
  <c r="H10" i="22" s="1"/>
  <c r="D10" i="22" a="1"/>
  <c r="D10" i="22" s="1"/>
  <c r="H9" i="22" a="1"/>
  <c r="H9" i="22" s="1"/>
  <c r="K9" i="22" a="1"/>
  <c r="K9" i="22" s="1"/>
  <c r="K10" i="22" a="1"/>
  <c r="K10" i="22" s="1"/>
  <c r="C9" i="22" a="1"/>
  <c r="C9" i="22" s="1"/>
  <c r="E10" i="22" a="1"/>
  <c r="E10" i="22" s="1"/>
  <c r="C10" i="22" a="1"/>
  <c r="C10" i="22" s="1"/>
  <c r="E9" i="22" a="1"/>
  <c r="E9" i="22" s="1"/>
  <c r="F10" i="22" a="1"/>
  <c r="F10" i="22" s="1"/>
  <c r="F9" i="22" a="1"/>
  <c r="F9" i="22" s="1"/>
  <c r="J10" i="22" a="1"/>
  <c r="J10" i="22" s="1"/>
  <c r="B10" i="22" a="1"/>
  <c r="B10" i="22" s="1"/>
  <c r="L9" i="22" a="1"/>
  <c r="L9" i="22" s="1"/>
  <c r="D9" i="22" a="1"/>
  <c r="D9" i="22" s="1"/>
  <c r="I10" i="22" a="1"/>
  <c r="I10" i="22" s="1"/>
  <c r="I9" i="22" a="1"/>
  <c r="I9" i="22" s="1"/>
  <c r="G10" i="22" a="1"/>
  <c r="G10" i="2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<sst xmlns="http://schemas.openxmlformats.org/spreadsheetml/2006/main" count="104" uniqueCount="27">
  <si>
    <t>Type produit</t>
  </si>
  <si>
    <t>Composant</t>
  </si>
  <si>
    <t>EAN</t>
  </si>
  <si>
    <t>Type Composant</t>
  </si>
  <si>
    <t>Consommation</t>
  </si>
  <si>
    <t>Famille</t>
  </si>
  <si>
    <t>Pomme</t>
  </si>
  <si>
    <t>Fruit</t>
  </si>
  <si>
    <t>Type arbre</t>
  </si>
  <si>
    <t>Fruitier</t>
  </si>
  <si>
    <t>Poire</t>
  </si>
  <si>
    <t>Arbuste</t>
  </si>
  <si>
    <t>Cerise</t>
  </si>
  <si>
    <t>Qté</t>
  </si>
  <si>
    <t>Cout</t>
  </si>
  <si>
    <t>qté</t>
  </si>
  <si>
    <t>Test</t>
  </si>
  <si>
    <t>T SDB</t>
  </si>
  <si>
    <t>T Aimantée</t>
  </si>
  <si>
    <t>T Slim</t>
  </si>
  <si>
    <t>T Plate</t>
  </si>
  <si>
    <t>ET</t>
  </si>
  <si>
    <t>Matière G</t>
  </si>
  <si>
    <t>Tissu</t>
  </si>
  <si>
    <t>T Grattante1</t>
  </si>
  <si>
    <t>T Grattante2</t>
  </si>
  <si>
    <t>T Grattante3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</si>
</sst>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b/>
      <sz val="11"/>
      <color rgb="FFFF0000"/>
      <name val="Aptos Narrow"/>
      <family val="2"/>
      <scheme val="minor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0" xfId="0" applyFont="1" applyAlignment="1">
      <alignment vertical="center" wrapText="1"/>
    </xf>
    <xf numFmtId="0" fontId="2" fillId="2" borderId="0" xfId="0" applyFont="1" applyFill="1"/>
    <xf numFmtId="0" fontId="0" fillId="3" borderId="0" xfId="0" applyFill="1"/>
    <xf numFmtId="0" fontId="4" fillId="2" borderId="0" xfId="0" applyFont="1" applyFill="1"/>
    <xf numFmtId="17" fontId="5" fillId="4" borderId="0" xfId="0" applyNumberFormat="1" applyFont="1" applyFill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3" borderId="0" xfId="0" applyNumberFormat="1" applyFill="1" applyAlignment="1">
      <alignment horizontal="right"/>
    </xf>
    <xf numFmtId="0" fontId="0" fillId="5" borderId="0" xfId="0" applyFill="1"/>
    <xf numFmtId="1" fontId="0" fillId="5" borderId="0" xfId="0" applyNumberFormat="1" applyFill="1" applyAlignment="1">
      <alignment horizontal="right"/>
    </xf>
    <xf numFmtId="1" fontId="0" fillId="0" borderId="0" xfId="0" applyNumberFormat="1"/>
  </cellXfs>
  <cellStyles count="2">
    <cellStyle name="Normal" xfId="0" builtinId="0"/>
    <cellStyle name="Normal 2" xfId="1" xr:uid="{F3CE9BD7-5800-4352-8D1A-2E8A5E54A6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8B57E-CDF5-4E76-8457-4564DA280F15}">
  <dimension ref="A1:J11"/>
  <sheetViews>
    <sheetView zoomScale="85" zoomScaleNormal="85" workbookViewId="0">
      <selection activeCell="C13" sqref="C13"/>
    </sheetView>
  </sheetViews>
  <sheetFormatPr baseColWidth="10" defaultRowHeight="14.75" x14ac:dyDescent="0.75"/>
  <cols>
    <col min="1" max="1" width="14.26953125" customWidth="1"/>
    <col min="2" max="2" width="24.58984375" customWidth="1"/>
    <col min="3" max="3" width="22.54296875" customWidth="1"/>
    <col min="4" max="4" width="19.04296875" customWidth="1"/>
    <col min="5" max="5" width="18.1796875" customWidth="1"/>
  </cols>
  <sheetData>
    <row r="1" spans="1:10" x14ac:dyDescent="0.75">
      <c r="A1" s="4"/>
      <c r="B1" s="2"/>
      <c r="C1" s="2" t="s">
        <v>5</v>
      </c>
      <c r="D1" s="2" t="s">
        <v>2</v>
      </c>
      <c r="E1" s="2" t="s">
        <v>16</v>
      </c>
    </row>
    <row r="2" spans="1:10" x14ac:dyDescent="0.75">
      <c r="A2" s="3"/>
      <c r="B2" s="3"/>
      <c r="C2" s="3" t="s">
        <v>24</v>
      </c>
      <c r="D2" t="s">
        <v>16</v>
      </c>
      <c r="E2" s="3" t="s">
        <v>16</v>
      </c>
    </row>
    <row r="3" spans="1:10" x14ac:dyDescent="0.75">
      <c r="A3" s="3"/>
      <c r="B3" s="3"/>
      <c r="C3" s="3" t="s">
        <v>17</v>
      </c>
      <c r="D3" t="s">
        <v>16</v>
      </c>
      <c r="E3" s="3" t="s">
        <v>16</v>
      </c>
    </row>
    <row r="4" spans="1:10" ht="16" x14ac:dyDescent="0.75">
      <c r="A4" s="3"/>
      <c r="B4" s="3"/>
      <c r="C4" s="3" t="s">
        <v>18</v>
      </c>
      <c r="D4" t="s">
        <v>16</v>
      </c>
      <c r="E4" s="3" t="s">
        <v>16</v>
      </c>
      <c r="I4" s="1"/>
      <c r="J4" s="1"/>
    </row>
    <row r="5" spans="1:10" x14ac:dyDescent="0.75">
      <c r="A5" s="3"/>
      <c r="B5" s="3"/>
      <c r="C5" s="3" t="s">
        <v>19</v>
      </c>
      <c r="D5" t="s">
        <v>16</v>
      </c>
      <c r="E5" s="3" t="s">
        <v>16</v>
      </c>
    </row>
    <row r="6" spans="1:10" x14ac:dyDescent="0.75">
      <c r="A6" s="3"/>
      <c r="B6" s="3"/>
      <c r="C6" s="3" t="s">
        <v>20</v>
      </c>
      <c r="D6" t="s">
        <v>16</v>
      </c>
      <c r="E6" s="3" t="s">
        <v>16</v>
      </c>
    </row>
    <row r="7" spans="1:10" x14ac:dyDescent="0.75">
      <c r="A7" s="3"/>
      <c r="B7" s="3"/>
      <c r="C7" s="3" t="s">
        <v>21</v>
      </c>
      <c r="D7" t="s">
        <v>16</v>
      </c>
      <c r="E7" s="3" t="s">
        <v>16</v>
      </c>
    </row>
    <row r="8" spans="1:10" x14ac:dyDescent="0.75">
      <c r="A8" s="3"/>
      <c r="B8" s="3"/>
      <c r="C8" s="3" t="s">
        <v>22</v>
      </c>
      <c r="D8" t="s">
        <v>16</v>
      </c>
      <c r="E8" s="3" t="s">
        <v>16</v>
      </c>
    </row>
    <row r="9" spans="1:10" x14ac:dyDescent="0.75">
      <c r="A9" s="3"/>
      <c r="B9" s="3"/>
      <c r="C9" s="3" t="s">
        <v>23</v>
      </c>
      <c r="D9" t="s">
        <v>16</v>
      </c>
      <c r="E9" s="3" t="s">
        <v>16</v>
      </c>
    </row>
    <row r="10" spans="1:10" x14ac:dyDescent="0.75">
      <c r="C10" s="3" t="s">
        <v>25</v>
      </c>
      <c r="D10" t="s">
        <v>16</v>
      </c>
      <c r="E10" s="3" t="s">
        <v>16</v>
      </c>
    </row>
    <row r="11" spans="1:10" x14ac:dyDescent="0.75">
      <c r="C11" s="3" t="s">
        <v>26</v>
      </c>
      <c r="D11" t="s">
        <v>16</v>
      </c>
      <c r="E11" s="3" t="s">
        <v>16</v>
      </c>
    </row>
  </sheetData>
  <autoFilter ref="E1:F9" xr:uid="{25C8B57E-CDF5-4E76-8457-4564DA280F15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A9B6E-BB0A-46B3-BC99-EA7489785648}">
  <dimension ref="A1:L10"/>
  <sheetViews>
    <sheetView tabSelected="1" zoomScale="85" zoomScaleNormal="85" workbookViewId="0">
      <selection activeCell="D8" sqref="D8"/>
    </sheetView>
  </sheetViews>
  <sheetFormatPr baseColWidth="10" defaultRowHeight="14.75" x14ac:dyDescent="0.75"/>
  <cols>
    <col min="1" max="1" width="26.26953125" customWidth="1"/>
    <col min="2" max="2" width="26.36328125" customWidth="1"/>
    <col min="3" max="3" width="11.953125" customWidth="1"/>
    <col min="4" max="4" width="17.953125" customWidth="1"/>
    <col min="5" max="5" width="15.04296875" customWidth="1"/>
    <col min="12" max="12" width="13.40625" bestFit="1" customWidth="1"/>
  </cols>
  <sheetData>
    <row r="1" spans="1:12" x14ac:dyDescent="0.75">
      <c r="A1" s="2" t="s">
        <v>5</v>
      </c>
      <c r="B1" s="2" t="s">
        <v>1</v>
      </c>
      <c r="C1" s="2" t="s">
        <v>0</v>
      </c>
      <c r="D1" s="2" t="s">
        <v>3</v>
      </c>
      <c r="E1" s="2" t="s">
        <v>4</v>
      </c>
    </row>
    <row r="2" spans="1:12" x14ac:dyDescent="0.75">
      <c r="A2" t="s">
        <v>24</v>
      </c>
      <c r="B2" t="s">
        <v>21</v>
      </c>
      <c r="C2" s="3" t="str">
        <f>VLOOKUP(A2,Produit!$C:$E,3,FALSE)</f>
        <v>Test</v>
      </c>
      <c r="D2" s="3" t="str">
        <f>VLOOKUP(B2,Produit!$C:$E,3,FALSE)</f>
        <v>Test</v>
      </c>
      <c r="E2">
        <v>10</v>
      </c>
    </row>
    <row r="3" spans="1:12" x14ac:dyDescent="0.75">
      <c r="A3" t="s">
        <v>24</v>
      </c>
      <c r="B3" t="s">
        <v>23</v>
      </c>
      <c r="C3" s="3" t="str">
        <f>VLOOKUP(A3,Produit!$C:$E,3,FALSE)</f>
        <v>Test</v>
      </c>
      <c r="D3" s="3" t="str">
        <f>VLOOKUP(B3,Produit!$C:$E,3,FALSE)</f>
        <v>Test</v>
      </c>
      <c r="E3">
        <v>0.1</v>
      </c>
      <c r="J3" s="7"/>
    </row>
    <row r="4" spans="1:12" x14ac:dyDescent="0.75">
      <c r="A4" t="s">
        <v>25</v>
      </c>
      <c r="B4" t="s">
        <v>22</v>
      </c>
      <c r="C4" s="3" t="str">
        <f>VLOOKUP(A4,Produit!$C:$E,3,FALSE)</f>
        <v>Test</v>
      </c>
      <c r="D4" s="3" t="str">
        <f>VLOOKUP(B4,Produit!$C:$E,3,FALSE)</f>
        <v>Test</v>
      </c>
      <c r="E4">
        <v>20</v>
      </c>
      <c r="J4" s="7"/>
    </row>
    <row r="5" spans="1:12" x14ac:dyDescent="0.75">
      <c r="A5" t="s">
        <v>25</v>
      </c>
      <c r="B5" t="s">
        <v>23</v>
      </c>
      <c r="C5" s="3" t="str">
        <f>VLOOKUP(A5,Produit!$C:$E,3,FALSE)</f>
        <v>Test</v>
      </c>
      <c r="D5" s="3" t="str">
        <f>VLOOKUP(B5,Produit!$C:$E,3,FALSE)</f>
        <v>Test</v>
      </c>
      <c r="E5">
        <v>0.2</v>
      </c>
      <c r="J5" s="7"/>
    </row>
    <row r="6" spans="1:12" x14ac:dyDescent="0.75">
      <c r="A6" t="s">
        <v>26</v>
      </c>
      <c r="B6" t="s">
        <v>21</v>
      </c>
      <c r="C6" s="3" t="str">
        <f>VLOOKUP(A6,Produit!$C:$E,3,FALSE)</f>
        <v>Test</v>
      </c>
      <c r="D6" s="3" t="str">
        <f>VLOOKUP(B6,Produit!$C:$E,3,FALSE)</f>
        <v>Test</v>
      </c>
      <c r="E6">
        <v>20</v>
      </c>
      <c r="J6" s="7"/>
    </row>
    <row r="7" spans="1:12" x14ac:dyDescent="0.75">
      <c r="A7" t="s">
        <v>26</v>
      </c>
      <c r="B7" t="s">
        <v>23</v>
      </c>
      <c r="C7" s="3" t="str">
        <f>VLOOKUP(A7,Produit!$C:$E,3,FALSE)</f>
        <v>Test</v>
      </c>
      <c r="D7" s="3" t="str">
        <f>VLOOKUP(B7,Produit!$C:$E,3,FALSE)</f>
        <v>Test</v>
      </c>
      <c r="E7">
        <v>0.2</v>
      </c>
      <c r="L7" s="10"/>
    </row>
    <row r="8" spans="1:12" x14ac:dyDescent="0.75">
      <c r="C8" s="3"/>
      <c r="D8" s="3"/>
    </row>
    <row r="9" spans="1:12" x14ac:dyDescent="0.75">
      <c r="C9" s="3"/>
      <c r="D9" s="3"/>
    </row>
    <row r="10" spans="1:12" x14ac:dyDescent="0.75">
      <c r="C10" s="3"/>
      <c r="D10" s="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42C42DF-8172-4BA7-8C04-75FF289BAEEC}">
          <x14:formula1>
            <xm:f>Produit!$C:$C</xm:f>
          </x14:formula1>
          <xm:sqref>I3:I6 A1:A283 B2:B7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EF8ED-5852-412A-8D09-38D75EDF1A45}">
  <sheetPr>
    <tabColor theme="3" tint="0.89999084444715716"/>
  </sheetPr>
  <dimension ref="A1:M13"/>
  <sheetViews>
    <sheetView zoomScale="70" zoomScaleNormal="70" workbookViewId="0">
      <selection activeCell="A8" sqref="A8:B11"/>
    </sheetView>
  </sheetViews>
  <sheetFormatPr baseColWidth="10" defaultRowHeight="14.75" x14ac:dyDescent="0.75"/>
  <cols>
    <col min="1" max="1" width="32.453125" customWidth="1"/>
    <col min="2" max="2" width="13.1328125" bestFit="1" customWidth="1"/>
    <col min="3" max="3" width="12.81640625" bestFit="1" customWidth="1"/>
    <col min="4" max="4" width="13.90625" bestFit="1" customWidth="1"/>
    <col min="5" max="5" width="12.40625" bestFit="1" customWidth="1"/>
    <col min="6" max="6" width="12.81640625" bestFit="1" customWidth="1"/>
    <col min="7" max="7" width="12.76953125" bestFit="1" customWidth="1"/>
    <col min="8" max="8" width="12.40625" bestFit="1" customWidth="1"/>
    <col min="9" max="9" width="13.40625" bestFit="1" customWidth="1"/>
    <col min="10" max="10" width="13.31640625" bestFit="1" customWidth="1"/>
    <col min="11" max="13" width="12.40625" bestFit="1" customWidth="1"/>
  </cols>
  <sheetData>
    <row r="1" spans="1:13" x14ac:dyDescent="0.75">
      <c r="A1" s="2" t="s">
        <v>5</v>
      </c>
      <c r="B1" s="5">
        <v>45658</v>
      </c>
      <c r="C1" s="5">
        <v>45689</v>
      </c>
      <c r="D1" s="5">
        <v>45717</v>
      </c>
      <c r="E1" s="5">
        <v>45748</v>
      </c>
      <c r="F1" s="5">
        <v>45778</v>
      </c>
      <c r="G1" s="5">
        <v>45809</v>
      </c>
      <c r="H1" s="5">
        <v>45839</v>
      </c>
      <c r="I1" s="5">
        <v>45870</v>
      </c>
      <c r="J1" s="5">
        <v>45901</v>
      </c>
      <c r="K1" s="5">
        <v>45931</v>
      </c>
      <c r="L1" s="5">
        <v>45962</v>
      </c>
      <c r="M1" s="5">
        <v>45992</v>
      </c>
    </row>
    <row r="2" spans="1:13" x14ac:dyDescent="0.75">
      <c r="A2" t="s">
        <v>19</v>
      </c>
      <c r="B2" s="7">
        <v>1652.9125975718769</v>
      </c>
      <c r="C2" s="7">
        <v>1719.029101474752</v>
      </c>
      <c r="D2" s="7">
        <v>1138.116274883311</v>
      </c>
      <c r="E2" s="7">
        <v>1192.0805653688374</v>
      </c>
      <c r="F2" s="7">
        <v>967.49602491155144</v>
      </c>
      <c r="G2" s="7">
        <v>1085.7520037922338</v>
      </c>
      <c r="H2" s="7">
        <v>1096.6083337330861</v>
      </c>
      <c r="I2" s="7">
        <v>1329.0871847563753</v>
      </c>
      <c r="J2" s="7">
        <v>1454.2457266445178</v>
      </c>
      <c r="K2" s="7">
        <v>1581.7712393723832</v>
      </c>
      <c r="L2" s="7">
        <v>1369.3521356332262</v>
      </c>
      <c r="M2" s="7">
        <v>0</v>
      </c>
    </row>
    <row r="3" spans="1:13" x14ac:dyDescent="0.75">
      <c r="A3" t="s">
        <v>17</v>
      </c>
      <c r="B3" s="7">
        <v>3111.0293133086043</v>
      </c>
      <c r="C3" s="7">
        <v>2805.7416753555522</v>
      </c>
      <c r="D3" s="7">
        <v>2587.6790768176579</v>
      </c>
      <c r="E3" s="7">
        <v>2510.7989270771382</v>
      </c>
      <c r="F3" s="7">
        <v>2866.9562080171099</v>
      </c>
      <c r="G3" s="7">
        <v>1997.7063552214147</v>
      </c>
      <c r="H3" s="7">
        <v>2130.4715877152262</v>
      </c>
      <c r="I3" s="7">
        <v>3289.1079537785895</v>
      </c>
      <c r="J3" s="7">
        <v>2173.8224323045592</v>
      </c>
      <c r="K3" s="7">
        <v>4036.3997564640117</v>
      </c>
      <c r="L3" s="7">
        <v>1633.7249882459032</v>
      </c>
      <c r="M3" s="7">
        <v>0</v>
      </c>
    </row>
    <row r="4" spans="1:13" x14ac:dyDescent="0.75">
      <c r="A4" t="s">
        <v>17</v>
      </c>
      <c r="B4" s="7">
        <v>167.12238465073742</v>
      </c>
      <c r="C4" s="7">
        <v>173.80728003676694</v>
      </c>
      <c r="D4" s="7">
        <v>115.07245219603456</v>
      </c>
      <c r="E4" s="7">
        <v>120.52866381011184</v>
      </c>
      <c r="F4" s="7">
        <v>97.821411162846843</v>
      </c>
      <c r="G4" s="7">
        <v>109.7780150502992</v>
      </c>
      <c r="H4" s="7">
        <v>110.87567487268525</v>
      </c>
      <c r="I4" s="7">
        <v>134.38110402904218</v>
      </c>
      <c r="J4" s="7">
        <v>147.03561099479597</v>
      </c>
      <c r="K4" s="7">
        <v>159.92943721536969</v>
      </c>
      <c r="L4" s="7">
        <v>138.45220531913412</v>
      </c>
      <c r="M4" s="7">
        <v>0</v>
      </c>
    </row>
    <row r="5" spans="1:13" x14ac:dyDescent="0.75">
      <c r="A5" t="s">
        <v>20</v>
      </c>
      <c r="B5" s="7">
        <v>175.35918367346935</v>
      </c>
      <c r="C5" s="7">
        <v>229.99020408163264</v>
      </c>
      <c r="D5" s="7">
        <v>2834.1673469387752</v>
      </c>
      <c r="E5" s="7">
        <v>679.9755102040815</v>
      </c>
      <c r="F5" s="7">
        <v>635.74693877551022</v>
      </c>
      <c r="G5" s="7">
        <v>768.10612244897959</v>
      </c>
      <c r="H5" s="7">
        <v>773.02040816326542</v>
      </c>
      <c r="I5" s="7">
        <v>875.89387755102041</v>
      </c>
      <c r="J5" s="7">
        <v>885.72244897959172</v>
      </c>
      <c r="K5" s="7">
        <v>988.59591836734705</v>
      </c>
      <c r="L5" s="7">
        <v>995.96734693877545</v>
      </c>
      <c r="M5" s="7">
        <v>0</v>
      </c>
    </row>
    <row r="6" spans="1:13" x14ac:dyDescent="0.75">
      <c r="A6" t="s">
        <v>20</v>
      </c>
      <c r="B6" s="7">
        <v>2480.2008052112546</v>
      </c>
      <c r="C6" s="7">
        <v>2236.8168415073128</v>
      </c>
      <c r="D6" s="7">
        <v>2062.971153147354</v>
      </c>
      <c r="E6" s="7">
        <v>2001.6801172591672</v>
      </c>
      <c r="F6" s="7">
        <v>2285.6188031437205</v>
      </c>
      <c r="G6" s="7">
        <v>1592.6281663757186</v>
      </c>
      <c r="H6" s="7">
        <v>1698.4723752767961</v>
      </c>
      <c r="I6" s="7">
        <v>2622.1701481535315</v>
      </c>
      <c r="J6" s="7">
        <v>1733.0328981227558</v>
      </c>
      <c r="K6" s="7">
        <v>3217.9323683355756</v>
      </c>
      <c r="L6" s="7">
        <v>1302.4518971928103</v>
      </c>
      <c r="M6" s="7">
        <v>0</v>
      </c>
    </row>
    <row r="7" spans="1:13" x14ac:dyDescent="0.75">
      <c r="A7" t="s">
        <v>20</v>
      </c>
      <c r="B7" s="7">
        <v>142.36351285062818</v>
      </c>
      <c r="C7" s="7">
        <v>148.05805336465329</v>
      </c>
      <c r="D7" s="7">
        <v>98.024681500325727</v>
      </c>
      <c r="E7" s="7">
        <v>102.67256546787304</v>
      </c>
      <c r="F7" s="7">
        <v>83.329350249832487</v>
      </c>
      <c r="G7" s="7">
        <v>93.514605413217836</v>
      </c>
      <c r="H7" s="7">
        <v>94.449648965620753</v>
      </c>
      <c r="I7" s="7">
        <v>114.4727923210359</v>
      </c>
      <c r="J7" s="7">
        <v>125.25255751408547</v>
      </c>
      <c r="K7" s="7">
        <v>136.23618725753713</v>
      </c>
      <c r="L7" s="7">
        <v>117.94076749407722</v>
      </c>
      <c r="M7" s="7">
        <v>0</v>
      </c>
    </row>
    <row r="8" spans="1:13" x14ac:dyDescent="0.75">
      <c r="A8" t="s">
        <v>26</v>
      </c>
      <c r="B8" s="7">
        <v>11080.605772803745</v>
      </c>
      <c r="C8" s="7">
        <v>50213.229611586561</v>
      </c>
      <c r="D8" s="7">
        <v>85287.943897300851</v>
      </c>
      <c r="E8" s="7">
        <v>64209.713767829708</v>
      </c>
      <c r="F8" s="7">
        <v>136619.72440275032</v>
      </c>
      <c r="G8" s="7">
        <v>75348.216366030276</v>
      </c>
      <c r="H8" s="7">
        <v>79554.943508887431</v>
      </c>
      <c r="I8" s="7">
        <v>201488.84166264354</v>
      </c>
      <c r="J8" s="7">
        <v>82706.797535659425</v>
      </c>
      <c r="K8" s="7">
        <v>105693.05600687586</v>
      </c>
      <c r="L8" s="7">
        <v>85717.72299100284</v>
      </c>
      <c r="M8" s="7">
        <v>0</v>
      </c>
    </row>
    <row r="9" spans="1:13" x14ac:dyDescent="0.75">
      <c r="A9" t="s">
        <v>25</v>
      </c>
      <c r="B9" s="7">
        <v>10648.30586718538</v>
      </c>
      <c r="C9" s="7">
        <v>9603.3796324860996</v>
      </c>
      <c r="D9" s="7">
        <v>8857.0037505580422</v>
      </c>
      <c r="E9" s="7">
        <v>8593.8614696254863</v>
      </c>
      <c r="F9" s="7">
        <v>9812.9022700609439</v>
      </c>
      <c r="G9" s="7">
        <v>6837.668874484044</v>
      </c>
      <c r="H9" s="7">
        <v>7292.0923664371221</v>
      </c>
      <c r="I9" s="7">
        <v>11257.826267403108</v>
      </c>
      <c r="J9" s="7">
        <v>7440.4718917644195</v>
      </c>
      <c r="K9" s="7">
        <v>13815.626559735285</v>
      </c>
      <c r="L9" s="7">
        <v>5591.8481074050069</v>
      </c>
      <c r="M9" s="7">
        <v>0</v>
      </c>
    </row>
    <row r="10" spans="1:13" x14ac:dyDescent="0.75">
      <c r="A10" t="s">
        <v>24</v>
      </c>
      <c r="B10" s="7">
        <v>3560.119440924042</v>
      </c>
      <c r="C10" s="7">
        <v>3702.5242185610041</v>
      </c>
      <c r="D10" s="7">
        <v>2451.3273612871312</v>
      </c>
      <c r="E10" s="7">
        <v>2567.5581407944192</v>
      </c>
      <c r="F10" s="7">
        <v>2083.8375921171878</v>
      </c>
      <c r="G10" s="7">
        <v>2338.5427773986576</v>
      </c>
      <c r="H10" s="7">
        <v>2361.9256418866466</v>
      </c>
      <c r="I10" s="7">
        <v>2862.6493210137314</v>
      </c>
      <c r="J10" s="7">
        <v>3132.2215650805001</v>
      </c>
      <c r="K10" s="7">
        <v>3406.8919001866716</v>
      </c>
      <c r="L10" s="7">
        <v>2949.3738305946413</v>
      </c>
      <c r="M10" s="7">
        <v>0</v>
      </c>
    </row>
    <row r="11" spans="1:13" x14ac:dyDescent="0.75">
      <c r="A11" t="s">
        <v>24</v>
      </c>
      <c r="B11" s="7">
        <v>516.56523115896141</v>
      </c>
      <c r="C11" s="7">
        <v>465.87429790591676</v>
      </c>
      <c r="D11" s="7">
        <v>429.66648843945637</v>
      </c>
      <c r="E11" s="7">
        <v>416.90106313396109</v>
      </c>
      <c r="F11" s="7">
        <v>476.03855417934159</v>
      </c>
      <c r="G11" s="7">
        <v>331.70553577175843</v>
      </c>
      <c r="H11" s="7">
        <v>353.75029848731816</v>
      </c>
      <c r="I11" s="7">
        <v>546.13397668165157</v>
      </c>
      <c r="J11" s="7">
        <v>360.94841100925049</v>
      </c>
      <c r="K11" s="7">
        <v>670.21669141083282</v>
      </c>
      <c r="L11" s="7">
        <v>271.26890852272135</v>
      </c>
      <c r="M11" s="7">
        <v>0</v>
      </c>
    </row>
    <row r="12" spans="1:13" x14ac:dyDescent="0.75">
      <c r="A12" t="s">
        <v>21</v>
      </c>
      <c r="B12" s="7">
        <v>2808.9722247353661</v>
      </c>
      <c r="C12" s="7">
        <v>2533.3256752487641</v>
      </c>
      <c r="D12" s="7">
        <v>2336.4352827583343</v>
      </c>
      <c r="E12" s="7">
        <v>2267.0196059819086</v>
      </c>
      <c r="F12" s="7">
        <v>2588.5967462286776</v>
      </c>
      <c r="G12" s="7">
        <v>1803.7443880676267</v>
      </c>
      <c r="H12" s="7">
        <v>1923.6191346314997</v>
      </c>
      <c r="I12" s="7">
        <v>2969.7607948587506</v>
      </c>
      <c r="J12" s="7">
        <v>1962.7609446585973</v>
      </c>
      <c r="K12" s="7">
        <v>3644.4962943077544</v>
      </c>
      <c r="L12" s="7">
        <v>1475.1028205383006</v>
      </c>
      <c r="M12" s="7">
        <v>0</v>
      </c>
    </row>
    <row r="13" spans="1:13" x14ac:dyDescent="0.75">
      <c r="A13" t="s">
        <v>21</v>
      </c>
      <c r="B13" s="7">
        <v>229.53537398017949</v>
      </c>
      <c r="C13" s="7">
        <v>238.7167889393867</v>
      </c>
      <c r="D13" s="7">
        <v>158.04704082480058</v>
      </c>
      <c r="E13" s="7">
        <v>165.54091171450546</v>
      </c>
      <c r="F13" s="7">
        <v>134.35348138107051</v>
      </c>
      <c r="G13" s="7">
        <v>150.77536017710847</v>
      </c>
      <c r="H13" s="7">
        <v>152.28294851341028</v>
      </c>
      <c r="I13" s="7">
        <v>184.56663979297454</v>
      </c>
      <c r="J13" s="7">
        <v>201.94705831075376</v>
      </c>
      <c r="K13" s="7">
        <v>219.65617148407256</v>
      </c>
      <c r="L13" s="7">
        <v>190.15812150313175</v>
      </c>
      <c r="M13" s="7">
        <v>0</v>
      </c>
    </row>
  </sheetData>
  <autoFilter ref="A1:M13" xr:uid="{B51EF8ED-5852-412A-8D09-38D75EDF1A45}">
    <sortState xmlns:xlrd2="http://schemas.microsoft.com/office/spreadsheetml/2017/richdata2" ref="A2:M13">
      <sortCondition descending="1" ref="A1:A13"/>
    </sortState>
  </autoFilter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01CBE7F-1B96-44F6-88F0-A97A4AA19859}">
          <x14:formula1>
            <xm:f>Produit!$C:$C</xm:f>
          </x14:formula1>
          <xm:sqref>B15:P28 A1:A1048576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87057-4213-46A8-A2B0-E07CF1811E95}">
  <sheetPr>
    <tabColor theme="5" tint="0.79998168889431442"/>
  </sheetPr>
  <dimension ref="A1:M13"/>
  <sheetViews>
    <sheetView zoomScale="70" zoomScaleNormal="70" workbookViewId="0">
      <selection activeCell="B3" sqref="B3"/>
    </sheetView>
  </sheetViews>
  <sheetFormatPr baseColWidth="10" defaultRowHeight="14.75" x14ac:dyDescent="0.75"/>
  <cols>
    <col min="1" max="1" width="32.453125" customWidth="1"/>
    <col min="2" max="2" width="14.453125" bestFit="1" customWidth="1"/>
    <col min="3" max="3" width="12.81640625" bestFit="1" customWidth="1"/>
    <col min="4" max="4" width="13.90625" bestFit="1" customWidth="1"/>
    <col min="5" max="5" width="12.40625" bestFit="1" customWidth="1"/>
    <col min="6" max="6" width="12.81640625" bestFit="1" customWidth="1"/>
    <col min="7" max="7" width="12.76953125" bestFit="1" customWidth="1"/>
    <col min="8" max="8" width="12.40625" bestFit="1" customWidth="1"/>
    <col min="9" max="9" width="13.40625" bestFit="1" customWidth="1"/>
    <col min="10" max="10" width="13.31640625" bestFit="1" customWidth="1"/>
    <col min="11" max="13" width="12.40625" bestFit="1" customWidth="1"/>
    <col min="15" max="15" width="18.5" customWidth="1"/>
    <col min="16" max="16" width="16.54296875" customWidth="1"/>
  </cols>
  <sheetData>
    <row r="1" spans="1:13" x14ac:dyDescent="0.75">
      <c r="A1" s="2" t="s">
        <v>1</v>
      </c>
      <c r="B1" s="5">
        <v>45658</v>
      </c>
      <c r="C1" s="5">
        <v>45689</v>
      </c>
      <c r="D1" s="5">
        <v>45717</v>
      </c>
      <c r="E1" s="5">
        <v>45748</v>
      </c>
      <c r="F1" s="5">
        <v>45778</v>
      </c>
      <c r="G1" s="5">
        <v>45809</v>
      </c>
      <c r="H1" s="5">
        <v>45839</v>
      </c>
      <c r="I1" s="5">
        <v>45870</v>
      </c>
      <c r="J1" s="5">
        <v>45901</v>
      </c>
      <c r="K1" s="5">
        <v>45931</v>
      </c>
      <c r="L1" s="5">
        <v>45962</v>
      </c>
      <c r="M1" s="5">
        <v>45992</v>
      </c>
    </row>
    <row r="2" spans="1:13" x14ac:dyDescent="0.75">
      <c r="A2" t="s">
        <v>22</v>
      </c>
      <c r="B2" s="9" cm="1">
        <f t="array" ref="B2">SUMPRODUCT(
  '2 - Besoin F'!B$2:B$100
  *NOT(ISERROR(MATCH('2 - Besoin F'!A$2:A$100,BOM!$A$2:$A$100,0)))
  *NOT(ISERROR(INDEX(BOM!$B$2:$B$100,MATCH('2 - Besoin F'!$A$2:$A$100,BOM!$A$2:$A$100,0))=$A2))
)</f>
        <v>25805.596312072128</v>
      </c>
      <c r="C2" s="9" cm="1">
        <f t="array" ref="C2">SUMPRODUCT(
  '2 - Besoin F'!C$2:C$100
  *NOT(ISERROR(MATCH('2 - Besoin F'!B$2:B$100,BOM!$A$2:$A$100,0)))
  *NOT(ISERROR(INDEX(BOM!$B$2:$B$100,MATCH('2 - Besoin F'!$A$2:$A$100,BOM!$A$2:$A$100,0))=$A2))
)</f>
        <v>0</v>
      </c>
      <c r="D2" s="9" cm="1">
        <f t="array" ref="D2">SUMPRODUCT(
  '2 - Besoin F'!D$2:D$100
  *NOT(ISERROR(MATCH('2 - Besoin F'!C$2:C$100,BOM!$A$2:$A$100,0)))
  *NOT(ISERROR(INDEX(BOM!$B$2:$B$100,MATCH('2 - Besoin F'!$A$2:$A$100,BOM!$A$2:$A$100,0))=$A2))
)</f>
        <v>0</v>
      </c>
      <c r="E2" s="9" cm="1">
        <f t="array" ref="E2">SUMPRODUCT(
  '2 - Besoin F'!E$2:E$100
  *NOT(ISERROR(MATCH('2 - Besoin F'!D$2:D$100,BOM!$A$2:$A$100,0)))
  *NOT(ISERROR(INDEX(BOM!$B$2:$B$100,MATCH('2 - Besoin F'!$A$2:$A$100,BOM!$A$2:$A$100,0))=$A2))
)</f>
        <v>0</v>
      </c>
      <c r="F2" s="9" cm="1">
        <f t="array" ref="F2">SUMPRODUCT(
  '2 - Besoin F'!F$2:F$100
  *NOT(ISERROR(MATCH('2 - Besoin F'!E$2:E$100,BOM!$A$2:$A$100,0)))
  *NOT(ISERROR(INDEX(BOM!$B$2:$B$100,MATCH('2 - Besoin F'!$A$2:$A$100,BOM!$A$2:$A$100,0))=$A2))
)</f>
        <v>0</v>
      </c>
      <c r="G2" s="9" cm="1">
        <f t="array" ref="G2">SUMPRODUCT(
  '2 - Besoin F'!G$2:G$100
  *NOT(ISERROR(MATCH('2 - Besoin F'!F$2:F$100,BOM!$A$2:$A$100,0)))
  *NOT(ISERROR(INDEX(BOM!$B$2:$B$100,MATCH('2 - Besoin F'!$A$2:$A$100,BOM!$A$2:$A$100,0))=$A2))
)</f>
        <v>0</v>
      </c>
      <c r="H2" s="9" cm="1">
        <f t="array" ref="H2">SUMPRODUCT(
  '2 - Besoin F'!H$2:H$100
  *NOT(ISERROR(MATCH('2 - Besoin F'!G$2:G$100,BOM!$A$2:$A$100,0)))
  *NOT(ISERROR(INDEX(BOM!$B$2:$B$100,MATCH('2 - Besoin F'!$A$2:$A$100,BOM!$A$2:$A$100,0))=$A2))
)</f>
        <v>0</v>
      </c>
      <c r="I2" s="9" cm="1">
        <f t="array" ref="I2">SUMPRODUCT(
  '2 - Besoin F'!I$2:I$100
  *NOT(ISERROR(MATCH('2 - Besoin F'!H$2:H$100,BOM!$A$2:$A$100,0)))
  *NOT(ISERROR(INDEX(BOM!$B$2:$B$100,MATCH('2 - Besoin F'!$A$2:$A$100,BOM!$A$2:$A$100,0))=$A2))
)</f>
        <v>0</v>
      </c>
      <c r="J2" s="9" cm="1">
        <f t="array" ref="J2">SUMPRODUCT(
  '2 - Besoin F'!J$2:J$100
  *NOT(ISERROR(MATCH('2 - Besoin F'!I$2:I$100,BOM!$A$2:$A$100,0)))
  *NOT(ISERROR(INDEX(BOM!$B$2:$B$100,MATCH('2 - Besoin F'!$A$2:$A$100,BOM!$A$2:$A$100,0))=$A2))
)</f>
        <v>0</v>
      </c>
      <c r="K2" s="9" cm="1">
        <f t="array" ref="K2">SUMPRODUCT(
  '2 - Besoin F'!K$2:K$100
  *NOT(ISERROR(MATCH('2 - Besoin F'!J$2:J$100,BOM!$A$2:$A$100,0)))
  *NOT(ISERROR(INDEX(BOM!$B$2:$B$100,MATCH('2 - Besoin F'!$A$2:$A$100,BOM!$A$2:$A$100,0))=$A2))
)</f>
        <v>0</v>
      </c>
      <c r="L2" s="9" cm="1">
        <f t="array" ref="L2">SUMPRODUCT(
  '2 - Besoin F'!L$2:L$100
  *NOT(ISERROR(MATCH('2 - Besoin F'!K$2:K$100,BOM!$A$2:$A$100,0)))
  *NOT(ISERROR(INDEX(BOM!$B$2:$B$100,MATCH('2 - Besoin F'!$A$2:$A$100,BOM!$A$2:$A$100,0))=$A2))
)</f>
        <v>0</v>
      </c>
      <c r="M2" s="9" cm="1">
        <f t="array" ref="M2">SUMPRODUCT(
  '2 - Besoin F'!M$2:M$100
  *NOT(ISERROR(MATCH('2 - Besoin F'!L$2:L$100,BOM!$A$2:$A$100,0)))
  *NOT(ISERROR(INDEX(BOM!$B$2:$B$100,MATCH('2 - Besoin F'!$A$2:$A$100,BOM!$A$2:$A$100,0))=$A2))
)</f>
        <v>0</v>
      </c>
    </row>
    <row r="3" spans="1:13" x14ac:dyDescent="0.75">
      <c r="A3" t="s">
        <v>23</v>
      </c>
      <c r="B3" s="9" cm="1">
        <f t="array" ref="B3">SUMPRODUCT(
  '2 - Besoin F'!B$2:B$100
  *NOT(ISERROR(MATCH('2 - Besoin F'!A$2:A$100,BOM!$A$2:$A$100,0)))
  *NOT(ISERROR(INDEX(BOM!$B$2:$B$100,MATCH('2 - Besoin F'!$A$2:$A$100,BOM!$A$2:$A$100,0))=$A3))
)</f>
        <v>25805.596312072128</v>
      </c>
      <c r="C3" s="9" cm="1">
        <f t="array" ref="C3">SUMPRODUCT(
  '2 - Besoin F'!C$2:C$100
  *NOT(ISERROR(MATCH('2 - Besoin F'!B$2:B$100,BOM!$A$2:$A$100,0)))
  *NOT(ISERROR(INDEX(BOM!$B$2:$B$100,MATCH('2 - Besoin F'!$A$2:$A$100,BOM!$A$2:$A$100,0))=$A3))
)</f>
        <v>0</v>
      </c>
      <c r="D3" s="9" cm="1">
        <f t="array" ref="D3">SUMPRODUCT(
  '2 - Besoin F'!D$2:D$100
  *NOT(ISERROR(MATCH('2 - Besoin F'!C$2:C$100,BOM!$A$2:$A$100,0)))
  *NOT(ISERROR(INDEX(BOM!$B$2:$B$100,MATCH('2 - Besoin F'!$A$2:$A$100,BOM!$A$2:$A$100,0))=$A3))
)</f>
        <v>0</v>
      </c>
      <c r="E3" s="9" cm="1">
        <f t="array" ref="E3">SUMPRODUCT(
  '2 - Besoin F'!E$2:E$100
  *NOT(ISERROR(MATCH('2 - Besoin F'!D$2:D$100,BOM!$A$2:$A$100,0)))
  *NOT(ISERROR(INDEX(BOM!$B$2:$B$100,MATCH('2 - Besoin F'!$A$2:$A$100,BOM!$A$2:$A$100,0))=$A3))
)</f>
        <v>0</v>
      </c>
      <c r="F3" s="9" cm="1">
        <f t="array" ref="F3">SUMPRODUCT(
  '2 - Besoin F'!F$2:F$100
  *NOT(ISERROR(MATCH('2 - Besoin F'!E$2:E$100,BOM!$A$2:$A$100,0)))
  *NOT(ISERROR(INDEX(BOM!$B$2:$B$100,MATCH('2 - Besoin F'!$A$2:$A$100,BOM!$A$2:$A$100,0))=$A3))
)</f>
        <v>0</v>
      </c>
      <c r="G3" s="9" cm="1">
        <f t="array" ref="G3">SUMPRODUCT(
  '2 - Besoin F'!G$2:G$100
  *NOT(ISERROR(MATCH('2 - Besoin F'!F$2:F$100,BOM!$A$2:$A$100,0)))
  *NOT(ISERROR(INDEX(BOM!$B$2:$B$100,MATCH('2 - Besoin F'!$A$2:$A$100,BOM!$A$2:$A$100,0))=$A3))
)</f>
        <v>0</v>
      </c>
      <c r="H3" s="9" cm="1">
        <f t="array" ref="H3">SUMPRODUCT(
  '2 - Besoin F'!H$2:H$100
  *NOT(ISERROR(MATCH('2 - Besoin F'!G$2:G$100,BOM!$A$2:$A$100,0)))
  *NOT(ISERROR(INDEX(BOM!$B$2:$B$100,MATCH('2 - Besoin F'!$A$2:$A$100,BOM!$A$2:$A$100,0))=$A3))
)</f>
        <v>0</v>
      </c>
      <c r="I3" s="9" cm="1">
        <f t="array" ref="I3">SUMPRODUCT(
  '2 - Besoin F'!I$2:I$100
  *NOT(ISERROR(MATCH('2 - Besoin F'!H$2:H$100,BOM!$A$2:$A$100,0)))
  *NOT(ISERROR(INDEX(BOM!$B$2:$B$100,MATCH('2 - Besoin F'!$A$2:$A$100,BOM!$A$2:$A$100,0))=$A3))
)</f>
        <v>0</v>
      </c>
      <c r="J3" s="9" cm="1">
        <f t="array" ref="J3">SUMPRODUCT(
  '2 - Besoin F'!J$2:J$100
  *NOT(ISERROR(MATCH('2 - Besoin F'!I$2:I$100,BOM!$A$2:$A$100,0)))
  *NOT(ISERROR(INDEX(BOM!$B$2:$B$100,MATCH('2 - Besoin F'!$A$2:$A$100,BOM!$A$2:$A$100,0))=$A3))
)</f>
        <v>0</v>
      </c>
      <c r="K3" s="9" cm="1">
        <f t="array" ref="K3">SUMPRODUCT(
  '2 - Besoin F'!K$2:K$100
  *NOT(ISERROR(MATCH('2 - Besoin F'!J$2:J$100,BOM!$A$2:$A$100,0)))
  *NOT(ISERROR(INDEX(BOM!$B$2:$B$100,MATCH('2 - Besoin F'!$A$2:$A$100,BOM!$A$2:$A$100,0))=$A3))
)</f>
        <v>0</v>
      </c>
      <c r="L3" s="9" cm="1">
        <f t="array" ref="L3">SUMPRODUCT(
  '2 - Besoin F'!L$2:L$100
  *NOT(ISERROR(MATCH('2 - Besoin F'!K$2:K$100,BOM!$A$2:$A$100,0)))
  *NOT(ISERROR(INDEX(BOM!$B$2:$B$100,MATCH('2 - Besoin F'!$A$2:$A$100,BOM!$A$2:$A$100,0))=$A3))
)</f>
        <v>0</v>
      </c>
      <c r="M3" s="9" cm="1">
        <f t="array" ref="M3">SUMPRODUCT(
  '2 - Besoin F'!M$2:M$100
  *NOT(ISERROR(MATCH('2 - Besoin F'!L$2:L$100,BOM!$A$2:$A$100,0)))
  *NOT(ISERROR(INDEX(BOM!$B$2:$B$100,MATCH('2 - Besoin F'!$A$2:$A$100,BOM!$A$2:$A$100,0))=$A3))
)</f>
        <v>0</v>
      </c>
    </row>
    <row r="4" spans="1:13" x14ac:dyDescent="0.7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7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7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75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x14ac:dyDescent="0.75">
      <c r="A8" s="2" t="s">
        <v>1</v>
      </c>
      <c r="B8" s="5">
        <v>45658</v>
      </c>
      <c r="C8" s="5">
        <v>45689</v>
      </c>
      <c r="D8" s="5">
        <v>45717</v>
      </c>
      <c r="E8" s="5">
        <v>45748</v>
      </c>
      <c r="F8" s="5">
        <v>45778</v>
      </c>
      <c r="G8" s="5">
        <v>45809</v>
      </c>
      <c r="H8" s="5">
        <v>45839</v>
      </c>
      <c r="I8" s="5">
        <v>45870</v>
      </c>
      <c r="J8" s="5">
        <v>45901</v>
      </c>
      <c r="K8" s="5">
        <v>45931</v>
      </c>
      <c r="L8" s="5">
        <v>45962</v>
      </c>
      <c r="M8" s="5">
        <v>45992</v>
      </c>
    </row>
    <row r="9" spans="1:13" x14ac:dyDescent="0.75">
      <c r="A9" t="s">
        <v>22</v>
      </c>
      <c r="B9" s="6" cm="1">
        <f t="array" ref="B9">SUMPRODUCT('2 - Besoin F'!C$2:C$100*(BOM!$A$2:$A$100='2 - Besoin F'!$A$2:$A$100)*(BOM!$B$2:$B$100='3 - Besoin M'!$A9)*BOM!$E$2:$E$100)</f>
        <v>0</v>
      </c>
      <c r="C9" s="6" cm="1">
        <f t="array" ref="C9">SUMPRODUCT('2 - Besoin F'!D$2:D$100*(BOM!$A$2:$A$100='2 - Besoin F'!$A$2:$A$100)*(BOM!$B$2:$B$100='3 - Besoin M'!$A9)*BOM!$E$2:$E$100)</f>
        <v>0</v>
      </c>
      <c r="D9" s="6" cm="1">
        <f t="array" ref="D9">SUMPRODUCT('2 - Besoin F'!E$2:E$100*(BOM!$A$2:$A$100='2 - Besoin F'!$A$2:$A$100)*(BOM!$B$2:$B$100='3 - Besoin M'!$A9)*BOM!$E$2:$E$100)</f>
        <v>0</v>
      </c>
      <c r="E9" s="6" cm="1">
        <f t="array" ref="E9">SUMPRODUCT('2 - Besoin F'!F$2:F$100*(BOM!$A$2:$A$100='2 - Besoin F'!$A$2:$A$100)*(BOM!$B$2:$B$100='3 - Besoin M'!$A9)*BOM!$E$2:$E$100)</f>
        <v>0</v>
      </c>
      <c r="F9" s="6" cm="1">
        <f t="array" ref="F9">SUMPRODUCT('2 - Besoin F'!G$2:G$100*(BOM!$A$2:$A$100='2 - Besoin F'!$A$2:$A$100)*(BOM!$B$2:$B$100='3 - Besoin M'!$A9)*BOM!$E$2:$E$100)</f>
        <v>0</v>
      </c>
      <c r="G9" s="6" cm="1">
        <f t="array" ref="G9">SUMPRODUCT('2 - Besoin F'!H$2:H$100*(BOM!$A$2:$A$100='2 - Besoin F'!$A$2:$A$100)*(BOM!$B$2:$B$100='3 - Besoin M'!$A9)*BOM!$E$2:$E$100)</f>
        <v>0</v>
      </c>
      <c r="H9" s="6" cm="1">
        <f t="array" ref="H9">SUMPRODUCT('2 - Besoin F'!I$2:I$100*(BOM!$A$2:$A$100='2 - Besoin F'!$A$2:$A$100)*(BOM!$B$2:$B$100='3 - Besoin M'!$A9)*BOM!$E$2:$E$100)</f>
        <v>0</v>
      </c>
      <c r="I9" s="6" cm="1">
        <f t="array" ref="I9">SUMPRODUCT('2 - Besoin F'!J$2:J$100*(BOM!$A$2:$A$100='2 - Besoin F'!$A$2:$A$100)*(BOM!$B$2:$B$100='3 - Besoin M'!$A9)*BOM!$E$2:$E$100)</f>
        <v>0</v>
      </c>
      <c r="J9" s="6" cm="1">
        <f t="array" ref="J9">SUMPRODUCT('2 - Besoin F'!K$2:K$100*(BOM!$A$2:$A$100='2 - Besoin F'!$A$2:$A$100)*(BOM!$B$2:$B$100='3 - Besoin M'!$A9)*BOM!$E$2:$E$100)</f>
        <v>0</v>
      </c>
      <c r="K9" s="6" cm="1">
        <f t="array" ref="K9">SUMPRODUCT('2 - Besoin F'!L$2:L$100*(BOM!$A$2:$A$100='2 - Besoin F'!$A$2:$A$100)*(BOM!$B$2:$B$100='3 - Besoin M'!$A9)*BOM!$E$2:$E$100)</f>
        <v>0</v>
      </c>
      <c r="L9" s="6" cm="1">
        <f t="array" ref="L9">SUMPRODUCT('2 - Besoin F'!M$2:M$100*(BOM!$A$2:$A$100='2 - Besoin F'!$A$2:$A$100)*(BOM!$B$2:$B$100='3 - Besoin M'!$A9)*BOM!$E$2:$E$100)</f>
        <v>0</v>
      </c>
      <c r="M9" s="6" cm="1">
        <f t="array" ref="M9">SUMPRODUCT('2 - Besoin F'!N$2:N$100*(BOM!$A$2:$A$100='2 - Besoin F'!$A$2:$A$100)*(BOM!$B$2:$B$100='3 - Besoin M'!$A9)*BOM!$E$2:$E$100)</f>
        <v>0</v>
      </c>
    </row>
    <row r="10" spans="1:13" x14ac:dyDescent="0.75">
      <c r="A10" t="s">
        <v>23</v>
      </c>
      <c r="B10" s="6" cm="1">
        <f t="array" ref="B10">SUMPRODUCT('2 - Besoin F'!C$2:C$100*(BOM!$A$2:$A$100='2 - Besoin F'!$A$2:$A$100)*(BOM!$B$2:$B$100='3 - Besoin M'!$A10)*BOM!$E$2:$E$100)</f>
        <v>0</v>
      </c>
      <c r="C10" s="6" cm="1">
        <f t="array" ref="C10">SUMPRODUCT('2 - Besoin F'!D$2:D$100*(BOM!$A$2:$A$100='2 - Besoin F'!$A$2:$A$100)*(BOM!$B$2:$B$100='3 - Besoin M'!$A10)*BOM!$E$2:$E$100)</f>
        <v>0</v>
      </c>
      <c r="D10" s="6" cm="1">
        <f t="array" ref="D10">SUMPRODUCT('2 - Besoin F'!E$2:E$100*(BOM!$A$2:$A$100='2 - Besoin F'!$A$2:$A$100)*(BOM!$B$2:$B$100='3 - Besoin M'!$A10)*BOM!$E$2:$E$100)</f>
        <v>0</v>
      </c>
      <c r="E10" s="6" cm="1">
        <f t="array" ref="E10">SUMPRODUCT('2 - Besoin F'!F$2:F$100*(BOM!$A$2:$A$100='2 - Besoin F'!$A$2:$A$100)*(BOM!$B$2:$B$100='3 - Besoin M'!$A10)*BOM!$E$2:$E$100)</f>
        <v>0</v>
      </c>
      <c r="F10" s="6" cm="1">
        <f t="array" ref="F10">SUMPRODUCT('2 - Besoin F'!G$2:G$100*(BOM!$A$2:$A$100='2 - Besoin F'!$A$2:$A$100)*(BOM!$B$2:$B$100='3 - Besoin M'!$A10)*BOM!$E$2:$E$100)</f>
        <v>0</v>
      </c>
      <c r="G10" s="6" cm="1">
        <f t="array" ref="G10">SUMPRODUCT('2 - Besoin F'!H$2:H$100*(BOM!$A$2:$A$100='2 - Besoin F'!$A$2:$A$100)*(BOM!$B$2:$B$100='3 - Besoin M'!$A10)*BOM!$E$2:$E$100)</f>
        <v>0</v>
      </c>
      <c r="H10" s="6" cm="1">
        <f t="array" ref="H10">SUMPRODUCT('2 - Besoin F'!I$2:I$100*(BOM!$A$2:$A$100='2 - Besoin F'!$A$2:$A$100)*(BOM!$B$2:$B$100='3 - Besoin M'!$A10)*BOM!$E$2:$E$100)</f>
        <v>0</v>
      </c>
      <c r="I10" s="6" cm="1">
        <f t="array" ref="I10">SUMPRODUCT('2 - Besoin F'!J$2:J$100*(BOM!$A$2:$A$100='2 - Besoin F'!$A$2:$A$100)*(BOM!$B$2:$B$100='3 - Besoin M'!$A10)*BOM!$E$2:$E$100)</f>
        <v>0</v>
      </c>
      <c r="J10" s="6" cm="1">
        <f t="array" ref="J10">SUMPRODUCT('2 - Besoin F'!K$2:K$100*(BOM!$A$2:$A$100='2 - Besoin F'!$A$2:$A$100)*(BOM!$B$2:$B$100='3 - Besoin M'!$A10)*BOM!$E$2:$E$100)</f>
        <v>0</v>
      </c>
      <c r="K10" s="6" cm="1">
        <f t="array" ref="K10">SUMPRODUCT('2 - Besoin F'!L$2:L$100*(BOM!$A$2:$A$100='2 - Besoin F'!$A$2:$A$100)*(BOM!$B$2:$B$100='3 - Besoin M'!$A10)*BOM!$E$2:$E$100)</f>
        <v>0</v>
      </c>
      <c r="L10" s="6" cm="1">
        <f t="array" ref="L10">SUMPRODUCT('2 - Besoin F'!M$2:M$100*(BOM!$A$2:$A$100='2 - Besoin F'!$A$2:$A$100)*(BOM!$B$2:$B$100='3 - Besoin M'!$A10)*BOM!$E$2:$E$100)</f>
        <v>0</v>
      </c>
      <c r="M10" s="6" cm="1">
        <f t="array" ref="M10">SUMPRODUCT('2 - Besoin F'!N$2:N$100*(BOM!$A$2:$A$100='2 - Besoin F'!$A$2:$A$100)*(BOM!$B$2:$B$100='3 - Besoin M'!$A10)*BOM!$E$2:$E$100)</f>
        <v>0</v>
      </c>
    </row>
    <row r="11" spans="1:13" x14ac:dyDescent="0.75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75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75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</sheetData>
  <autoFilter ref="A1:M1" xr:uid="{B51EF8ED-5852-412A-8D09-38D75EDF1A45}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CD72EC51-A9F0-4DB5-BF30-D07FE1B00E88}">
          <x14:formula1>
            <xm:f>Produit!$C:$C</xm:f>
          </x14:formula1>
          <xm:sqref>A9:A360 A2:A7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795F7-06BF-4D06-BE9D-0DC6AD313B88}">
  <dimension ref="A1:K4"/>
  <sheetViews>
    <sheetView workbookViewId="0">
      <selection activeCell="K3" sqref="K3"/>
    </sheetView>
  </sheetViews>
  <sheetFormatPr baseColWidth="10" defaultRowHeight="14.75" x14ac:dyDescent="0.75"/>
  <sheetData>
    <row r="1" spans="1:11" x14ac:dyDescent="0.75">
      <c r="A1" t="s">
        <v>7</v>
      </c>
      <c r="B1" t="s">
        <v>8</v>
      </c>
      <c r="C1" t="s">
        <v>14</v>
      </c>
      <c r="F1" t="s">
        <v>7</v>
      </c>
      <c r="G1" t="s">
        <v>13</v>
      </c>
    </row>
    <row r="2" spans="1:11" x14ac:dyDescent="0.75">
      <c r="A2" t="s">
        <v>6</v>
      </c>
      <c r="B2" t="s">
        <v>9</v>
      </c>
      <c r="C2">
        <v>0.5</v>
      </c>
      <c r="F2" t="s">
        <v>6</v>
      </c>
      <c r="G2">
        <v>10</v>
      </c>
      <c r="J2" t="s">
        <v>8</v>
      </c>
    </row>
    <row r="3" spans="1:11" x14ac:dyDescent="0.75">
      <c r="A3" t="s">
        <v>10</v>
      </c>
      <c r="B3" t="s">
        <v>11</v>
      </c>
      <c r="C3">
        <v>0.7</v>
      </c>
      <c r="F3" t="s">
        <v>10</v>
      </c>
      <c r="G3">
        <v>10</v>
      </c>
      <c r="J3" t="s">
        <v>9</v>
      </c>
      <c r="K3" s="8" cm="1">
        <f t="array" ref="K3">SUMPRODUCT(G2:G4*(A2:A4=F2:F4)*(B2:B4=J3)*C2:C4)</f>
        <v>9</v>
      </c>
    </row>
    <row r="4" spans="1:11" x14ac:dyDescent="0.75">
      <c r="A4" t="s">
        <v>12</v>
      </c>
      <c r="B4" t="s">
        <v>9</v>
      </c>
      <c r="C4">
        <v>0.2</v>
      </c>
      <c r="F4" t="s">
        <v>12</v>
      </c>
      <c r="G4">
        <v>20</v>
      </c>
      <c r="J4" t="s">
        <v>11</v>
      </c>
      <c r="K4" s="8" cm="1">
        <f t="array" ref="K4">SUMPRODUCT(G2:G4*(A2:A4=F2:F4)*(B2:B4=J4)*C2:C4)</f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EE0B9-C64F-4B2E-86FC-D4361A8EBF9E}">
  <dimension ref="A1:B4"/>
  <sheetViews>
    <sheetView workbookViewId="0">
      <selection activeCell="F5" sqref="F5"/>
    </sheetView>
  </sheetViews>
  <sheetFormatPr baseColWidth="10" defaultRowHeight="14.75" x14ac:dyDescent="0.75"/>
  <sheetData>
    <row r="1" spans="1:2" x14ac:dyDescent="0.75">
      <c r="A1" t="s">
        <v>7</v>
      </c>
      <c r="B1" t="s">
        <v>13</v>
      </c>
    </row>
    <row r="2" spans="1:2" x14ac:dyDescent="0.75">
      <c r="A2" t="s">
        <v>6</v>
      </c>
      <c r="B2">
        <v>10</v>
      </c>
    </row>
    <row r="3" spans="1:2" x14ac:dyDescent="0.75">
      <c r="A3" t="s">
        <v>10</v>
      </c>
      <c r="B3">
        <v>10</v>
      </c>
    </row>
    <row r="4" spans="1:2" x14ac:dyDescent="0.75">
      <c r="A4" t="s">
        <v>12</v>
      </c>
      <c r="B4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20CBC-BF45-40F6-A228-9D3875459F54}">
  <dimension ref="A1:C4"/>
  <sheetViews>
    <sheetView workbookViewId="0">
      <selection activeCell="F5" sqref="F5"/>
    </sheetView>
  </sheetViews>
  <sheetFormatPr baseColWidth="10" defaultRowHeight="14.75" x14ac:dyDescent="0.75"/>
  <sheetData>
    <row r="1" spans="1:3" x14ac:dyDescent="0.75">
      <c r="A1" t="s">
        <v>7</v>
      </c>
      <c r="B1" t="s">
        <v>8</v>
      </c>
      <c r="C1" t="s">
        <v>15</v>
      </c>
    </row>
    <row r="2" spans="1:3" x14ac:dyDescent="0.75">
      <c r="A2" t="s">
        <v>6</v>
      </c>
      <c r="B2" t="s">
        <v>9</v>
      </c>
      <c r="C2">
        <v>0.5</v>
      </c>
    </row>
    <row r="3" spans="1:3" x14ac:dyDescent="0.75">
      <c r="A3" t="s">
        <v>10</v>
      </c>
      <c r="B3" t="s">
        <v>11</v>
      </c>
      <c r="C3">
        <v>0.7</v>
      </c>
    </row>
    <row r="4" spans="1:3" x14ac:dyDescent="0.75">
      <c r="A4" t="s">
        <v>12</v>
      </c>
      <c r="B4" t="s">
        <v>9</v>
      </c>
      <c r="C4">
        <v>0.2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DB588-AD9E-4BD9-93E5-CBB9FB50FB60}">
  <dimension ref="A1:E2"/>
  <sheetViews>
    <sheetView workbookViewId="0">
      <selection activeCell="A5" sqref="A5"/>
    </sheetView>
  </sheetViews>
  <sheetFormatPr baseColWidth="10" defaultRowHeight="14.75" x14ac:dyDescent="0.75"/>
  <sheetData>
    <row r="1" spans="1:5" x14ac:dyDescent="0.75">
      <c r="A1" t="s">
        <v>8</v>
      </c>
      <c r="D1" t="s">
        <v>8</v>
      </c>
    </row>
    <row r="2" spans="1:5" x14ac:dyDescent="0.75">
      <c r="A2" t="s">
        <v>9</v>
      </c>
      <c r="B2" s="8" cm="1">
        <f t="array" ref="B2">SUMPRODUCT('Besoin test'!B2:B4*('Nom test'!A2:A4='Besoin test'!A2:A4)*('Nom test'!B2:B4=A2)*'Nom test'!C2:C4)</f>
        <v>7</v>
      </c>
      <c r="D2" t="s">
        <v>9</v>
      </c>
      <c r="E2" t="e" cm="1">
        <f t="array" ref="E2">SUMPRODUCT('Besoin test'!B:B*('Nom test'!A2:A4='Besoin test'!A:A)*('Nom test'!B:B=D2)*'Nom test'!C:C)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Produit</vt:lpstr>
      <vt:lpstr>BOM</vt:lpstr>
      <vt:lpstr>2 - Besoin F</vt:lpstr>
      <vt:lpstr>3 - Besoin M</vt:lpstr>
      <vt:lpstr>Test</vt:lpstr>
      <vt:lpstr>Besoin test</vt:lpstr>
      <vt:lpstr>Nom test</vt:lpstr>
      <vt:lpstr>Capa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Timothee Bournique</dc:creator>
  <cp:lastModifiedBy>Timothee Bournique</cp:lastModifiedBy>
  <dcterms:created xsi:type="dcterms:W3CDTF">2025-01-29T10:03:55Z</dcterms:created>
  <dcterms:modified xsi:type="dcterms:W3CDTF">2025-02-03T14:47:33Z</dcterms:modified>
</cp:coreProperties>
</file>