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ml.chartshap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1136" yWindow="-12" windowWidth="11076" windowHeight="10248" tabRatio="771" activeTab="5"/>
  </bookViews>
  <sheets>
    <sheet name="Liste numéros" sheetId="35" r:id="rId1"/>
    <sheet name="Maths" sheetId="8" r:id="rId2"/>
    <sheet name="Français" sheetId="4" r:id="rId3"/>
    <sheet name="Liste comp" sheetId="34" r:id="rId4"/>
    <sheet name="D" sheetId="69" r:id="rId5"/>
    <sheet name="Envis" sheetId="111" r:id="rId6"/>
  </sheets>
  <definedNames>
    <definedName name="Francais_Base">Français!$D$3</definedName>
    <definedName name="Maths_Base">Maths!$D$3</definedName>
    <definedName name="Noms">'Liste numéros'!$D$7:$D$21</definedName>
    <definedName name="_xlnm.Print_Area" localSheetId="4">D!$A$1:$F$48</definedName>
    <definedName name="_xlnm.Print_Area" localSheetId="5">Envis!$A$1:$C$53</definedName>
    <definedName name="_xlnm.Print_Area" localSheetId="2">Français!$B$1:$R$24</definedName>
    <definedName name="_xlnm.Print_Area" localSheetId="1">Maths!$A$1:$R$16</definedName>
  </definedNames>
  <calcPr calcId="124519"/>
</workbook>
</file>

<file path=xl/calcChain.xml><?xml version="1.0" encoding="utf-8"?>
<calcChain xmlns="http://schemas.openxmlformats.org/spreadsheetml/2006/main">
  <c r="D20" i="35"/>
  <c r="D21"/>
  <c r="D8"/>
  <c r="D9"/>
  <c r="D10"/>
  <c r="D11"/>
  <c r="D12"/>
  <c r="D13"/>
  <c r="D14"/>
  <c r="D15"/>
  <c r="D16"/>
  <c r="D17"/>
  <c r="D18"/>
  <c r="D19"/>
  <c r="D7"/>
  <c r="C35" i="111" s="1"/>
  <c r="B46"/>
  <c r="B45"/>
  <c r="B44"/>
  <c r="B43"/>
  <c r="B42"/>
  <c r="B41"/>
  <c r="B40"/>
  <c r="B39"/>
  <c r="B38"/>
  <c r="B37"/>
  <c r="B36"/>
  <c r="B35"/>
  <c r="B34"/>
  <c r="B33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2"/>
  <c r="P1" i="8"/>
  <c r="Q1"/>
  <c r="R1"/>
  <c r="P2"/>
  <c r="Q2"/>
  <c r="R2"/>
  <c r="Q1" i="4"/>
  <c r="R1"/>
  <c r="Q2"/>
  <c r="R2"/>
  <c r="P1"/>
  <c r="P2"/>
  <c r="D4" i="35"/>
  <c r="E4"/>
  <c r="F4"/>
  <c r="G4"/>
  <c r="H4"/>
  <c r="I4"/>
  <c r="J4"/>
  <c r="K4"/>
  <c r="L4"/>
  <c r="M4"/>
  <c r="N4"/>
  <c r="O4"/>
  <c r="P4"/>
  <c r="Q4"/>
  <c r="R4"/>
  <c r="B2" i="69"/>
  <c r="S4" i="8"/>
  <c r="T4"/>
  <c r="S5"/>
  <c r="T5"/>
  <c r="S6"/>
  <c r="T6"/>
  <c r="S7"/>
  <c r="T7"/>
  <c r="S8"/>
  <c r="T8"/>
  <c r="S9"/>
  <c r="T9"/>
  <c r="S10"/>
  <c r="T10"/>
  <c r="S11"/>
  <c r="T11"/>
  <c r="S12"/>
  <c r="T12"/>
  <c r="S13"/>
  <c r="T13"/>
  <c r="S14"/>
  <c r="T14"/>
  <c r="S15"/>
  <c r="T15"/>
  <c r="S16"/>
  <c r="T16"/>
  <c r="S3"/>
  <c r="T3"/>
  <c r="S4" i="4"/>
  <c r="T4"/>
  <c r="S5"/>
  <c r="T5"/>
  <c r="S6"/>
  <c r="T6"/>
  <c r="S7"/>
  <c r="T7"/>
  <c r="S8"/>
  <c r="T8"/>
  <c r="S9"/>
  <c r="T9"/>
  <c r="S10"/>
  <c r="T10"/>
  <c r="S11"/>
  <c r="T11"/>
  <c r="S12"/>
  <c r="T12"/>
  <c r="S13"/>
  <c r="T13"/>
  <c r="S14"/>
  <c r="T14"/>
  <c r="S15"/>
  <c r="T15"/>
  <c r="S16"/>
  <c r="T16"/>
  <c r="S17"/>
  <c r="T17"/>
  <c r="S18"/>
  <c r="T18"/>
  <c r="S19"/>
  <c r="T19"/>
  <c r="S20"/>
  <c r="T20"/>
  <c r="S21"/>
  <c r="T21"/>
  <c r="S22"/>
  <c r="T22"/>
  <c r="S23"/>
  <c r="T23"/>
  <c r="S24"/>
  <c r="T24"/>
  <c r="T3"/>
  <c r="S3"/>
  <c r="C34" i="69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B34"/>
  <c r="B35"/>
  <c r="B36"/>
  <c r="B37"/>
  <c r="B38"/>
  <c r="B39"/>
  <c r="B40"/>
  <c r="B41"/>
  <c r="B42"/>
  <c r="B43"/>
  <c r="B44"/>
  <c r="B45"/>
  <c r="B46"/>
  <c r="B33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7"/>
  <c r="B4" i="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C8" i="69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F7"/>
  <c r="E7"/>
  <c r="D7"/>
  <c r="C7"/>
  <c r="P30" i="4"/>
  <c r="P22" i="8"/>
  <c r="H1"/>
  <c r="F33" i="69"/>
  <c r="E33"/>
  <c r="D33"/>
  <c r="B3" i="4"/>
  <c r="B14" i="8"/>
  <c r="B15"/>
  <c r="B4"/>
  <c r="B5"/>
  <c r="B6"/>
  <c r="B7"/>
  <c r="B8"/>
  <c r="B9"/>
  <c r="B10"/>
  <c r="B11"/>
  <c r="B12"/>
  <c r="B13"/>
  <c r="B16"/>
  <c r="B3"/>
  <c r="E29" i="4"/>
  <c r="F29"/>
  <c r="G29"/>
  <c r="H29"/>
  <c r="I29"/>
  <c r="J29"/>
  <c r="K29"/>
  <c r="L29"/>
  <c r="M29"/>
  <c r="N29"/>
  <c r="O29"/>
  <c r="Q29"/>
  <c r="R29"/>
  <c r="E28"/>
  <c r="F28"/>
  <c r="G28"/>
  <c r="H28"/>
  <c r="I28"/>
  <c r="J28"/>
  <c r="K28"/>
  <c r="L28"/>
  <c r="M28"/>
  <c r="N28"/>
  <c r="O28"/>
  <c r="Q28"/>
  <c r="R28"/>
  <c r="E27"/>
  <c r="F27"/>
  <c r="G27"/>
  <c r="H27"/>
  <c r="I27"/>
  <c r="J27"/>
  <c r="K27"/>
  <c r="L27"/>
  <c r="M27"/>
  <c r="N27"/>
  <c r="O27"/>
  <c r="Q27"/>
  <c r="R27"/>
  <c r="F26"/>
  <c r="F30"/>
  <c r="G26"/>
  <c r="G30"/>
  <c r="H26"/>
  <c r="H30"/>
  <c r="I26"/>
  <c r="I30"/>
  <c r="J26"/>
  <c r="K26"/>
  <c r="K30" s="1"/>
  <c r="L26"/>
  <c r="L30" s="1"/>
  <c r="M26"/>
  <c r="M30" s="1"/>
  <c r="N26"/>
  <c r="N30" s="1"/>
  <c r="O26"/>
  <c r="O30" s="1"/>
  <c r="Q26"/>
  <c r="Q30" s="1"/>
  <c r="R26"/>
  <c r="E26"/>
  <c r="D29"/>
  <c r="D28"/>
  <c r="D27"/>
  <c r="D26"/>
  <c r="C33" i="69"/>
  <c r="A1" i="34"/>
  <c r="D1" i="4"/>
  <c r="E1"/>
  <c r="F1"/>
  <c r="G1"/>
  <c r="H1"/>
  <c r="I1"/>
  <c r="J1"/>
  <c r="K1"/>
  <c r="L1"/>
  <c r="M1"/>
  <c r="N1"/>
  <c r="O1"/>
  <c r="D2"/>
  <c r="E2"/>
  <c r="F2"/>
  <c r="G2"/>
  <c r="H2"/>
  <c r="I2"/>
  <c r="J2"/>
  <c r="K2"/>
  <c r="L2"/>
  <c r="M2"/>
  <c r="N2"/>
  <c r="O2"/>
  <c r="D1" i="8"/>
  <c r="E1"/>
  <c r="F1"/>
  <c r="G1"/>
  <c r="I1"/>
  <c r="J1"/>
  <c r="K1"/>
  <c r="L1"/>
  <c r="M1"/>
  <c r="N1"/>
  <c r="O1"/>
  <c r="D2"/>
  <c r="E2"/>
  <c r="F2"/>
  <c r="G2"/>
  <c r="H2"/>
  <c r="I2"/>
  <c r="J2"/>
  <c r="K2"/>
  <c r="L2"/>
  <c r="M2"/>
  <c r="N2"/>
  <c r="O2"/>
  <c r="D18"/>
  <c r="E18"/>
  <c r="F18"/>
  <c r="G18"/>
  <c r="G22" s="1"/>
  <c r="H18"/>
  <c r="I18"/>
  <c r="J18"/>
  <c r="K18"/>
  <c r="K22" s="1"/>
  <c r="L18"/>
  <c r="M18"/>
  <c r="N18"/>
  <c r="O18"/>
  <c r="O22" s="1"/>
  <c r="Q18"/>
  <c r="R18"/>
  <c r="D19"/>
  <c r="E19"/>
  <c r="F19"/>
  <c r="G19"/>
  <c r="H19"/>
  <c r="I19"/>
  <c r="J19"/>
  <c r="K19"/>
  <c r="L19"/>
  <c r="M19"/>
  <c r="N19"/>
  <c r="O19"/>
  <c r="Q19"/>
  <c r="R19"/>
  <c r="D20"/>
  <c r="E20"/>
  <c r="F20"/>
  <c r="G20"/>
  <c r="H20"/>
  <c r="I20"/>
  <c r="J20"/>
  <c r="K20"/>
  <c r="L20"/>
  <c r="M20"/>
  <c r="N20"/>
  <c r="O20"/>
  <c r="Q20"/>
  <c r="R20"/>
  <c r="D21"/>
  <c r="E21"/>
  <c r="F21"/>
  <c r="G21"/>
  <c r="H21"/>
  <c r="I21"/>
  <c r="J21"/>
  <c r="K21"/>
  <c r="L21"/>
  <c r="M21"/>
  <c r="N21"/>
  <c r="O21"/>
  <c r="Q21"/>
  <c r="R21"/>
  <c r="C4" i="35"/>
  <c r="C5"/>
  <c r="D5"/>
  <c r="E5"/>
  <c r="F5"/>
  <c r="G5"/>
  <c r="H5"/>
  <c r="I5"/>
  <c r="J5"/>
  <c r="K5"/>
  <c r="L5"/>
  <c r="M5"/>
  <c r="N5"/>
  <c r="O5"/>
  <c r="P5"/>
  <c r="Q5"/>
  <c r="R5"/>
  <c r="R30" i="4"/>
  <c r="J30"/>
  <c r="E30"/>
  <c r="Q22" i="8"/>
  <c r="N22"/>
  <c r="L22"/>
  <c r="J22"/>
  <c r="H22"/>
  <c r="F22"/>
  <c r="D22"/>
  <c r="R22"/>
  <c r="M22"/>
  <c r="I22"/>
  <c r="E22"/>
  <c r="D30" i="4"/>
  <c r="A1" i="69"/>
  <c r="C7" i="111" l="1"/>
  <c r="C27"/>
  <c r="C25"/>
  <c r="C23"/>
  <c r="C21"/>
  <c r="C19"/>
  <c r="C17"/>
  <c r="C15"/>
  <c r="C13"/>
  <c r="C11"/>
  <c r="C9"/>
  <c r="C46"/>
  <c r="C44"/>
  <c r="C42"/>
  <c r="C40"/>
  <c r="C38"/>
  <c r="C36"/>
  <c r="C34"/>
  <c r="C28"/>
  <c r="C26"/>
  <c r="C24"/>
  <c r="C22"/>
  <c r="C20"/>
  <c r="C18"/>
  <c r="C16"/>
  <c r="C14"/>
  <c r="C12"/>
  <c r="C10"/>
  <c r="C33"/>
  <c r="C45"/>
  <c r="C43"/>
  <c r="C41"/>
  <c r="C39"/>
  <c r="C37"/>
  <c r="C48" l="1"/>
</calcChain>
</file>

<file path=xl/comments1.xml><?xml version="1.0" encoding="utf-8"?>
<comments xmlns="http://schemas.openxmlformats.org/spreadsheetml/2006/main">
  <authors>
    <author>JC Marquet</author>
  </authors>
  <commentList>
    <comment ref="A26" authorId="0">
      <text>
        <r>
          <rPr>
            <b/>
            <sz val="8"/>
            <color indexed="81"/>
            <rFont val="Tahoma"/>
            <family val="2"/>
          </rPr>
          <t>JC Marquet:</t>
        </r>
        <r>
          <rPr>
            <sz val="8"/>
            <color indexed="81"/>
            <rFont val="Tahoma"/>
            <family val="2"/>
          </rPr>
          <t xml:space="preserve">
Peut copier les matière à partir d'une feuille</t>
        </r>
      </text>
    </comment>
  </commentList>
</comments>
</file>

<file path=xl/sharedStrings.xml><?xml version="1.0" encoding="utf-8"?>
<sst xmlns="http://schemas.openxmlformats.org/spreadsheetml/2006/main" count="259" uniqueCount="132">
  <si>
    <t>Langue française</t>
  </si>
  <si>
    <t>LECTURE</t>
  </si>
  <si>
    <t>Compétences</t>
  </si>
  <si>
    <t>GRAMMAIRE</t>
  </si>
  <si>
    <t>ORTHOGRAPHE</t>
  </si>
  <si>
    <t>CONJUGAISON</t>
  </si>
  <si>
    <t>VOCABULAIRE</t>
  </si>
  <si>
    <t>Mathématiques</t>
  </si>
  <si>
    <t>NUMÉRATION</t>
  </si>
  <si>
    <t>TECHNIQUES OPÉRATOIRES</t>
  </si>
  <si>
    <t>RÉSOLUTION DE PROBLÈMES</t>
  </si>
  <si>
    <r>
      <t xml:space="preserve">1 : </t>
    </r>
    <r>
      <rPr>
        <sz val="10"/>
        <rFont val="Book Antiqua"/>
        <family val="1"/>
      </rPr>
      <t xml:space="preserve">semble acquis    </t>
    </r>
    <r>
      <rPr>
        <b/>
        <sz val="10"/>
        <rFont val="Book Antiqua"/>
        <family val="1"/>
      </rPr>
      <t xml:space="preserve"> 2  </t>
    </r>
    <r>
      <rPr>
        <sz val="10"/>
        <rFont val="Book Antiqua"/>
        <family val="1"/>
      </rPr>
      <t xml:space="preserve">: à renforcer     </t>
    </r>
    <r>
      <rPr>
        <b/>
        <sz val="10"/>
        <rFont val="Book Antiqua"/>
        <family val="1"/>
      </rPr>
      <t>3</t>
    </r>
    <r>
      <rPr>
        <sz val="10"/>
        <rFont val="Book Antiqua"/>
        <family val="1"/>
      </rPr>
      <t xml:space="preserve"> : en cours d’acquisition     </t>
    </r>
    <r>
      <rPr>
        <b/>
        <sz val="10"/>
        <rFont val="Book Antiqua"/>
        <family val="1"/>
      </rPr>
      <t>4</t>
    </r>
    <r>
      <rPr>
        <sz val="10"/>
        <rFont val="Book Antiqua"/>
        <family val="1"/>
      </rPr>
      <t> : non acquis</t>
    </r>
  </si>
  <si>
    <t>MESURES</t>
  </si>
  <si>
    <t>Nom</t>
  </si>
  <si>
    <t>Prénom</t>
  </si>
  <si>
    <t>Nombre de 1</t>
  </si>
  <si>
    <t>Nombre de 2</t>
  </si>
  <si>
    <t>Nombre de 3</t>
  </si>
  <si>
    <t>Nombre de 4</t>
  </si>
  <si>
    <t>Pouc. de réussite</t>
  </si>
  <si>
    <t>Groupe</t>
  </si>
  <si>
    <t>Français</t>
  </si>
  <si>
    <t>PouRc. de réussite</t>
  </si>
  <si>
    <t>type</t>
  </si>
  <si>
    <t>feuille</t>
  </si>
  <si>
    <t>GEOMETRIE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</si>
  <si>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</si>
  <si>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</si>
  <si>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</si>
  <si>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</si>
  <si>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</si>
  <si>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</si>
  <si>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</si>
  <si>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</si>
  <si>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</si>
  <si>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</si>
  <si>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</si>
  <si>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</si>
  <si>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</si>
  <si>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</si>
  <si>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 xml:space="preserve"> </t>
  </si>
  <si>
    <t>Le maître                                                  L'élève                                                                     Les parents</t>
  </si>
  <si>
    <t>PRODUCTION D'ECRITS</t>
  </si>
  <si>
    <t>EXPRESSION ECRITE</t>
  </si>
  <si>
    <t>F</t>
  </si>
  <si>
    <t>Indique la nature des déterminants.</t>
  </si>
  <si>
    <t>Différencie le COD du COI.</t>
  </si>
  <si>
    <t>Reconnaît les compléments circonstanciels et indique la précision apportée: lieu, temps, manière.</t>
  </si>
  <si>
    <t>Repère l'adjectif et identifie sa fonction (épithète ou attribut).</t>
  </si>
  <si>
    <t>Trouve des informations ponctuelles dans un texte narratif.</t>
  </si>
  <si>
    <t>Ecrit des groupes nominaux au féminin.</t>
  </si>
  <si>
    <t>Ecrit des groupes nominaux au féminin pluriel.</t>
  </si>
  <si>
    <r>
      <t xml:space="preserve">Emploie à bon escient </t>
    </r>
    <r>
      <rPr>
        <b/>
        <sz val="12"/>
        <rFont val="Garamond"/>
        <family val="1"/>
      </rPr>
      <t>ce</t>
    </r>
    <r>
      <rPr>
        <sz val="12"/>
        <rFont val="Garamond"/>
        <family val="1"/>
      </rPr>
      <t xml:space="preserve"> ou </t>
    </r>
    <r>
      <rPr>
        <b/>
        <sz val="12"/>
        <rFont val="Garamond"/>
        <family val="1"/>
      </rPr>
      <t>se</t>
    </r>
    <r>
      <rPr>
        <sz val="12"/>
        <rFont val="Garamond"/>
        <family val="1"/>
      </rPr>
      <t>.</t>
    </r>
  </si>
  <si>
    <r>
      <t xml:space="preserve">Emploie à bon escient </t>
    </r>
    <r>
      <rPr>
        <b/>
        <sz val="12"/>
        <rFont val="Garamond"/>
        <family val="1"/>
      </rPr>
      <t>ces</t>
    </r>
    <r>
      <rPr>
        <sz val="12"/>
        <rFont val="Garamond"/>
        <family val="1"/>
      </rPr>
      <t xml:space="preserve"> ou </t>
    </r>
    <r>
      <rPr>
        <b/>
        <sz val="12"/>
        <rFont val="Garamond"/>
        <family val="1"/>
      </rPr>
      <t>ses</t>
    </r>
    <r>
      <rPr>
        <sz val="12"/>
        <rFont val="Garamond"/>
        <family val="1"/>
      </rPr>
      <t>.</t>
    </r>
  </si>
  <si>
    <t>Écrit de façon correcte des mots invariables.</t>
  </si>
  <si>
    <t>Écrit de façon correcte sous la dictée un texte de 66 mots.</t>
  </si>
  <si>
    <t>Copie sans erreur un texte (poésie).</t>
  </si>
  <si>
    <t>Conjugue les verbes du 1er et du 2e groupe au présent de l'indicatif.</t>
  </si>
  <si>
    <t>Conjugue les verbes du 3e groupe au présent de l'indicatif.</t>
  </si>
  <si>
    <t>Conjugue au présent de l'impératif.</t>
  </si>
  <si>
    <t>Conjugue au futur simple de l’indicatif .</t>
  </si>
  <si>
    <t>Conjugue à l'imparfait de l'indicatif.</t>
  </si>
  <si>
    <t>Repère un verbe conjugué au présent de l'impératif.</t>
  </si>
  <si>
    <t>Remplace un nom par un autre nom plus précis dans un contexte donné.</t>
  </si>
  <si>
    <t>Trouve le synonyme d'un mot dans un contexte donné</t>
  </si>
  <si>
    <t>Rédige correctement des phrases correspondant à des questions (lecture).</t>
  </si>
  <si>
    <t>Ecrit des  grands nombres.</t>
  </si>
  <si>
    <t>Ecrit des fractions en les associant à une représentation donnée.</t>
  </si>
  <si>
    <t>Lit et écrit des fractions.</t>
  </si>
  <si>
    <t>Compare des nombres écrits sous forme de fractions.</t>
  </si>
  <si>
    <t>Maîtrise la technique de la soustraction (mentalement ou en les posant).</t>
  </si>
  <si>
    <t>Maîtrise la technique de la division  (mentalement ou en les posant).</t>
  </si>
  <si>
    <t>Calcule des divisions-fractions (divisions sans reste).</t>
  </si>
  <si>
    <t>Choisit la bonne opération.</t>
  </si>
  <si>
    <t>Trouve le bon résultat.</t>
  </si>
  <si>
    <t>Rédige une phrase-réponse correcte.</t>
  </si>
  <si>
    <t>Identifie le(s) axe(s) de symétrie dans des figures données.</t>
  </si>
  <si>
    <t>Trace le(s) axe(s) de symétrie dans des figures données.</t>
  </si>
  <si>
    <t>Trace la partie symétrique d'une figure par rapport à une droite, avec quadrillage</t>
  </si>
  <si>
    <t>Effectue des conversions.</t>
  </si>
  <si>
    <t>Apprend et récite une poésie de façon expressive</t>
  </si>
  <si>
    <t>POESIE</t>
  </si>
  <si>
    <t>EVALUATIONS - Avril Mai 2011</t>
  </si>
  <si>
    <t>Nom 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</si>
  <si>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</si>
  <si>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</si>
  <si>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</si>
  <si>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</si>
  <si>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</si>
  <si>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</si>
  <si>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</si>
  <si>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</si>
  <si>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</si>
  <si>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</si>
  <si>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</si>
  <si>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</si>
  <si>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</si>
  <si>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</si>
  <si>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</si>
  <si>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</si>
  <si>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</si>
  <si>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</si>
  <si>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</si>
  <si>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</si>
  <si>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</si>
  <si>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</si>
  <si>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</si>
  <si>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</si>
  <si>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</si>
  <si>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</si>
  <si>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</si>
  <si>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</si>
  <si>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</si>
  <si>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Code</t>
  </si>
  <si>
    <t>J'aimerai qu'il y ait une liste déroulante en A1</t>
  </si>
  <si>
    <t>qui reprendrait les noms de la feuille Listes numéro</t>
  </si>
  <si>
    <t>Une fois le nom affiché les codes de c7 à c46</t>
  </si>
  <si>
    <t>De plus je ne peux le faire que sur une demi classe car ensuite cela fait des erreurs.</t>
  </si>
  <si>
    <t>se rempliraient en fonction des tableaux des feuilles maths et français.</t>
  </si>
  <si>
    <t>Et quand il faut modifier la feuille il faut se taper tous les onglets par la suite</t>
  </si>
  <si>
    <t>Pour l'instant cela se fait sur chaque feuille du claseur comme la feuille D (il y en a jusqu'à R mais j'ai supprimé des feuilles pour l'envyer sur le site).</t>
  </si>
  <si>
    <t>Francais_Base</t>
  </si>
  <si>
    <t>=Français!$D$3</t>
  </si>
  <si>
    <t>Maths_Base</t>
  </si>
  <si>
    <t>=Maths!$D$3</t>
  </si>
  <si>
    <t>Noms</t>
  </si>
  <si>
    <t>='Liste numéros'!$D$7:$D$21</t>
  </si>
  <si>
    <t>Zone_d_impression</t>
  </si>
  <si>
    <t>=Envis!$A$1:$C$48</t>
  </si>
  <si>
    <t>Zones nommées</t>
  </si>
  <si>
    <t>http://forum.excel-pratique.com/excel/filtre-ou-choix-avec-liste-deroulante-t23671.html?sid=1a9697b45bf10f0156632a596d80423d</t>
  </si>
  <si>
    <t>Nom 6 Prénom 6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</si>
</sst>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"/>
  </numFmts>
  <fonts count="43">
    <font>
      <sz val="10"/>
      <name val="Arial"/>
    </font>
    <font>
      <sz val="10"/>
      <name val="Arial"/>
      <family val="2"/>
    </font>
    <font>
      <sz val="12"/>
      <name val="Book Antiqua"/>
      <family val="1"/>
    </font>
    <font>
      <sz val="10"/>
      <name val="Book Antiqua"/>
      <family val="1"/>
    </font>
    <font>
      <b/>
      <sz val="16"/>
      <name val="Book Antiqua"/>
      <family val="1"/>
    </font>
    <font>
      <b/>
      <u/>
      <sz val="14"/>
      <name val="Book Antiqua"/>
      <family val="1"/>
    </font>
    <font>
      <b/>
      <sz val="10"/>
      <name val="Book Antiqua"/>
      <family val="1"/>
    </font>
    <font>
      <b/>
      <i/>
      <sz val="12"/>
      <name val="Book Antiqua"/>
      <family val="1"/>
    </font>
    <font>
      <b/>
      <sz val="12"/>
      <name val="Book Antiqua"/>
      <family val="1"/>
    </font>
    <font>
      <sz val="11"/>
      <name val="Book Antiqua"/>
      <family val="1"/>
    </font>
    <font>
      <sz val="11"/>
      <name val="Arial"/>
      <family val="2"/>
    </font>
    <font>
      <sz val="8"/>
      <name val="Arial"/>
      <family val="2"/>
    </font>
    <font>
      <b/>
      <sz val="12"/>
      <color indexed="12"/>
      <name val="Arial"/>
      <family val="2"/>
    </font>
    <font>
      <b/>
      <sz val="14"/>
      <name val="Times New Roman"/>
      <family val="1"/>
    </font>
    <font>
      <b/>
      <sz val="10"/>
      <name val="Arial"/>
      <family val="2"/>
    </font>
    <font>
      <b/>
      <sz val="10"/>
      <color indexed="60"/>
      <name val="Arial"/>
      <family val="2"/>
    </font>
    <font>
      <sz val="11"/>
      <name val="Arial"/>
      <family val="2"/>
    </font>
    <font>
      <sz val="11"/>
      <color indexed="12"/>
      <name val="Arial"/>
      <family val="2"/>
    </font>
    <font>
      <b/>
      <sz val="9"/>
      <color indexed="60"/>
      <name val="Arial"/>
      <family val="2"/>
    </font>
    <font>
      <b/>
      <sz val="10"/>
      <color indexed="12"/>
      <name val="Arial"/>
      <family val="2"/>
    </font>
    <font>
      <b/>
      <sz val="10"/>
      <color indexed="57"/>
      <name val="Arial"/>
      <family val="2"/>
    </font>
    <font>
      <sz val="12"/>
      <name val="Arial"/>
      <family val="2"/>
    </font>
    <font>
      <b/>
      <sz val="14"/>
      <name val="Book Antiqua"/>
      <family val="1"/>
    </font>
    <font>
      <b/>
      <sz val="12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7"/>
      <name val="Times New Roman"/>
      <family val="1"/>
    </font>
    <font>
      <sz val="10"/>
      <name val="Times New Roman"/>
      <family val="1"/>
    </font>
    <font>
      <b/>
      <u/>
      <sz val="10"/>
      <name val="Book Antiqua"/>
      <family val="1"/>
    </font>
    <font>
      <i/>
      <sz val="12"/>
      <name val="Book Antiqua"/>
      <family val="1"/>
    </font>
    <font>
      <b/>
      <sz val="12"/>
      <color indexed="17"/>
      <name val="Times New Roman"/>
      <family val="1"/>
    </font>
    <font>
      <sz val="8"/>
      <name val="Arial"/>
      <family val="2"/>
    </font>
    <font>
      <b/>
      <i/>
      <sz val="10"/>
      <name val="Book Antiqua"/>
      <family val="1"/>
    </font>
    <font>
      <b/>
      <i/>
      <sz val="8"/>
      <name val="Book Antiqua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Garamond"/>
      <family val="1"/>
    </font>
    <font>
      <sz val="9"/>
      <name val="Garamond"/>
      <family val="1"/>
    </font>
    <font>
      <b/>
      <sz val="12"/>
      <name val="Garamond"/>
      <family val="1"/>
    </font>
    <font>
      <sz val="11"/>
      <name val="Garamond"/>
      <family val="1"/>
    </font>
    <font>
      <sz val="11"/>
      <color indexed="42"/>
      <name val="Arial"/>
      <family val="2"/>
    </font>
    <font>
      <sz val="14"/>
      <name val="Arial"/>
      <family val="2"/>
    </font>
    <font>
      <u/>
      <sz val="8.5"/>
      <color indexed="12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thin">
        <color indexed="36"/>
      </left>
      <right/>
      <top style="thin">
        <color indexed="36"/>
      </top>
      <bottom/>
      <diagonal/>
    </border>
    <border>
      <left style="thick">
        <color indexed="20"/>
      </left>
      <right style="medium">
        <color indexed="57"/>
      </right>
      <top style="thick">
        <color indexed="20"/>
      </top>
      <bottom style="medium">
        <color indexed="57"/>
      </bottom>
      <diagonal/>
    </border>
    <border>
      <left style="medium">
        <color indexed="57"/>
      </left>
      <right style="medium">
        <color indexed="57"/>
      </right>
      <top style="thick">
        <color indexed="20"/>
      </top>
      <bottom style="medium">
        <color indexed="57"/>
      </bottom>
      <diagonal/>
    </border>
    <border>
      <left style="thick">
        <color indexed="20"/>
      </left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medium">
        <color indexed="57"/>
      </left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thick">
        <color indexed="20"/>
      </left>
      <right style="medium">
        <color indexed="57"/>
      </right>
      <top style="medium">
        <color indexed="57"/>
      </top>
      <bottom style="thick">
        <color indexed="20"/>
      </bottom>
      <diagonal/>
    </border>
    <border>
      <left/>
      <right/>
      <top/>
      <bottom style="thick">
        <color indexed="20"/>
      </bottom>
      <diagonal/>
    </border>
    <border>
      <left style="medium">
        <color indexed="57"/>
      </left>
      <right style="medium">
        <color indexed="57"/>
      </right>
      <top style="medium">
        <color indexed="57"/>
      </top>
      <bottom style="thick">
        <color indexed="20"/>
      </bottom>
      <diagonal/>
    </border>
    <border>
      <left style="thin">
        <color indexed="36"/>
      </left>
      <right/>
      <top style="thin">
        <color indexed="36"/>
      </top>
      <bottom style="thin">
        <color indexed="36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57"/>
      </right>
      <top style="thick">
        <color indexed="20"/>
      </top>
      <bottom style="medium">
        <color indexed="57"/>
      </bottom>
      <diagonal/>
    </border>
    <border>
      <left/>
      <right style="medium">
        <color indexed="57"/>
      </right>
      <top/>
      <bottom style="medium">
        <color indexed="57"/>
      </bottom>
      <diagonal/>
    </border>
    <border>
      <left/>
      <right style="medium">
        <color indexed="57"/>
      </right>
      <top style="medium">
        <color indexed="57"/>
      </top>
      <bottom style="thick">
        <color indexed="20"/>
      </bottom>
      <diagonal/>
    </border>
    <border>
      <left/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</cellStyleXfs>
  <cellXfs count="175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0" fillId="0" borderId="0" xfId="0" applyAlignment="1">
      <alignment textRotation="90"/>
    </xf>
    <xf numFmtId="0" fontId="12" fillId="2" borderId="2" xfId="0" applyFont="1" applyFill="1" applyBorder="1" applyAlignment="1">
      <alignment horizontal="center" vertical="center" textRotation="90"/>
    </xf>
    <xf numFmtId="0" fontId="12" fillId="3" borderId="3" xfId="0" applyFont="1" applyFill="1" applyBorder="1" applyAlignment="1">
      <alignment horizontal="center" vertical="center" textRotation="90"/>
    </xf>
    <xf numFmtId="0" fontId="1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9" fillId="0" borderId="4" xfId="0" applyFont="1" applyBorder="1" applyAlignment="1">
      <alignment horizontal="center" vertical="center" wrapText="1"/>
    </xf>
    <xf numFmtId="1" fontId="16" fillId="0" borderId="5" xfId="0" applyNumberFormat="1" applyFont="1" applyBorder="1" applyAlignment="1">
      <alignment horizontal="center"/>
    </xf>
    <xf numFmtId="0" fontId="19" fillId="0" borderId="6" xfId="0" applyFont="1" applyBorder="1" applyAlignment="1">
      <alignment horizontal="center" vertical="center" wrapText="1"/>
    </xf>
    <xf numFmtId="1" fontId="16" fillId="0" borderId="7" xfId="0" applyNumberFormat="1" applyFont="1" applyBorder="1" applyAlignment="1">
      <alignment horizontal="center"/>
    </xf>
    <xf numFmtId="0" fontId="20" fillId="0" borderId="8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1" fontId="16" fillId="0" borderId="0" xfId="0" applyNumberFormat="1" applyFont="1" applyBorder="1" applyAlignment="1">
      <alignment horizontal="center"/>
    </xf>
    <xf numFmtId="1" fontId="16" fillId="0" borderId="0" xfId="0" applyNumberFormat="1" applyFont="1" applyFill="1" applyBorder="1" applyAlignment="1">
      <alignment horizontal="center"/>
    </xf>
    <xf numFmtId="0" fontId="22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23" fillId="0" borderId="0" xfId="0" applyFont="1"/>
    <xf numFmtId="2" fontId="0" fillId="0" borderId="0" xfId="0" applyNumberFormat="1"/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vertical="center" wrapText="1"/>
    </xf>
    <xf numFmtId="0" fontId="8" fillId="0" borderId="0" xfId="0" applyFont="1" applyBorder="1" applyAlignment="1">
      <alignment horizontal="center" vertical="center" wrapText="1"/>
    </xf>
    <xf numFmtId="1" fontId="16" fillId="0" borderId="9" xfId="0" applyNumberFormat="1" applyFont="1" applyFill="1" applyBorder="1" applyAlignment="1">
      <alignment horizontal="center"/>
    </xf>
    <xf numFmtId="0" fontId="18" fillId="0" borderId="1" xfId="0" applyFont="1" applyBorder="1" applyAlignment="1">
      <alignment horizontal="left" vertical="center" wrapText="1"/>
    </xf>
    <xf numFmtId="0" fontId="0" fillId="0" borderId="0" xfId="0" applyBorder="1"/>
    <xf numFmtId="1" fontId="16" fillId="0" borderId="1" xfId="0" applyNumberFormat="1" applyFont="1" applyFill="1" applyBorder="1" applyAlignment="1" applyProtection="1">
      <alignment horizontal="center"/>
      <protection locked="0"/>
    </xf>
    <xf numFmtId="1" fontId="16" fillId="0" borderId="1" xfId="1" applyNumberFormat="1" applyFont="1" applyFill="1" applyBorder="1" applyAlignment="1" applyProtection="1">
      <alignment horizontal="center"/>
      <protection locked="0"/>
    </xf>
    <xf numFmtId="1" fontId="10" fillId="0" borderId="5" xfId="0" applyNumberFormat="1" applyFont="1" applyFill="1" applyBorder="1" applyAlignment="1">
      <alignment horizontal="center"/>
    </xf>
    <xf numFmtId="164" fontId="25" fillId="0" borderId="10" xfId="0" applyNumberFormat="1" applyFont="1" applyFill="1" applyBorder="1"/>
    <xf numFmtId="0" fontId="12" fillId="2" borderId="11" xfId="0" applyFont="1" applyFill="1" applyBorder="1" applyAlignment="1">
      <alignment horizontal="center" vertical="center" textRotation="90"/>
    </xf>
    <xf numFmtId="0" fontId="0" fillId="4" borderId="0" xfId="0" applyFill="1"/>
    <xf numFmtId="0" fontId="1" fillId="4" borderId="0" xfId="0" applyFont="1" applyFill="1"/>
    <xf numFmtId="0" fontId="14" fillId="4" borderId="0" xfId="0" applyFont="1" applyFill="1"/>
    <xf numFmtId="0" fontId="24" fillId="4" borderId="0" xfId="0" applyFont="1" applyFill="1" applyBorder="1" applyAlignment="1">
      <alignment vertical="top" textRotation="90" wrapText="1"/>
    </xf>
    <xf numFmtId="0" fontId="29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textRotation="90" wrapText="1"/>
    </xf>
    <xf numFmtId="0" fontId="30" fillId="0" borderId="1" xfId="0" applyFont="1" applyFill="1" applyBorder="1" applyAlignment="1">
      <alignment textRotation="90"/>
    </xf>
    <xf numFmtId="0" fontId="0" fillId="0" borderId="0" xfId="0" quotePrefix="1"/>
    <xf numFmtId="0" fontId="1" fillId="0" borderId="0" xfId="0" applyFont="1" applyAlignment="1">
      <alignment vertical="center"/>
    </xf>
    <xf numFmtId="0" fontId="1" fillId="0" borderId="0" xfId="0" applyFont="1"/>
    <xf numFmtId="0" fontId="9" fillId="0" borderId="12" xfId="0" applyFont="1" applyBorder="1" applyAlignment="1">
      <alignment vertical="top" wrapText="1"/>
    </xf>
    <xf numFmtId="0" fontId="8" fillId="0" borderId="12" xfId="0" applyFont="1" applyBorder="1" applyAlignment="1">
      <alignment horizontal="center" vertical="center" wrapText="1"/>
    </xf>
    <xf numFmtId="0" fontId="13" fillId="2" borderId="1" xfId="0" applyFont="1" applyFill="1" applyBorder="1" applyAlignment="1">
      <alignment textRotation="90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7" fillId="4" borderId="0" xfId="0" applyFont="1" applyFill="1" applyAlignment="1">
      <alignment horizontal="left" vertical="center"/>
    </xf>
    <xf numFmtId="0" fontId="0" fillId="4" borderId="0" xfId="0" applyFill="1" applyAlignment="1">
      <alignment vertical="center"/>
    </xf>
    <xf numFmtId="0" fontId="28" fillId="0" borderId="15" xfId="0" applyFont="1" applyBorder="1" applyAlignment="1">
      <alignment horizontal="center" vertical="center"/>
    </xf>
    <xf numFmtId="0" fontId="27" fillId="4" borderId="0" xfId="0" applyFont="1" applyFill="1" applyBorder="1" applyAlignment="1">
      <alignment vertical="top" wrapText="1"/>
    </xf>
    <xf numFmtId="0" fontId="28" fillId="4" borderId="0" xfId="0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12" fillId="4" borderId="0" xfId="0" applyFont="1" applyFill="1"/>
    <xf numFmtId="0" fontId="14" fillId="0" borderId="0" xfId="0" applyFont="1"/>
    <xf numFmtId="0" fontId="21" fillId="0" borderId="0" xfId="0" applyFont="1" applyAlignment="1"/>
    <xf numFmtId="0" fontId="0" fillId="0" borderId="16" xfId="0" applyBorder="1" applyAlignment="1">
      <alignment vertical="center"/>
    </xf>
    <xf numFmtId="0" fontId="32" fillId="0" borderId="17" xfId="0" applyFont="1" applyBorder="1" applyAlignment="1">
      <alignment horizontal="center" vertical="center" wrapText="1"/>
    </xf>
    <xf numFmtId="0" fontId="33" fillId="0" borderId="18" xfId="0" applyFont="1" applyBorder="1" applyAlignment="1">
      <alignment horizontal="center" vertical="center" wrapText="1"/>
    </xf>
    <xf numFmtId="0" fontId="19" fillId="0" borderId="19" xfId="0" applyFont="1" applyBorder="1" applyAlignment="1">
      <alignment horizontal="center" vertical="center" wrapText="1"/>
    </xf>
    <xf numFmtId="0" fontId="19" fillId="0" borderId="20" xfId="0" applyFont="1" applyBorder="1" applyAlignment="1">
      <alignment horizontal="center" vertical="center" wrapText="1"/>
    </xf>
    <xf numFmtId="0" fontId="20" fillId="0" borderId="21" xfId="0" applyFont="1" applyBorder="1" applyAlignment="1">
      <alignment horizontal="center" vertical="center" wrapText="1"/>
    </xf>
    <xf numFmtId="0" fontId="12" fillId="5" borderId="0" xfId="0" applyFont="1" applyFill="1" applyBorder="1" applyAlignment="1">
      <alignment horizontal="center" vertical="center" textRotation="90"/>
    </xf>
    <xf numFmtId="0" fontId="18" fillId="5" borderId="1" xfId="0" applyFont="1" applyFill="1" applyBorder="1" applyAlignment="1">
      <alignment horizontal="left" vertical="center" wrapText="1"/>
    </xf>
    <xf numFmtId="0" fontId="19" fillId="0" borderId="22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" fontId="16" fillId="6" borderId="1" xfId="0" applyNumberFormat="1" applyFont="1" applyFill="1" applyBorder="1" applyAlignment="1" applyProtection="1">
      <alignment horizontal="center"/>
      <protection locked="0"/>
    </xf>
    <xf numFmtId="1" fontId="40" fillId="7" borderId="1" xfId="0" applyNumberFormat="1" applyFont="1" applyFill="1" applyBorder="1" applyAlignment="1" applyProtection="1">
      <alignment horizontal="center"/>
      <protection locked="0"/>
    </xf>
    <xf numFmtId="1" fontId="16" fillId="7" borderId="1" xfId="0" applyNumberFormat="1" applyFont="1" applyFill="1" applyBorder="1" applyAlignment="1" applyProtection="1">
      <alignment horizontal="center"/>
      <protection locked="0"/>
    </xf>
    <xf numFmtId="1" fontId="10" fillId="7" borderId="1" xfId="0" applyNumberFormat="1" applyFont="1" applyFill="1" applyBorder="1" applyAlignment="1" applyProtection="1">
      <alignment horizontal="center"/>
      <protection locked="0"/>
    </xf>
    <xf numFmtId="1" fontId="10" fillId="7" borderId="1" xfId="0" quotePrefix="1" applyNumberFormat="1" applyFont="1" applyFill="1" applyBorder="1" applyAlignment="1" applyProtection="1">
      <alignment horizontal="center"/>
      <protection locked="0"/>
    </xf>
    <xf numFmtId="1" fontId="16" fillId="7" borderId="1" xfId="1" applyNumberFormat="1" applyFont="1" applyFill="1" applyBorder="1" applyAlignment="1" applyProtection="1">
      <alignment horizontal="center"/>
      <protection locked="0"/>
    </xf>
    <xf numFmtId="0" fontId="36" fillId="0" borderId="1" xfId="0" applyFont="1" applyBorder="1" applyAlignment="1">
      <alignment vertical="top" wrapText="1"/>
    </xf>
    <xf numFmtId="0" fontId="37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36" fillId="0" borderId="1" xfId="0" applyFont="1" applyBorder="1"/>
    <xf numFmtId="0" fontId="36" fillId="0" borderId="15" xfId="0" applyFont="1" applyBorder="1" applyAlignment="1">
      <alignment vertical="center" wrapText="1"/>
    </xf>
    <xf numFmtId="0" fontId="39" fillId="0" borderId="15" xfId="0" applyFont="1" applyBorder="1" applyAlignment="1">
      <alignment vertical="center" wrapText="1"/>
    </xf>
    <xf numFmtId="0" fontId="36" fillId="0" borderId="1" xfId="0" applyFont="1" applyBorder="1" applyAlignment="1">
      <alignment vertical="center" wrapText="1"/>
    </xf>
    <xf numFmtId="0" fontId="36" fillId="0" borderId="1" xfId="0" applyFont="1" applyBorder="1" applyAlignment="1">
      <alignment vertical="center"/>
    </xf>
    <xf numFmtId="0" fontId="7" fillId="0" borderId="23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9" fillId="0" borderId="1" xfId="0" applyFont="1" applyBorder="1" applyAlignment="1">
      <alignment vertical="center" wrapText="1"/>
    </xf>
    <xf numFmtId="0" fontId="36" fillId="0" borderId="12" xfId="0" applyFont="1" applyBorder="1" applyAlignment="1">
      <alignment vertical="center" wrapText="1"/>
    </xf>
    <xf numFmtId="0" fontId="7" fillId="0" borderId="18" xfId="0" applyFont="1" applyBorder="1" applyAlignment="1">
      <alignment horizontal="center" vertical="center"/>
    </xf>
    <xf numFmtId="0" fontId="9" fillId="0" borderId="24" xfId="0" applyFont="1" applyBorder="1" applyAlignment="1">
      <alignment vertical="top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top" wrapText="1"/>
    </xf>
    <xf numFmtId="0" fontId="9" fillId="0" borderId="26" xfId="0" applyFont="1" applyBorder="1" applyAlignment="1">
      <alignment vertical="top" wrapText="1"/>
    </xf>
    <xf numFmtId="0" fontId="8" fillId="0" borderId="26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36" fillId="0" borderId="26" xfId="0" applyFont="1" applyBorder="1" applyAlignment="1">
      <alignment vertical="center" wrapText="1"/>
    </xf>
    <xf numFmtId="0" fontId="36" fillId="0" borderId="24" xfId="0" applyFont="1" applyBorder="1" applyAlignment="1">
      <alignment vertical="center" wrapText="1"/>
    </xf>
    <xf numFmtId="0" fontId="8" fillId="0" borderId="18" xfId="0" applyFont="1" applyBorder="1" applyAlignment="1">
      <alignment horizontal="center" vertical="center" wrapText="1"/>
    </xf>
    <xf numFmtId="0" fontId="1" fillId="0" borderId="1" xfId="0" applyFont="1" applyBorder="1" applyAlignment="1">
      <alignment textRotation="90"/>
    </xf>
    <xf numFmtId="1" fontId="16" fillId="8" borderId="1" xfId="0" applyNumberFormat="1" applyFont="1" applyFill="1" applyBorder="1" applyAlignment="1" applyProtection="1">
      <alignment horizontal="center"/>
      <protection locked="0"/>
    </xf>
    <xf numFmtId="1" fontId="16" fillId="9" borderId="1" xfId="0" applyNumberFormat="1" applyFont="1" applyFill="1" applyBorder="1" applyAlignment="1" applyProtection="1">
      <alignment horizontal="center"/>
      <protection locked="0"/>
    </xf>
    <xf numFmtId="1" fontId="16" fillId="9" borderId="1" xfId="1" applyNumberFormat="1" applyFont="1" applyFill="1" applyBorder="1" applyAlignment="1" applyProtection="1">
      <alignment horizontal="center"/>
      <protection locked="0"/>
    </xf>
    <xf numFmtId="1" fontId="16" fillId="5" borderId="1" xfId="0" applyNumberFormat="1" applyFont="1" applyFill="1" applyBorder="1" applyAlignment="1" applyProtection="1">
      <alignment horizontal="center"/>
      <protection locked="0"/>
    </xf>
    <xf numFmtId="1" fontId="16" fillId="10" borderId="1" xfId="0" applyNumberFormat="1" applyFont="1" applyFill="1" applyBorder="1" applyAlignment="1" applyProtection="1">
      <alignment horizontal="center"/>
      <protection locked="0"/>
    </xf>
    <xf numFmtId="1" fontId="17" fillId="10" borderId="1" xfId="0" applyNumberFormat="1" applyFont="1" applyFill="1" applyBorder="1" applyAlignment="1" applyProtection="1">
      <alignment horizontal="center"/>
      <protection locked="0"/>
    </xf>
    <xf numFmtId="1" fontId="16" fillId="11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/>
    <xf numFmtId="0" fontId="15" fillId="0" borderId="1" xfId="0" applyFont="1" applyBorder="1" applyAlignment="1">
      <alignment horizontal="left" vertical="center"/>
    </xf>
    <xf numFmtId="0" fontId="22" fillId="12" borderId="0" xfId="0" applyFont="1" applyFill="1" applyAlignment="1">
      <alignment vertical="center"/>
    </xf>
    <xf numFmtId="0" fontId="0" fillId="13" borderId="0" xfId="0" applyFill="1" applyAlignment="1">
      <alignment vertical="center"/>
    </xf>
    <xf numFmtId="0" fontId="41" fillId="13" borderId="0" xfId="0" applyFont="1" applyFill="1" applyAlignment="1">
      <alignment vertical="center"/>
    </xf>
    <xf numFmtId="0" fontId="21" fillId="13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2" fillId="13" borderId="0" xfId="0" applyFont="1" applyFill="1" applyAlignment="1">
      <alignment vertical="center"/>
    </xf>
    <xf numFmtId="0" fontId="0" fillId="12" borderId="0" xfId="0" applyFill="1" applyAlignment="1">
      <alignment vertical="center"/>
    </xf>
    <xf numFmtId="0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0" fontId="8" fillId="0" borderId="28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14" borderId="24" xfId="0" applyFont="1" applyFill="1" applyBorder="1" applyAlignment="1">
      <alignment horizontal="center" vertical="center" wrapText="1"/>
    </xf>
    <xf numFmtId="0" fontId="42" fillId="0" borderId="0" xfId="2" applyAlignment="1" applyProtection="1">
      <alignment vertical="center"/>
    </xf>
    <xf numFmtId="0" fontId="7" fillId="0" borderId="32" xfId="0" applyFont="1" applyBorder="1" applyAlignment="1">
      <alignment horizontal="center" vertical="center" wrapText="1"/>
    </xf>
    <xf numFmtId="0" fontId="0" fillId="0" borderId="33" xfId="0" applyBorder="1" applyAlignment="1">
      <alignment vertical="center" wrapText="1"/>
    </xf>
    <xf numFmtId="0" fontId="32" fillId="0" borderId="32" xfId="0" applyFont="1" applyBorder="1" applyAlignment="1">
      <alignment horizontal="center" vertical="center" wrapText="1"/>
    </xf>
    <xf numFmtId="0" fontId="32" fillId="0" borderId="33" xfId="0" applyFont="1" applyBorder="1" applyAlignment="1">
      <alignment horizontal="center" vertical="center" wrapText="1"/>
    </xf>
    <xf numFmtId="0" fontId="32" fillId="0" borderId="17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33" fillId="0" borderId="34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/>
    </xf>
    <xf numFmtId="0" fontId="33" fillId="0" borderId="32" xfId="0" applyFont="1" applyBorder="1" applyAlignment="1">
      <alignment horizontal="center" vertical="center" wrapText="1"/>
    </xf>
    <xf numFmtId="0" fontId="11" fillId="0" borderId="33" xfId="0" applyFont="1" applyBorder="1" applyAlignment="1">
      <alignment vertical="center"/>
    </xf>
    <xf numFmtId="0" fontId="33" fillId="0" borderId="36" xfId="0" applyFont="1" applyBorder="1" applyAlignment="1">
      <alignment horizontal="center" vertical="center" wrapText="1"/>
    </xf>
    <xf numFmtId="0" fontId="11" fillId="0" borderId="34" xfId="0" applyFont="1" applyBorder="1" applyAlignment="1">
      <alignment vertical="center"/>
    </xf>
    <xf numFmtId="0" fontId="11" fillId="0" borderId="35" xfId="0" applyFont="1" applyBorder="1" applyAlignment="1">
      <alignment vertical="center"/>
    </xf>
    <xf numFmtId="0" fontId="8" fillId="4" borderId="0" xfId="0" applyFont="1" applyFill="1" applyAlignment="1">
      <alignment horizontal="right"/>
    </xf>
    <xf numFmtId="0" fontId="4" fillId="4" borderId="0" xfId="0" applyFont="1" applyFill="1" applyAlignment="1">
      <alignment horizontal="center" vertical="center"/>
    </xf>
    <xf numFmtId="0" fontId="0" fillId="0" borderId="17" xfId="0" applyBorder="1" applyAlignment="1">
      <alignment vertical="center" wrapText="1"/>
    </xf>
    <xf numFmtId="0" fontId="7" fillId="0" borderId="37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31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30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/>
    </xf>
    <xf numFmtId="0" fontId="22" fillId="0" borderId="0" xfId="0" applyFont="1" applyAlignment="1">
      <alignment vertical="center"/>
    </xf>
    <xf numFmtId="0" fontId="0" fillId="0" borderId="0" xfId="0" applyAlignment="1"/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8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7" fillId="0" borderId="38" xfId="0" applyFont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9" xfId="0" applyBorder="1" applyAlignment="1">
      <alignment vertical="center"/>
    </xf>
    <xf numFmtId="0" fontId="0" fillId="0" borderId="40" xfId="0" applyBorder="1" applyAlignment="1">
      <alignment vertical="center"/>
    </xf>
    <xf numFmtId="0" fontId="0" fillId="0" borderId="40" xfId="0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/>
    </xf>
    <xf numFmtId="0" fontId="0" fillId="0" borderId="39" xfId="0" applyBorder="1" applyAlignment="1">
      <alignment vertical="center" wrapText="1"/>
    </xf>
    <xf numFmtId="0" fontId="0" fillId="0" borderId="40" xfId="0" applyBorder="1" applyAlignment="1">
      <alignment vertical="center" wrapText="1"/>
    </xf>
    <xf numFmtId="0" fontId="0" fillId="0" borderId="39" xfId="0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36" fillId="0" borderId="0" xfId="0" applyFont="1" applyBorder="1" applyAlignment="1">
      <alignment vertical="center" wrapText="1"/>
    </xf>
  </cellXfs>
  <cellStyles count="3">
    <cellStyle name="Euro" xfId="1"/>
    <cellStyle name="Lien hypertexte" xfId="2" builtinId="8"/>
    <cellStyle name="Normal" xfId="0" builtinId="0"/>
  </cellStyles>
  <dxfs count="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3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1"/>
      </font>
    </dxf>
    <dxf>
      <font>
        <b/>
        <i val="0"/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3041030520183065E-2"/>
          <c:y val="7.7994428969359333E-2"/>
          <c:w val="0.78947458593131115"/>
          <c:h val="0.60724233983286857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Maths!$G$1:$R$1</c:f>
              <c:strCache>
                <c:ptCount val="12"/>
                <c:pt idx="0">
                  <c:v>Prénom 4</c:v>
                </c:pt>
                <c:pt idx="1">
                  <c:v>Prénom 5</c:v>
                </c:pt>
                <c:pt idx="2">
                  <c:v>Prénom 6</c:v>
                </c:pt>
                <c:pt idx="3">
                  <c:v>Prénom 7</c:v>
                </c:pt>
                <c:pt idx="4">
                  <c:v>Prénom 8</c:v>
                </c:pt>
                <c:pt idx="5">
                  <c:v>Prénom 9</c:v>
                </c:pt>
                <c:pt idx="6">
                  <c:v>Prénom 10</c:v>
                </c:pt>
                <c:pt idx="7">
                  <c:v>Prénom 11</c:v>
                </c:pt>
                <c:pt idx="8">
                  <c:v>Prénom 12</c:v>
                </c:pt>
                <c:pt idx="9">
                  <c:v>Prénom 13</c:v>
                </c:pt>
                <c:pt idx="10">
                  <c:v>Prénom 14</c:v>
                </c:pt>
                <c:pt idx="11">
                  <c:v>Prénom 15</c:v>
                </c:pt>
              </c:strCache>
            </c:strRef>
          </c:cat>
          <c:val>
            <c:numRef>
              <c:f>Maths!$G$22:$R$22</c:f>
              <c:numCache>
                <c:formatCode>0.0</c:formatCode>
                <c:ptCount val="12"/>
                <c:pt idx="0">
                  <c:v>21.428571428571427</c:v>
                </c:pt>
                <c:pt idx="1">
                  <c:v>35.714285714285715</c:v>
                </c:pt>
                <c:pt idx="2">
                  <c:v>42.857142857142854</c:v>
                </c:pt>
                <c:pt idx="3">
                  <c:v>92.857142857142861</c:v>
                </c:pt>
                <c:pt idx="4">
                  <c:v>71.428571428571431</c:v>
                </c:pt>
                <c:pt idx="5">
                  <c:v>92.857142857142861</c:v>
                </c:pt>
                <c:pt idx="6">
                  <c:v>85.714285714285708</c:v>
                </c:pt>
                <c:pt idx="7">
                  <c:v>21.428571428571427</c:v>
                </c:pt>
                <c:pt idx="8">
                  <c:v>78.571428571428569</c:v>
                </c:pt>
                <c:pt idx="9">
                  <c:v>0</c:v>
                </c:pt>
                <c:pt idx="10">
                  <c:v>35.714285714285715</c:v>
                </c:pt>
                <c:pt idx="11">
                  <c:v>78.571428571428569</c:v>
                </c:pt>
              </c:numCache>
            </c:numRef>
          </c:val>
        </c:ser>
        <c:marker val="1"/>
        <c:axId val="62923520"/>
        <c:axId val="62925440"/>
      </c:lineChart>
      <c:catAx>
        <c:axId val="62923520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2925440"/>
        <c:crosses val="autoZero"/>
        <c:auto val="1"/>
        <c:lblAlgn val="ctr"/>
        <c:lblOffset val="100"/>
        <c:tickLblSkip val="1"/>
        <c:tickMarkSkip val="1"/>
      </c:catAx>
      <c:valAx>
        <c:axId val="62925440"/>
        <c:scaling>
          <c:orientation val="minMax"/>
          <c:max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292352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584070796460179"/>
          <c:y val="0.35754238709844621"/>
          <c:w val="0.10265486725663718"/>
          <c:h val="6.1452597782545429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167" footer="0.49212598450000167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7877629063097508E-2"/>
          <c:y val="7.4866310160428245E-2"/>
          <c:w val="0.82791586998087963"/>
          <c:h val="0.62299465240642482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Français!$G$1:$R$1</c:f>
              <c:strCache>
                <c:ptCount val="12"/>
                <c:pt idx="0">
                  <c:v>Prénom 4</c:v>
                </c:pt>
                <c:pt idx="1">
                  <c:v>Prénom 5</c:v>
                </c:pt>
                <c:pt idx="2">
                  <c:v>Prénom 6</c:v>
                </c:pt>
                <c:pt idx="3">
                  <c:v>Prénom 7</c:v>
                </c:pt>
                <c:pt idx="4">
                  <c:v>Prénom 8</c:v>
                </c:pt>
                <c:pt idx="5">
                  <c:v>Prénom 9</c:v>
                </c:pt>
                <c:pt idx="6">
                  <c:v>Prénom 10</c:v>
                </c:pt>
                <c:pt idx="7">
                  <c:v>Prénom 11</c:v>
                </c:pt>
                <c:pt idx="8">
                  <c:v>Prénom 12</c:v>
                </c:pt>
                <c:pt idx="9">
                  <c:v>Prénom 13</c:v>
                </c:pt>
                <c:pt idx="10">
                  <c:v>Prénom 14</c:v>
                </c:pt>
                <c:pt idx="11">
                  <c:v>Prénom 15</c:v>
                </c:pt>
              </c:strCache>
            </c:strRef>
          </c:cat>
          <c:val>
            <c:numRef>
              <c:f>Français!$G$30:$R$30</c:f>
              <c:numCache>
                <c:formatCode>0.0</c:formatCode>
                <c:ptCount val="12"/>
                <c:pt idx="0">
                  <c:v>13.636363636363637</c:v>
                </c:pt>
                <c:pt idx="1">
                  <c:v>63.636363636363633</c:v>
                </c:pt>
                <c:pt idx="2">
                  <c:v>31.818181818181817</c:v>
                </c:pt>
                <c:pt idx="3">
                  <c:v>90.909090909090907</c:v>
                </c:pt>
                <c:pt idx="4">
                  <c:v>68.181818181818187</c:v>
                </c:pt>
                <c:pt idx="5">
                  <c:v>90.909090909090907</c:v>
                </c:pt>
                <c:pt idx="6">
                  <c:v>95.454545454545453</c:v>
                </c:pt>
                <c:pt idx="7">
                  <c:v>22.727272727272727</c:v>
                </c:pt>
                <c:pt idx="8">
                  <c:v>72.727272727272734</c:v>
                </c:pt>
                <c:pt idx="9">
                  <c:v>0</c:v>
                </c:pt>
                <c:pt idx="10">
                  <c:v>68.181818181818187</c:v>
                </c:pt>
                <c:pt idx="11">
                  <c:v>59.090909090909093</c:v>
                </c:pt>
              </c:numCache>
            </c:numRef>
          </c:val>
        </c:ser>
        <c:marker val="1"/>
        <c:axId val="62973824"/>
        <c:axId val="64503808"/>
      </c:lineChart>
      <c:catAx>
        <c:axId val="62973824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4503808"/>
        <c:crosses val="autoZero"/>
        <c:auto val="1"/>
        <c:lblAlgn val="ctr"/>
        <c:lblOffset val="100"/>
        <c:tickLblSkip val="1"/>
        <c:tickMarkSkip val="1"/>
      </c:catAx>
      <c:valAx>
        <c:axId val="64503808"/>
        <c:scaling>
          <c:orientation val="minMax"/>
          <c:max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2973824"/>
        <c:crosses val="autoZero"/>
        <c:crossBetween val="between"/>
        <c:majorUnit val="10"/>
        <c:minorUnit val="2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0629533980975863"/>
          <c:y val="0.36898395721925142"/>
          <c:w val="8.3691045586220869E-2"/>
          <c:h val="6.4171122994652399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167" footer="0.49212598450000167"/>
    <c:pageSetup/>
  </c:printSettings>
  <c:userShapes r:id="rId1"/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295275</xdr:colOff>
      <xdr:row>6</xdr:row>
      <xdr:rowOff>95250</xdr:rowOff>
    </xdr:from>
    <xdr:to>
      <xdr:col>14</xdr:col>
      <xdr:colOff>304800</xdr:colOff>
      <xdr:row>21</xdr:row>
      <xdr:rowOff>0</xdr:rowOff>
    </xdr:to>
    <xdr:sp macro="" textlink="">
      <xdr:nvSpPr>
        <xdr:cNvPr id="7169" name="Text Box 1"/>
        <xdr:cNvSpPr txBox="1">
          <a:spLocks noChangeArrowheads="1"/>
        </xdr:cNvSpPr>
      </xdr:nvSpPr>
      <xdr:spPr bwMode="auto">
        <a:xfrm>
          <a:off x="3724275" y="1943100"/>
          <a:ext cx="2676525" cy="2333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Afin de créer une liste</a:t>
          </a:r>
        </a:p>
      </xdr:txBody>
    </xdr:sp>
    <xdr:clientData/>
  </xdr:twoCellAnchor>
  <xdr:twoCellAnchor>
    <xdr:from>
      <xdr:col>6</xdr:col>
      <xdr:colOff>114300</xdr:colOff>
      <xdr:row>6</xdr:row>
      <xdr:rowOff>38100</xdr:rowOff>
    </xdr:from>
    <xdr:to>
      <xdr:col>7</xdr:col>
      <xdr:colOff>247650</xdr:colOff>
      <xdr:row>20</xdr:row>
      <xdr:rowOff>152400</xdr:rowOff>
    </xdr:to>
    <xdr:sp macro="" textlink="">
      <xdr:nvSpPr>
        <xdr:cNvPr id="4098" name="AutoShape 2"/>
        <xdr:cNvSpPr>
          <a:spLocks/>
        </xdr:cNvSpPr>
      </xdr:nvSpPr>
      <xdr:spPr bwMode="auto">
        <a:xfrm>
          <a:off x="3162300" y="1885950"/>
          <a:ext cx="514350" cy="2381250"/>
        </a:xfrm>
        <a:prstGeom prst="rightBrace">
          <a:avLst>
            <a:gd name="adj1" fmla="val 3858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1381125</xdr:colOff>
      <xdr:row>33</xdr:row>
      <xdr:rowOff>19050</xdr:rowOff>
    </xdr:from>
    <xdr:to>
      <xdr:col>17</xdr:col>
      <xdr:colOff>352425</xdr:colOff>
      <xdr:row>54</xdr:row>
      <xdr:rowOff>28575</xdr:rowOff>
    </xdr:to>
    <xdr:graphicFrame macro="">
      <xdr:nvGraphicFramePr>
        <xdr:cNvPr id="251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0.08095</cdr:x>
      <cdr:y>0.39741</cdr:y>
    </cdr:from>
    <cdr:to>
      <cdr:x>0.87086</cdr:x>
      <cdr:y>0.39718</cdr:y>
    </cdr:to>
    <cdr:sp macro="" textlink="">
      <cdr:nvSpPr>
        <cdr:cNvPr id="5121" name="Line 1"/>
        <cdr:cNvSpPr>
          <a:spLocks xmlns:a="http://schemas.openxmlformats.org/drawingml/2006/main" noChangeShapeType="1"/>
        </cdr:cNvSpPr>
      </cdr:nvSpPr>
      <cdr:spPr bwMode="auto">
        <a:xfrm xmlns:a="http://schemas.openxmlformats.org/drawingml/2006/main" flipV="1">
          <a:off x="669263" y="1311791"/>
          <a:ext cx="6438462" cy="2500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19050">
          <a:solidFill>
            <a:srgbClr val="FF0000"/>
          </a:solidFill>
          <a:round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34</xdr:row>
      <xdr:rowOff>19050</xdr:rowOff>
    </xdr:from>
    <xdr:to>
      <xdr:col>19</xdr:col>
      <xdr:colOff>266700</xdr:colOff>
      <xdr:row>56</xdr:row>
      <xdr:rowOff>19050</xdr:rowOff>
    </xdr:to>
    <xdr:graphicFrame macro="">
      <xdr:nvGraphicFramePr>
        <xdr:cNvPr id="614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0.06544</cdr:x>
      <cdr:y>0.39681</cdr:y>
    </cdr:from>
    <cdr:to>
      <cdr:x>0.89543</cdr:x>
      <cdr:y>0.40047</cdr:y>
    </cdr:to>
    <cdr:sp macro="" textlink="">
      <cdr:nvSpPr>
        <cdr:cNvPr id="4097" name="Line 1"/>
        <cdr:cNvSpPr>
          <a:spLocks xmlns:a="http://schemas.openxmlformats.org/drawingml/2006/main" noChangeShapeType="1"/>
        </cdr:cNvSpPr>
      </cdr:nvSpPr>
      <cdr:spPr bwMode="auto">
        <a:xfrm xmlns:a="http://schemas.openxmlformats.org/drawingml/2006/main" flipV="1">
          <a:off x="670608" y="1378871"/>
          <a:ext cx="8267405" cy="9560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19050">
          <a:solidFill>
            <a:srgbClr val="FF0000"/>
          </a:solidFill>
          <a:round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29</xdr:row>
      <xdr:rowOff>228600</xdr:rowOff>
    </xdr:from>
    <xdr:to>
      <xdr:col>7</xdr:col>
      <xdr:colOff>266700</xdr:colOff>
      <xdr:row>32</xdr:row>
      <xdr:rowOff>114300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7858125" y="7334250"/>
          <a:ext cx="2647950" cy="504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Pas de formule </a:t>
          </a:r>
        </a:p>
      </xdr:txBody>
    </xdr:sp>
    <xdr:clientData/>
  </xdr:twoCellAnchor>
  <xdr:twoCellAnchor>
    <xdr:from>
      <xdr:col>3</xdr:col>
      <xdr:colOff>76200</xdr:colOff>
      <xdr:row>31</xdr:row>
      <xdr:rowOff>19050</xdr:rowOff>
    </xdr:from>
    <xdr:to>
      <xdr:col>4</xdr:col>
      <xdr:colOff>180975</xdr:colOff>
      <xdr:row>31</xdr:row>
      <xdr:rowOff>76200</xdr:rowOff>
    </xdr:to>
    <xdr:sp macro="" textlink="">
      <xdr:nvSpPr>
        <xdr:cNvPr id="2" name="Line 3"/>
        <xdr:cNvSpPr>
          <a:spLocks noChangeShapeType="1"/>
        </xdr:cNvSpPr>
      </xdr:nvSpPr>
      <xdr:spPr bwMode="auto">
        <a:xfrm flipH="1">
          <a:off x="6877050" y="7486650"/>
          <a:ext cx="866775" cy="571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://forum.excel-pratique.com/excel/filtre-ou-choix-avec-liste-deroulante-t23671.html?sid=1a9697b45bf10f0156632a596d80423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R21"/>
  <sheetViews>
    <sheetView topLeftCell="C1" workbookViewId="0">
      <selection activeCell="F29" sqref="F29"/>
    </sheetView>
  </sheetViews>
  <sheetFormatPr baseColWidth="10" defaultRowHeight="13.2"/>
  <cols>
    <col min="3" max="18" width="5.6640625" customWidth="1"/>
  </cols>
  <sheetData>
    <row r="1" spans="3:18" ht="16.2">
      <c r="C1" s="42"/>
      <c r="D1" s="40" t="s">
        <v>26</v>
      </c>
      <c r="E1" s="40" t="s">
        <v>27</v>
      </c>
      <c r="F1" s="40" t="s">
        <v>44</v>
      </c>
      <c r="G1" s="40" t="s">
        <v>28</v>
      </c>
      <c r="H1" s="40" t="s">
        <v>29</v>
      </c>
      <c r="I1" s="40" t="s">
        <v>30</v>
      </c>
      <c r="J1" s="40" t="s">
        <v>31</v>
      </c>
      <c r="K1" s="40" t="s">
        <v>32</v>
      </c>
      <c r="L1" s="40" t="s">
        <v>33</v>
      </c>
      <c r="M1" s="40" t="s">
        <v>34</v>
      </c>
      <c r="N1" s="40" t="s">
        <v>35</v>
      </c>
      <c r="O1" s="40" t="s">
        <v>36</v>
      </c>
      <c r="P1" s="40" t="s">
        <v>37</v>
      </c>
      <c r="Q1" s="40" t="s">
        <v>38</v>
      </c>
      <c r="R1" s="40" t="s">
        <v>39</v>
      </c>
    </row>
    <row r="2" spans="3:18" ht="53.4">
      <c r="C2" s="43" t="s">
        <v>23</v>
      </c>
      <c r="D2" s="107" t="s">
        <v>84</v>
      </c>
      <c r="E2" s="107" t="s">
        <v>85</v>
      </c>
      <c r="F2" s="107" t="s">
        <v>86</v>
      </c>
      <c r="G2" s="107" t="s">
        <v>87</v>
      </c>
      <c r="H2" s="107" t="s">
        <v>88</v>
      </c>
      <c r="I2" s="107" t="s">
        <v>89</v>
      </c>
      <c r="J2" s="107" t="s">
        <v>90</v>
      </c>
      <c r="K2" s="107" t="s">
        <v>91</v>
      </c>
      <c r="L2" s="107" t="s">
        <v>92</v>
      </c>
      <c r="M2" s="107" t="s">
        <v>93</v>
      </c>
      <c r="N2" s="107" t="s">
        <v>94</v>
      </c>
      <c r="O2" s="107" t="s">
        <v>95</v>
      </c>
      <c r="P2" s="107" t="s">
        <v>96</v>
      </c>
      <c r="Q2" s="107" t="s">
        <v>97</v>
      </c>
      <c r="R2" s="107" t="s">
        <v>98</v>
      </c>
    </row>
    <row r="3" spans="3:18" ht="39">
      <c r="C3" s="41" t="s">
        <v>24</v>
      </c>
      <c r="D3" s="107" t="s">
        <v>83</v>
      </c>
      <c r="E3" s="107" t="s">
        <v>99</v>
      </c>
      <c r="F3" s="107" t="s">
        <v>100</v>
      </c>
      <c r="G3" s="107" t="s">
        <v>101</v>
      </c>
      <c r="H3" s="107" t="s">
        <v>102</v>
      </c>
      <c r="I3" s="107" t="s">
        <v>103</v>
      </c>
      <c r="J3" s="107" t="s">
        <v>104</v>
      </c>
      <c r="K3" s="107" t="s">
        <v>105</v>
      </c>
      <c r="L3" s="107" t="s">
        <v>106</v>
      </c>
      <c r="M3" s="107" t="s">
        <v>107</v>
      </c>
      <c r="N3" s="107" t="s">
        <v>108</v>
      </c>
      <c r="O3" s="107" t="s">
        <v>109</v>
      </c>
      <c r="P3" s="107" t="s">
        <v>110</v>
      </c>
      <c r="Q3" s="107" t="s">
        <v>111</v>
      </c>
      <c r="R3" s="107" t="s">
        <v>112</v>
      </c>
    </row>
    <row r="4" spans="3:18">
      <c r="C4" s="39" t="str">
        <f>LEFT(C2,1)</f>
        <v>t</v>
      </c>
      <c r="D4" s="38" t="str">
        <f>LEFT(D2,1)</f>
        <v>P</v>
      </c>
      <c r="E4" s="38" t="str">
        <f t="shared" ref="E4:R5" si="0">LEFT(E2,1)</f>
        <v>P</v>
      </c>
      <c r="F4" s="38" t="str">
        <f t="shared" si="0"/>
        <v>P</v>
      </c>
      <c r="G4" s="38" t="str">
        <f t="shared" si="0"/>
        <v>P</v>
      </c>
      <c r="H4" s="38" t="str">
        <f t="shared" si="0"/>
        <v>P</v>
      </c>
      <c r="I4" s="38" t="str">
        <f t="shared" si="0"/>
        <v>P</v>
      </c>
      <c r="J4" s="38" t="str">
        <f t="shared" si="0"/>
        <v>P</v>
      </c>
      <c r="K4" s="38" t="str">
        <f t="shared" si="0"/>
        <v>P</v>
      </c>
      <c r="L4" s="38" t="str">
        <f t="shared" si="0"/>
        <v>P</v>
      </c>
      <c r="M4" s="38" t="str">
        <f t="shared" si="0"/>
        <v>P</v>
      </c>
      <c r="N4" s="38" t="str">
        <f t="shared" si="0"/>
        <v>P</v>
      </c>
      <c r="O4" s="38" t="str">
        <f t="shared" si="0"/>
        <v>P</v>
      </c>
      <c r="P4" s="38" t="str">
        <f t="shared" si="0"/>
        <v>P</v>
      </c>
      <c r="Q4" s="38" t="str">
        <f t="shared" si="0"/>
        <v>P</v>
      </c>
      <c r="R4" s="38" t="str">
        <f t="shared" si="0"/>
        <v>P</v>
      </c>
    </row>
    <row r="5" spans="3:18">
      <c r="C5" s="39" t="str">
        <f>LEFT(C3,1)</f>
        <v>f</v>
      </c>
      <c r="D5" s="38" t="str">
        <f>LEFT(D3,1)</f>
        <v>N</v>
      </c>
      <c r="E5" s="38" t="str">
        <f t="shared" si="0"/>
        <v>N</v>
      </c>
      <c r="F5" s="38" t="str">
        <f t="shared" si="0"/>
        <v>N</v>
      </c>
      <c r="G5" s="38" t="str">
        <f t="shared" si="0"/>
        <v>N</v>
      </c>
      <c r="H5" s="38" t="str">
        <f t="shared" si="0"/>
        <v>N</v>
      </c>
      <c r="I5" s="38" t="str">
        <f t="shared" si="0"/>
        <v>N</v>
      </c>
      <c r="J5" s="38" t="str">
        <f t="shared" si="0"/>
        <v>N</v>
      </c>
      <c r="K5" s="38" t="str">
        <f t="shared" si="0"/>
        <v>N</v>
      </c>
      <c r="L5" s="38" t="str">
        <f t="shared" si="0"/>
        <v>N</v>
      </c>
      <c r="M5" s="38" t="str">
        <f t="shared" si="0"/>
        <v>N</v>
      </c>
      <c r="N5" s="38" t="str">
        <f t="shared" si="0"/>
        <v>N</v>
      </c>
      <c r="O5" s="38" t="str">
        <f t="shared" si="0"/>
        <v>N</v>
      </c>
      <c r="P5" s="38" t="str">
        <f t="shared" si="0"/>
        <v>N</v>
      </c>
      <c r="Q5" s="38" t="str">
        <f t="shared" si="0"/>
        <v>N</v>
      </c>
      <c r="R5" s="38" t="str">
        <f t="shared" si="0"/>
        <v>N</v>
      </c>
    </row>
    <row r="6" spans="3:18">
      <c r="C6" s="32"/>
    </row>
    <row r="7" spans="3:18">
      <c r="C7" s="32"/>
      <c r="D7" t="str">
        <f>INDEX($D$3:$R$3,,ROW()-6)&amp;" "&amp;INDEX($D$2:$R$2,,ROW()-6)</f>
        <v>Nom 1 Prénom 1</v>
      </c>
    </row>
    <row r="8" spans="3:18">
      <c r="D8" t="str">
        <f t="shared" ref="D8:D21" si="1">INDEX($D$3:$R$3,,ROW()-6)&amp;" "&amp;INDEX($D$2:$R$2,,ROW()-6)</f>
        <v>Nom 2 Prénom 2</v>
      </c>
    </row>
    <row r="9" spans="3:18">
      <c r="D9" t="str">
        <f t="shared" si="1"/>
        <v>Nom 3 Prénom 3</v>
      </c>
    </row>
    <row r="10" spans="3:18">
      <c r="D10" t="str">
        <f t="shared" si="1"/>
        <v>Nom 4 Prénom 4</v>
      </c>
    </row>
    <row r="11" spans="3:18">
      <c r="D11" t="str">
        <f t="shared" si="1"/>
        <v>Nom 5 Prénom 5</v>
      </c>
    </row>
    <row r="12" spans="3:18">
      <c r="D12" t="str">
        <f t="shared" si="1"/>
        <v>Nom 6 Prénom 6</v>
      </c>
    </row>
    <row r="13" spans="3:18">
      <c r="D13" t="str">
        <f t="shared" si="1"/>
        <v>Nom 7 Prénom 7</v>
      </c>
    </row>
    <row r="14" spans="3:18">
      <c r="C14" s="45"/>
      <c r="D14" t="str">
        <f t="shared" si="1"/>
        <v>Nom 8 Prénom 8</v>
      </c>
    </row>
    <row r="15" spans="3:18">
      <c r="C15" s="47"/>
      <c r="D15" t="str">
        <f t="shared" si="1"/>
        <v>Nom 9 Prénom 9</v>
      </c>
    </row>
    <row r="16" spans="3:18">
      <c r="C16" s="47"/>
      <c r="D16" t="str">
        <f t="shared" si="1"/>
        <v>Nom 10 Prénom 10</v>
      </c>
    </row>
    <row r="17" spans="3:4">
      <c r="C17" s="47"/>
      <c r="D17" t="str">
        <f t="shared" si="1"/>
        <v>Nom 11 Prénom 11</v>
      </c>
    </row>
    <row r="18" spans="3:4">
      <c r="C18" s="47"/>
      <c r="D18" t="str">
        <f t="shared" si="1"/>
        <v>Nom 12 Prénom 12</v>
      </c>
    </row>
    <row r="19" spans="3:4">
      <c r="C19" s="47"/>
      <c r="D19" t="str">
        <f t="shared" si="1"/>
        <v>Nom 13 Prénom 13</v>
      </c>
    </row>
    <row r="20" spans="3:4">
      <c r="D20" t="str">
        <f>INDEX($D$3:$R$3,,ROW()-6)&amp;" "&amp;INDEX($D$2:$R$2,,ROW()-6)</f>
        <v>Nom 14 Prénom 14</v>
      </c>
    </row>
    <row r="21" spans="3:4">
      <c r="D21" t="str">
        <f t="shared" si="1"/>
        <v>Nom 15 Prénom 15</v>
      </c>
    </row>
  </sheetData>
  <phoneticPr fontId="11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T26"/>
  <sheetViews>
    <sheetView zoomScale="70" zoomScaleNormal="70" workbookViewId="0">
      <selection activeCell="D18" sqref="D18"/>
    </sheetView>
  </sheetViews>
  <sheetFormatPr baseColWidth="10" defaultRowHeight="13.2"/>
  <cols>
    <col min="1" max="1" width="17.6640625" customWidth="1"/>
    <col min="2" max="2" width="82.6640625" bestFit="1" customWidth="1"/>
    <col min="3" max="3" width="2.44140625" customWidth="1"/>
    <col min="4" max="15" width="6.6640625" customWidth="1"/>
    <col min="16" max="16" width="4.44140625" customWidth="1"/>
    <col min="17" max="18" width="6.6640625" customWidth="1"/>
  </cols>
  <sheetData>
    <row r="1" spans="1:20" s="7" customFormat="1" ht="70.8">
      <c r="B1" s="37" t="s">
        <v>13</v>
      </c>
      <c r="C1" s="71"/>
      <c r="D1" s="50" t="str">
        <f>'Liste numéros'!D2</f>
        <v>Prénom 1</v>
      </c>
      <c r="E1" s="50" t="str">
        <f>'Liste numéros'!E2</f>
        <v>Prénom 2</v>
      </c>
      <c r="F1" s="50" t="str">
        <f>'Liste numéros'!F2</f>
        <v>Prénom 3</v>
      </c>
      <c r="G1" s="50" t="str">
        <f>'Liste numéros'!G2</f>
        <v>Prénom 4</v>
      </c>
      <c r="H1" s="50" t="str">
        <f>'Liste numéros'!H2</f>
        <v>Prénom 5</v>
      </c>
      <c r="I1" s="50" t="str">
        <f>'Liste numéros'!I2</f>
        <v>Prénom 6</v>
      </c>
      <c r="J1" s="50" t="str">
        <f>'Liste numéros'!J2</f>
        <v>Prénom 7</v>
      </c>
      <c r="K1" s="50" t="str">
        <f>'Liste numéros'!K2</f>
        <v>Prénom 8</v>
      </c>
      <c r="L1" s="50" t="str">
        <f>'Liste numéros'!L2</f>
        <v>Prénom 9</v>
      </c>
      <c r="M1" s="50" t="str">
        <f>'Liste numéros'!M2</f>
        <v>Prénom 10</v>
      </c>
      <c r="N1" s="50" t="str">
        <f>'Liste numéros'!N2</f>
        <v>Prénom 11</v>
      </c>
      <c r="O1" s="50" t="str">
        <f>'Liste numéros'!O2</f>
        <v>Prénom 12</v>
      </c>
      <c r="P1" s="50" t="str">
        <f>'Liste numéros'!P2</f>
        <v>Prénom 13</v>
      </c>
      <c r="Q1" s="50" t="str">
        <f>'Liste numéros'!Q2</f>
        <v>Prénom 14</v>
      </c>
      <c r="R1" s="50" t="str">
        <f>'Liste numéros'!R2</f>
        <v>Prénom 15</v>
      </c>
    </row>
    <row r="2" spans="1:20" s="7" customFormat="1" ht="52.8" thickBot="1">
      <c r="B2" s="9" t="s">
        <v>14</v>
      </c>
      <c r="C2" s="71"/>
      <c r="D2" s="50" t="str">
        <f>'Liste numéros'!D3</f>
        <v>Nom 1</v>
      </c>
      <c r="E2" s="50" t="str">
        <f>'Liste numéros'!E3</f>
        <v>Nom 2</v>
      </c>
      <c r="F2" s="50" t="str">
        <f>'Liste numéros'!F3</f>
        <v>Nom 3</v>
      </c>
      <c r="G2" s="50" t="str">
        <f>'Liste numéros'!G3</f>
        <v>Nom 4</v>
      </c>
      <c r="H2" s="50" t="str">
        <f>'Liste numéros'!H3</f>
        <v>Nom 5</v>
      </c>
      <c r="I2" s="50" t="str">
        <f>'Liste numéros'!I3</f>
        <v>Nom 6</v>
      </c>
      <c r="J2" s="50" t="str">
        <f>'Liste numéros'!J3</f>
        <v>Nom 7</v>
      </c>
      <c r="K2" s="50" t="str">
        <f>'Liste numéros'!K3</f>
        <v>Nom 8</v>
      </c>
      <c r="L2" s="50" t="str">
        <f>'Liste numéros'!L3</f>
        <v>Nom 9</v>
      </c>
      <c r="M2" s="50" t="str">
        <f>'Liste numéros'!M3</f>
        <v>Nom 10</v>
      </c>
      <c r="N2" s="50" t="str">
        <f>'Liste numéros'!N3</f>
        <v>Nom 11</v>
      </c>
      <c r="O2" s="50" t="str">
        <f>'Liste numéros'!O3</f>
        <v>Nom 12</v>
      </c>
      <c r="P2" s="50" t="str">
        <f>'Liste numéros'!P3</f>
        <v>Nom 13</v>
      </c>
      <c r="Q2" s="50" t="str">
        <f>'Liste numéros'!Q3</f>
        <v>Nom 14</v>
      </c>
      <c r="R2" s="50" t="str">
        <f>'Liste numéros'!R3</f>
        <v>Nom 15</v>
      </c>
    </row>
    <row r="3" spans="1:20" ht="15.75" customHeight="1">
      <c r="A3" s="131" t="s">
        <v>8</v>
      </c>
      <c r="B3" s="116" t="str">
        <f>'Liste comp'!B33</f>
        <v>Ecrit des  grands nombres.</v>
      </c>
      <c r="C3" s="74"/>
      <c r="D3" s="33">
        <v>1</v>
      </c>
      <c r="E3" s="33">
        <v>4</v>
      </c>
      <c r="F3" s="33">
        <v>1</v>
      </c>
      <c r="G3" s="33">
        <v>4</v>
      </c>
      <c r="H3" s="33">
        <v>3</v>
      </c>
      <c r="I3" s="33">
        <v>4</v>
      </c>
      <c r="J3" s="33">
        <v>1</v>
      </c>
      <c r="K3" s="33">
        <v>2</v>
      </c>
      <c r="L3" s="33">
        <v>1</v>
      </c>
      <c r="M3" s="33">
        <v>1</v>
      </c>
      <c r="N3" s="33"/>
      <c r="O3" s="33">
        <v>2</v>
      </c>
      <c r="P3" s="33">
        <v>1</v>
      </c>
      <c r="Q3" s="33">
        <v>1</v>
      </c>
      <c r="R3" s="33">
        <v>2</v>
      </c>
      <c r="S3" s="24">
        <f>(((COUNTIF(D3:R3,1)+COUNTIF(D3:R3,2))*100)/15)</f>
        <v>66.666666666666671</v>
      </c>
      <c r="T3" s="24">
        <f>((COUNTIF(D3:R3,1)*100)/15)</f>
        <v>46.666666666666664</v>
      </c>
    </row>
    <row r="4" spans="1:20" ht="15.75" customHeight="1">
      <c r="A4" s="138"/>
      <c r="B4" s="116" t="str">
        <f>'Liste comp'!B34</f>
        <v>Ecrit des fractions en les associant à une représentation donnée.</v>
      </c>
      <c r="C4" s="74"/>
      <c r="D4" s="33">
        <v>1</v>
      </c>
      <c r="E4" s="33">
        <v>2</v>
      </c>
      <c r="F4" s="33">
        <v>2</v>
      </c>
      <c r="G4" s="33">
        <v>3</v>
      </c>
      <c r="H4" s="33">
        <v>1</v>
      </c>
      <c r="I4" s="33">
        <v>1</v>
      </c>
      <c r="J4" s="33">
        <v>1</v>
      </c>
      <c r="K4" s="33">
        <v>2</v>
      </c>
      <c r="L4" s="33">
        <v>2</v>
      </c>
      <c r="M4" s="33">
        <v>1</v>
      </c>
      <c r="N4" s="33">
        <v>4</v>
      </c>
      <c r="O4" s="33">
        <v>1</v>
      </c>
      <c r="P4" s="33">
        <v>1</v>
      </c>
      <c r="Q4" s="33">
        <v>4</v>
      </c>
      <c r="R4" s="33">
        <v>1</v>
      </c>
      <c r="S4" s="24">
        <f t="shared" ref="S4:S16" si="0">(((COUNTIF(D4:R4,1)+COUNTIF(D4:R4,2))*100)/15)</f>
        <v>80</v>
      </c>
      <c r="T4" s="24">
        <f t="shared" ref="T4:T16" si="1">((COUNTIF(D4:R4,1)*100)/15)</f>
        <v>53.333333333333336</v>
      </c>
    </row>
    <row r="5" spans="1:20" ht="15.75" customHeight="1">
      <c r="A5" s="138"/>
      <c r="B5" s="116" t="str">
        <f>'Liste comp'!B35</f>
        <v>Lit et écrit des fractions.</v>
      </c>
      <c r="C5" s="74"/>
      <c r="D5" s="33">
        <v>1</v>
      </c>
      <c r="E5" s="33">
        <v>1</v>
      </c>
      <c r="F5" s="33">
        <v>1</v>
      </c>
      <c r="G5" s="33">
        <v>1</v>
      </c>
      <c r="H5" s="33">
        <v>1</v>
      </c>
      <c r="I5" s="33">
        <v>1</v>
      </c>
      <c r="J5" s="33">
        <v>1</v>
      </c>
      <c r="K5" s="33">
        <v>1</v>
      </c>
      <c r="L5" s="33">
        <v>1</v>
      </c>
      <c r="M5" s="33">
        <v>1</v>
      </c>
      <c r="N5" s="33">
        <v>1</v>
      </c>
      <c r="O5" s="33">
        <v>1</v>
      </c>
      <c r="P5" s="33">
        <v>1</v>
      </c>
      <c r="Q5" s="33">
        <v>1</v>
      </c>
      <c r="R5" s="33">
        <v>1</v>
      </c>
      <c r="S5" s="24">
        <f t="shared" si="0"/>
        <v>100</v>
      </c>
      <c r="T5" s="24">
        <f t="shared" si="1"/>
        <v>100</v>
      </c>
    </row>
    <row r="6" spans="1:20" ht="15.75" customHeight="1" thickBot="1">
      <c r="A6" s="139"/>
      <c r="B6" s="116" t="str">
        <f>'Liste comp'!B36</f>
        <v>Compare des nombres écrits sous forme de fractions.</v>
      </c>
      <c r="C6" s="74"/>
      <c r="D6" s="33">
        <v>1</v>
      </c>
      <c r="E6" s="33">
        <v>1</v>
      </c>
      <c r="F6" s="33">
        <v>1</v>
      </c>
      <c r="G6" s="33">
        <v>4</v>
      </c>
      <c r="H6" s="33">
        <v>3</v>
      </c>
      <c r="I6" s="33">
        <v>2</v>
      </c>
      <c r="J6" s="33">
        <v>1</v>
      </c>
      <c r="K6" s="33">
        <v>1</v>
      </c>
      <c r="L6" s="33">
        <v>1</v>
      </c>
      <c r="M6" s="33">
        <v>1</v>
      </c>
      <c r="N6" s="33"/>
      <c r="O6" s="33">
        <v>3</v>
      </c>
      <c r="P6" s="33">
        <v>1</v>
      </c>
      <c r="Q6" s="33">
        <v>4</v>
      </c>
      <c r="R6" s="33">
        <v>2</v>
      </c>
      <c r="S6" s="24">
        <f t="shared" si="0"/>
        <v>66.666666666666671</v>
      </c>
      <c r="T6" s="24">
        <f t="shared" si="1"/>
        <v>53.333333333333336</v>
      </c>
    </row>
    <row r="7" spans="1:20" ht="17.25" customHeight="1">
      <c r="A7" s="131" t="s">
        <v>9</v>
      </c>
      <c r="B7" s="116" t="str">
        <f>'Liste comp'!B37</f>
        <v>Maîtrise la technique de la soustraction (mentalement ou en les posant).</v>
      </c>
      <c r="C7" s="74"/>
      <c r="D7" s="112">
        <v>1</v>
      </c>
      <c r="E7" s="112">
        <v>1</v>
      </c>
      <c r="F7" s="112">
        <v>1</v>
      </c>
      <c r="G7" s="112">
        <v>3</v>
      </c>
      <c r="H7" s="112">
        <v>3</v>
      </c>
      <c r="I7" s="112">
        <v>3</v>
      </c>
      <c r="J7" s="112">
        <v>2</v>
      </c>
      <c r="K7" s="112">
        <v>3</v>
      </c>
      <c r="L7" s="112">
        <v>1</v>
      </c>
      <c r="M7" s="112">
        <v>2</v>
      </c>
      <c r="N7" s="112"/>
      <c r="O7" s="112">
        <v>3</v>
      </c>
      <c r="P7" s="112">
        <v>1</v>
      </c>
      <c r="Q7" s="112">
        <v>3</v>
      </c>
      <c r="R7" s="112">
        <v>2</v>
      </c>
      <c r="S7" s="24">
        <f t="shared" si="0"/>
        <v>53.333333333333336</v>
      </c>
      <c r="T7" s="24">
        <f t="shared" si="1"/>
        <v>33.333333333333336</v>
      </c>
    </row>
    <row r="8" spans="1:20" ht="13.8">
      <c r="A8" s="132"/>
      <c r="B8" s="116" t="str">
        <f>'Liste comp'!B38</f>
        <v>Maîtrise la technique de la division  (mentalement ou en les posant).</v>
      </c>
      <c r="C8" s="74"/>
      <c r="D8" s="112">
        <v>1</v>
      </c>
      <c r="E8" s="112">
        <v>2</v>
      </c>
      <c r="F8" s="112">
        <v>1</v>
      </c>
      <c r="G8" s="112">
        <v>4</v>
      </c>
      <c r="H8" s="112">
        <v>3</v>
      </c>
      <c r="I8" s="112">
        <v>4</v>
      </c>
      <c r="J8" s="112">
        <v>1</v>
      </c>
      <c r="K8" s="112">
        <v>1</v>
      </c>
      <c r="L8" s="112">
        <v>1</v>
      </c>
      <c r="M8" s="112">
        <v>1</v>
      </c>
      <c r="N8" s="112"/>
      <c r="O8" s="112">
        <v>2</v>
      </c>
      <c r="P8" s="112">
        <v>1</v>
      </c>
      <c r="Q8" s="112">
        <v>3</v>
      </c>
      <c r="R8" s="112">
        <v>3</v>
      </c>
      <c r="S8" s="24">
        <f t="shared" si="0"/>
        <v>60</v>
      </c>
      <c r="T8" s="24">
        <f t="shared" si="1"/>
        <v>46.666666666666664</v>
      </c>
    </row>
    <row r="9" spans="1:20" ht="17.25" customHeight="1" thickBot="1">
      <c r="A9" s="132"/>
      <c r="B9" s="116" t="str">
        <f>'Liste comp'!B39</f>
        <v>Calcule des divisions-fractions (divisions sans reste).</v>
      </c>
      <c r="C9" s="74"/>
      <c r="D9" s="112">
        <v>1</v>
      </c>
      <c r="E9" s="112">
        <v>3</v>
      </c>
      <c r="F9" s="112">
        <v>2</v>
      </c>
      <c r="G9" s="112">
        <v>4</v>
      </c>
      <c r="H9" s="112">
        <v>3</v>
      </c>
      <c r="I9" s="112">
        <v>4</v>
      </c>
      <c r="J9" s="112">
        <v>4</v>
      </c>
      <c r="K9" s="112">
        <v>3</v>
      </c>
      <c r="L9" s="112">
        <v>2</v>
      </c>
      <c r="M9" s="112">
        <v>4</v>
      </c>
      <c r="N9" s="112"/>
      <c r="O9" s="112">
        <v>4</v>
      </c>
      <c r="P9" s="113">
        <v>4</v>
      </c>
      <c r="Q9" s="112">
        <v>4</v>
      </c>
      <c r="R9" s="112">
        <v>3</v>
      </c>
      <c r="S9" s="24">
        <f t="shared" si="0"/>
        <v>20</v>
      </c>
      <c r="T9" s="24">
        <f t="shared" si="1"/>
        <v>6.666666666666667</v>
      </c>
    </row>
    <row r="10" spans="1:20" ht="14.25" customHeight="1">
      <c r="A10" s="133" t="s">
        <v>10</v>
      </c>
      <c r="B10" s="116" t="str">
        <f>'Liste comp'!B40</f>
        <v>Choisit la bonne opération.</v>
      </c>
      <c r="C10" s="74"/>
      <c r="D10" s="78">
        <v>1</v>
      </c>
      <c r="E10" s="78">
        <v>2</v>
      </c>
      <c r="F10" s="78">
        <v>1</v>
      </c>
      <c r="G10" s="78">
        <v>4</v>
      </c>
      <c r="H10" s="78">
        <v>3</v>
      </c>
      <c r="I10" s="78"/>
      <c r="J10" s="78">
        <v>1</v>
      </c>
      <c r="K10" s="78">
        <v>3</v>
      </c>
      <c r="L10" s="78">
        <v>1</v>
      </c>
      <c r="M10" s="78">
        <v>1</v>
      </c>
      <c r="N10" s="78">
        <v>4</v>
      </c>
      <c r="O10" s="78">
        <v>1</v>
      </c>
      <c r="P10" s="78">
        <v>2</v>
      </c>
      <c r="Q10" s="78"/>
      <c r="R10" s="78">
        <v>2</v>
      </c>
      <c r="S10" s="24">
        <f t="shared" si="0"/>
        <v>60</v>
      </c>
      <c r="T10" s="24">
        <f t="shared" si="1"/>
        <v>40</v>
      </c>
    </row>
    <row r="11" spans="1:20" ht="14.25" customHeight="1">
      <c r="A11" s="134"/>
      <c r="B11" s="116" t="str">
        <f>'Liste comp'!B41</f>
        <v>Trouve le bon résultat.</v>
      </c>
      <c r="C11" s="74"/>
      <c r="D11" s="78">
        <v>1</v>
      </c>
      <c r="E11" s="78">
        <v>2</v>
      </c>
      <c r="F11" s="78">
        <v>1</v>
      </c>
      <c r="G11" s="78">
        <v>4</v>
      </c>
      <c r="H11" s="78">
        <v>3</v>
      </c>
      <c r="I11" s="78"/>
      <c r="J11" s="78">
        <v>1</v>
      </c>
      <c r="K11" s="78">
        <v>2</v>
      </c>
      <c r="L11" s="78">
        <v>1</v>
      </c>
      <c r="M11" s="78">
        <v>1</v>
      </c>
      <c r="N11" s="78">
        <v>4</v>
      </c>
      <c r="O11" s="78">
        <v>1</v>
      </c>
      <c r="P11" s="78">
        <v>3</v>
      </c>
      <c r="Q11" s="78"/>
      <c r="R11" s="78">
        <v>2</v>
      </c>
      <c r="S11" s="24">
        <f t="shared" si="0"/>
        <v>60</v>
      </c>
      <c r="T11" s="24">
        <f t="shared" si="1"/>
        <v>40</v>
      </c>
    </row>
    <row r="12" spans="1:20" ht="14.25" customHeight="1" thickBot="1">
      <c r="A12" s="135"/>
      <c r="B12" s="116" t="str">
        <f>'Liste comp'!B42</f>
        <v>Rédige une phrase-réponse correcte.</v>
      </c>
      <c r="C12" s="74"/>
      <c r="D12" s="78">
        <v>1</v>
      </c>
      <c r="E12" s="78">
        <v>2</v>
      </c>
      <c r="F12" s="78">
        <v>2</v>
      </c>
      <c r="G12" s="78">
        <v>4</v>
      </c>
      <c r="H12" s="78">
        <v>2</v>
      </c>
      <c r="I12" s="78"/>
      <c r="J12" s="78">
        <v>1</v>
      </c>
      <c r="K12" s="78">
        <v>2</v>
      </c>
      <c r="L12" s="78">
        <v>2</v>
      </c>
      <c r="M12" s="78">
        <v>3</v>
      </c>
      <c r="N12" s="78">
        <v>4</v>
      </c>
      <c r="O12" s="78">
        <v>2</v>
      </c>
      <c r="P12" s="78">
        <v>4</v>
      </c>
      <c r="Q12" s="78"/>
      <c r="R12" s="78">
        <v>3</v>
      </c>
      <c r="S12" s="24">
        <f t="shared" si="0"/>
        <v>53.333333333333336</v>
      </c>
      <c r="T12" s="24">
        <f t="shared" si="1"/>
        <v>13.333333333333334</v>
      </c>
    </row>
    <row r="13" spans="1:20" ht="16.5" customHeight="1">
      <c r="A13" s="136" t="s">
        <v>25</v>
      </c>
      <c r="B13" s="116" t="str">
        <f>'Liste comp'!B43</f>
        <v>Identifie le(s) axe(s) de symétrie dans des figures données.</v>
      </c>
      <c r="C13" s="74"/>
      <c r="D13" s="79">
        <v>1</v>
      </c>
      <c r="E13" s="79">
        <v>1</v>
      </c>
      <c r="F13" s="79">
        <v>1</v>
      </c>
      <c r="G13" s="79">
        <v>2</v>
      </c>
      <c r="H13" s="79">
        <v>2</v>
      </c>
      <c r="I13" s="79">
        <v>2</v>
      </c>
      <c r="J13" s="79">
        <v>1</v>
      </c>
      <c r="K13" s="79">
        <v>1</v>
      </c>
      <c r="L13" s="79">
        <v>1</v>
      </c>
      <c r="M13" s="79">
        <v>1</v>
      </c>
      <c r="N13" s="79">
        <v>2</v>
      </c>
      <c r="O13" s="79">
        <v>1</v>
      </c>
      <c r="P13" s="79">
        <v>3</v>
      </c>
      <c r="Q13" s="79">
        <v>1</v>
      </c>
      <c r="R13" s="79">
        <v>1</v>
      </c>
      <c r="S13" s="24">
        <f t="shared" si="0"/>
        <v>93.333333333333329</v>
      </c>
      <c r="T13" s="24">
        <f t="shared" si="1"/>
        <v>66.666666666666671</v>
      </c>
    </row>
    <row r="14" spans="1:20" ht="15.75" customHeight="1">
      <c r="A14" s="137"/>
      <c r="B14" s="116" t="str">
        <f>'Liste comp'!B44</f>
        <v>Trace le(s) axe(s) de symétrie dans des figures données.</v>
      </c>
      <c r="C14" s="74"/>
      <c r="D14" s="79">
        <v>1</v>
      </c>
      <c r="E14" s="79">
        <v>1</v>
      </c>
      <c r="F14" s="79">
        <v>1</v>
      </c>
      <c r="G14" s="79">
        <v>3</v>
      </c>
      <c r="H14" s="79">
        <v>1</v>
      </c>
      <c r="I14" s="79">
        <v>2</v>
      </c>
      <c r="J14" s="79">
        <v>1</v>
      </c>
      <c r="K14" s="79">
        <v>1</v>
      </c>
      <c r="L14" s="79">
        <v>1</v>
      </c>
      <c r="M14" s="79">
        <v>1</v>
      </c>
      <c r="N14" s="79">
        <v>4</v>
      </c>
      <c r="O14" s="79">
        <v>1</v>
      </c>
      <c r="P14" s="79">
        <v>4</v>
      </c>
      <c r="Q14" s="79">
        <v>1</v>
      </c>
      <c r="R14" s="79">
        <v>2</v>
      </c>
      <c r="S14" s="24">
        <f t="shared" si="0"/>
        <v>80</v>
      </c>
      <c r="T14" s="24">
        <f t="shared" si="1"/>
        <v>66.666666666666671</v>
      </c>
    </row>
    <row r="15" spans="1:20" ht="14.4" thickBot="1">
      <c r="A15" s="137"/>
      <c r="B15" s="116" t="str">
        <f>'Liste comp'!B45</f>
        <v>Trace la partie symétrique d'une figure par rapport à une droite, avec quadrillage</v>
      </c>
      <c r="C15" s="74"/>
      <c r="D15" s="79">
        <v>1</v>
      </c>
      <c r="E15" s="79">
        <v>3</v>
      </c>
      <c r="F15" s="79">
        <v>1</v>
      </c>
      <c r="G15" s="79">
        <v>2</v>
      </c>
      <c r="H15" s="79">
        <v>3</v>
      </c>
      <c r="I15" s="79">
        <v>2</v>
      </c>
      <c r="J15" s="79">
        <v>1</v>
      </c>
      <c r="K15" s="79">
        <v>1</v>
      </c>
      <c r="L15" s="79">
        <v>2</v>
      </c>
      <c r="M15" s="79">
        <v>1</v>
      </c>
      <c r="N15" s="79">
        <v>2</v>
      </c>
      <c r="O15" s="79">
        <v>2</v>
      </c>
      <c r="P15" s="79">
        <v>2</v>
      </c>
      <c r="Q15" s="79">
        <v>2</v>
      </c>
      <c r="R15" s="79">
        <v>1</v>
      </c>
      <c r="S15" s="24">
        <f t="shared" si="0"/>
        <v>86.666666666666671</v>
      </c>
      <c r="T15" s="24">
        <f t="shared" si="1"/>
        <v>40</v>
      </c>
    </row>
    <row r="16" spans="1:20" ht="14.25" customHeight="1" thickBot="1">
      <c r="A16" s="92" t="s">
        <v>12</v>
      </c>
      <c r="B16" s="116" t="str">
        <f>'Liste comp'!B46</f>
        <v>Effectue des conversions.</v>
      </c>
      <c r="C16" s="74"/>
      <c r="D16" s="111">
        <v>1</v>
      </c>
      <c r="E16" s="111">
        <v>2</v>
      </c>
      <c r="F16" s="111">
        <v>2</v>
      </c>
      <c r="G16" s="111">
        <v>3</v>
      </c>
      <c r="H16" s="111">
        <v>4</v>
      </c>
      <c r="I16" s="111">
        <v>4</v>
      </c>
      <c r="J16" s="111">
        <v>2</v>
      </c>
      <c r="K16" s="111">
        <v>3</v>
      </c>
      <c r="L16" s="111">
        <v>3</v>
      </c>
      <c r="M16" s="111">
        <v>1</v>
      </c>
      <c r="N16" s="111">
        <v>3</v>
      </c>
      <c r="O16" s="111">
        <v>2</v>
      </c>
      <c r="P16" s="111">
        <v>3</v>
      </c>
      <c r="Q16" s="111">
        <v>3</v>
      </c>
      <c r="R16" s="111">
        <v>2</v>
      </c>
      <c r="S16" s="24">
        <f t="shared" si="0"/>
        <v>46.666666666666664</v>
      </c>
      <c r="T16" s="24">
        <f t="shared" si="1"/>
        <v>13.333333333333334</v>
      </c>
    </row>
    <row r="17" spans="1:18" ht="15" customHeight="1" thickBot="1">
      <c r="A17" s="11"/>
      <c r="B17" s="10"/>
      <c r="C17" s="1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</row>
    <row r="18" spans="1:18" ht="15.75" customHeight="1" thickTop="1" thickBot="1">
      <c r="B18" s="12" t="s">
        <v>15</v>
      </c>
      <c r="C18" s="68"/>
      <c r="D18" s="13">
        <f t="shared" ref="D18:O18" si="2">COUNTIF(D3:D16,1)</f>
        <v>14</v>
      </c>
      <c r="E18" s="13">
        <f t="shared" si="2"/>
        <v>5</v>
      </c>
      <c r="F18" s="13">
        <f t="shared" si="2"/>
        <v>10</v>
      </c>
      <c r="G18" s="13">
        <f t="shared" si="2"/>
        <v>1</v>
      </c>
      <c r="H18" s="13">
        <f t="shared" si="2"/>
        <v>3</v>
      </c>
      <c r="I18" s="13">
        <f t="shared" si="2"/>
        <v>2</v>
      </c>
      <c r="J18" s="13">
        <f t="shared" si="2"/>
        <v>11</v>
      </c>
      <c r="K18" s="13">
        <f t="shared" si="2"/>
        <v>6</v>
      </c>
      <c r="L18" s="13">
        <f t="shared" si="2"/>
        <v>9</v>
      </c>
      <c r="M18" s="13">
        <f t="shared" si="2"/>
        <v>11</v>
      </c>
      <c r="N18" s="13">
        <f t="shared" si="2"/>
        <v>1</v>
      </c>
      <c r="O18" s="13">
        <f t="shared" si="2"/>
        <v>6</v>
      </c>
      <c r="P18" s="13"/>
      <c r="Q18" s="13">
        <f>COUNTIF(Q3:Q16,1)</f>
        <v>4</v>
      </c>
      <c r="R18" s="13">
        <f>COUNTIF(R3:R16,1)</f>
        <v>4</v>
      </c>
    </row>
    <row r="19" spans="1:18" ht="14.4" thickBot="1">
      <c r="B19" s="14" t="s">
        <v>16</v>
      </c>
      <c r="C19" s="73"/>
      <c r="D19" s="15">
        <f t="shared" ref="D19:O19" si="3">COUNTIF(D3:D16,2)</f>
        <v>0</v>
      </c>
      <c r="E19" s="15">
        <f t="shared" si="3"/>
        <v>6</v>
      </c>
      <c r="F19" s="15">
        <f t="shared" si="3"/>
        <v>4</v>
      </c>
      <c r="G19" s="15">
        <f t="shared" si="3"/>
        <v>2</v>
      </c>
      <c r="H19" s="15">
        <f t="shared" si="3"/>
        <v>2</v>
      </c>
      <c r="I19" s="15">
        <f t="shared" si="3"/>
        <v>4</v>
      </c>
      <c r="J19" s="15">
        <f t="shared" si="3"/>
        <v>2</v>
      </c>
      <c r="K19" s="15">
        <f t="shared" si="3"/>
        <v>4</v>
      </c>
      <c r="L19" s="15">
        <f t="shared" si="3"/>
        <v>4</v>
      </c>
      <c r="M19" s="15">
        <f t="shared" si="3"/>
        <v>1</v>
      </c>
      <c r="N19" s="15">
        <f t="shared" si="3"/>
        <v>2</v>
      </c>
      <c r="O19" s="15">
        <f t="shared" si="3"/>
        <v>5</v>
      </c>
      <c r="P19" s="15"/>
      <c r="Q19" s="15">
        <f>COUNTIF(Q3:Q16,2)</f>
        <v>1</v>
      </c>
      <c r="R19" s="15">
        <f>COUNTIF(R3:R16,2)</f>
        <v>7</v>
      </c>
    </row>
    <row r="20" spans="1:18" ht="14.4" thickBot="1">
      <c r="B20" s="14" t="s">
        <v>17</v>
      </c>
      <c r="C20" s="73"/>
      <c r="D20" s="15">
        <f t="shared" ref="D20:O20" si="4">COUNTIF(D3:D16,3)</f>
        <v>0</v>
      </c>
      <c r="E20" s="15">
        <f t="shared" si="4"/>
        <v>2</v>
      </c>
      <c r="F20" s="15">
        <f t="shared" si="4"/>
        <v>0</v>
      </c>
      <c r="G20" s="15">
        <f t="shared" si="4"/>
        <v>4</v>
      </c>
      <c r="H20" s="15">
        <f t="shared" si="4"/>
        <v>8</v>
      </c>
      <c r="I20" s="15">
        <f t="shared" si="4"/>
        <v>1</v>
      </c>
      <c r="J20" s="15">
        <f t="shared" si="4"/>
        <v>0</v>
      </c>
      <c r="K20" s="15">
        <f t="shared" si="4"/>
        <v>4</v>
      </c>
      <c r="L20" s="15">
        <f t="shared" si="4"/>
        <v>1</v>
      </c>
      <c r="M20" s="15">
        <f t="shared" si="4"/>
        <v>1</v>
      </c>
      <c r="N20" s="15">
        <f t="shared" si="4"/>
        <v>1</v>
      </c>
      <c r="O20" s="15">
        <f t="shared" si="4"/>
        <v>2</v>
      </c>
      <c r="P20" s="15"/>
      <c r="Q20" s="15">
        <f>COUNTIF(Q3:Q16,3)</f>
        <v>3</v>
      </c>
      <c r="R20" s="15">
        <f>COUNTIF(R3:R16,3)</f>
        <v>3</v>
      </c>
    </row>
    <row r="21" spans="1:18" ht="14.4" thickBot="1">
      <c r="B21" s="14" t="s">
        <v>18</v>
      </c>
      <c r="C21" s="73"/>
      <c r="D21" s="15">
        <f t="shared" ref="D21:O21" si="5">COUNTIF(D3:D16,4)</f>
        <v>0</v>
      </c>
      <c r="E21" s="15">
        <f t="shared" si="5"/>
        <v>1</v>
      </c>
      <c r="F21" s="15">
        <f t="shared" si="5"/>
        <v>0</v>
      </c>
      <c r="G21" s="15">
        <f t="shared" si="5"/>
        <v>7</v>
      </c>
      <c r="H21" s="15">
        <f t="shared" si="5"/>
        <v>1</v>
      </c>
      <c r="I21" s="15">
        <f t="shared" si="5"/>
        <v>4</v>
      </c>
      <c r="J21" s="15">
        <f t="shared" si="5"/>
        <v>1</v>
      </c>
      <c r="K21" s="15">
        <f t="shared" si="5"/>
        <v>0</v>
      </c>
      <c r="L21" s="15">
        <f t="shared" si="5"/>
        <v>0</v>
      </c>
      <c r="M21" s="15">
        <f t="shared" si="5"/>
        <v>1</v>
      </c>
      <c r="N21" s="15">
        <f t="shared" si="5"/>
        <v>5</v>
      </c>
      <c r="O21" s="15">
        <f t="shared" si="5"/>
        <v>1</v>
      </c>
      <c r="P21" s="15"/>
      <c r="Q21" s="15">
        <f>COUNTIF(Q3:Q16,4)</f>
        <v>3</v>
      </c>
      <c r="R21" s="15">
        <f>COUNTIF(R3:R16,4)</f>
        <v>0</v>
      </c>
    </row>
    <row r="22" spans="1:18" ht="13.8" thickBot="1">
      <c r="B22" s="16" t="s">
        <v>22</v>
      </c>
      <c r="C22" s="70"/>
      <c r="D22" s="36">
        <f>((D18+D19)*100)/14</f>
        <v>100</v>
      </c>
      <c r="E22" s="36">
        <f t="shared" ref="E22:R22" si="6">((E18+E19)*100)/14</f>
        <v>78.571428571428569</v>
      </c>
      <c r="F22" s="36">
        <f t="shared" si="6"/>
        <v>100</v>
      </c>
      <c r="G22" s="36">
        <f t="shared" si="6"/>
        <v>21.428571428571427</v>
      </c>
      <c r="H22" s="36">
        <f t="shared" si="6"/>
        <v>35.714285714285715</v>
      </c>
      <c r="I22" s="36">
        <f t="shared" si="6"/>
        <v>42.857142857142854</v>
      </c>
      <c r="J22" s="36">
        <f t="shared" si="6"/>
        <v>92.857142857142861</v>
      </c>
      <c r="K22" s="36">
        <f t="shared" si="6"/>
        <v>71.428571428571431</v>
      </c>
      <c r="L22" s="36">
        <f t="shared" si="6"/>
        <v>92.857142857142861</v>
      </c>
      <c r="M22" s="36">
        <f t="shared" si="6"/>
        <v>85.714285714285708</v>
      </c>
      <c r="N22" s="36">
        <f t="shared" si="6"/>
        <v>21.428571428571427</v>
      </c>
      <c r="O22" s="36">
        <f t="shared" si="6"/>
        <v>78.571428571428569</v>
      </c>
      <c r="P22" s="36">
        <f t="shared" si="6"/>
        <v>0</v>
      </c>
      <c r="Q22" s="36">
        <f t="shared" si="6"/>
        <v>35.714285714285715</v>
      </c>
      <c r="R22" s="36">
        <f t="shared" si="6"/>
        <v>78.571428571428569</v>
      </c>
    </row>
    <row r="23" spans="1:18" ht="15.6" thickTop="1">
      <c r="B23" s="17"/>
      <c r="C23" s="17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</row>
    <row r="26" spans="1:18">
      <c r="A26" s="47"/>
    </row>
  </sheetData>
  <sheetProtection insertColumns="0" insertRows="0" deleteColumns="0" deleteRows="0" selectLockedCells="1" sort="0" autoFilter="0"/>
  <mergeCells count="4">
    <mergeCell ref="A7:A9"/>
    <mergeCell ref="A10:A12"/>
    <mergeCell ref="A13:A15"/>
    <mergeCell ref="A3:A6"/>
  </mergeCells>
  <phoneticPr fontId="11" type="noConversion"/>
  <conditionalFormatting sqref="D3:R16">
    <cfRule type="cellIs" dxfId="5" priority="6" stopIfTrue="1" operator="equal">
      <formula>1</formula>
    </cfRule>
    <cfRule type="cellIs" dxfId="4" priority="7" stopIfTrue="1" operator="equal">
      <formula>2</formula>
    </cfRule>
    <cfRule type="cellIs" dxfId="3" priority="8" stopIfTrue="1" operator="greaterThanOrEqual">
      <formula>3</formula>
    </cfRule>
  </conditionalFormatting>
  <conditionalFormatting sqref="D22:R22">
    <cfRule type="iconSet" priority="40">
      <iconSet iconSet="4TrafficLights">
        <cfvo type="percent" val="0"/>
        <cfvo type="num" val="48"/>
        <cfvo type="num" val="65"/>
        <cfvo type="num" val="85"/>
      </iconSet>
    </cfRule>
    <cfRule type="iconSet" priority="41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48" right="0.56999999999999995" top="0.61" bottom="0.44" header="0.4921259845" footer="0.28999999999999998"/>
  <pageSetup paperSize="9" orientation="landscape" horizontalDpi="300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T31"/>
  <sheetViews>
    <sheetView topLeftCell="B34" zoomScale="80" zoomScaleNormal="80" workbookViewId="0">
      <selection activeCell="Q64" sqref="Q64"/>
    </sheetView>
  </sheetViews>
  <sheetFormatPr baseColWidth="10" defaultRowHeight="13.2"/>
  <cols>
    <col min="1" max="1" width="19.6640625" bestFit="1" customWidth="1"/>
    <col min="2" max="2" width="86.6640625" bestFit="1" customWidth="1"/>
    <col min="3" max="3" width="2.109375" customWidth="1"/>
    <col min="4" max="18" width="6.6640625" customWidth="1"/>
  </cols>
  <sheetData>
    <row r="1" spans="1:20" s="7" customFormat="1" ht="120" customHeight="1">
      <c r="B1" s="8" t="s">
        <v>13</v>
      </c>
      <c r="C1" s="71"/>
      <c r="D1" s="44" t="str">
        <f>'Liste numéros'!D2</f>
        <v>Prénom 1</v>
      </c>
      <c r="E1" s="44" t="str">
        <f>'Liste numéros'!E2</f>
        <v>Prénom 2</v>
      </c>
      <c r="F1" s="44" t="str">
        <f>'Liste numéros'!F2</f>
        <v>Prénom 3</v>
      </c>
      <c r="G1" s="44" t="str">
        <f>'Liste numéros'!G2</f>
        <v>Prénom 4</v>
      </c>
      <c r="H1" s="44" t="str">
        <f>'Liste numéros'!H2</f>
        <v>Prénom 5</v>
      </c>
      <c r="I1" s="44" t="str">
        <f>'Liste numéros'!I2</f>
        <v>Prénom 6</v>
      </c>
      <c r="J1" s="44" t="str">
        <f>'Liste numéros'!J2</f>
        <v>Prénom 7</v>
      </c>
      <c r="K1" s="44" t="str">
        <f>'Liste numéros'!K2</f>
        <v>Prénom 8</v>
      </c>
      <c r="L1" s="44" t="str">
        <f>'Liste numéros'!L2</f>
        <v>Prénom 9</v>
      </c>
      <c r="M1" s="44" t="str">
        <f>'Liste numéros'!M2</f>
        <v>Prénom 10</v>
      </c>
      <c r="N1" s="44" t="str">
        <f>'Liste numéros'!N2</f>
        <v>Prénom 11</v>
      </c>
      <c r="O1" s="44" t="str">
        <f>'Liste numéros'!O2</f>
        <v>Prénom 12</v>
      </c>
      <c r="P1" s="44" t="str">
        <f>'Liste numéros'!P2</f>
        <v>Prénom 13</v>
      </c>
      <c r="Q1" s="44" t="str">
        <f>'Liste numéros'!Q2</f>
        <v>Prénom 14</v>
      </c>
      <c r="R1" s="44" t="str">
        <f>'Liste numéros'!R2</f>
        <v>Prénom 15</v>
      </c>
    </row>
    <row r="2" spans="1:20" s="7" customFormat="1" ht="71.25" customHeight="1">
      <c r="B2" s="9" t="s">
        <v>14</v>
      </c>
      <c r="C2" s="71"/>
      <c r="D2" s="44" t="str">
        <f>'Liste numéros'!D3</f>
        <v>Nom 1</v>
      </c>
      <c r="E2" s="44" t="str">
        <f>'Liste numéros'!E3</f>
        <v>Nom 2</v>
      </c>
      <c r="F2" s="44" t="str">
        <f>'Liste numéros'!F3</f>
        <v>Nom 3</v>
      </c>
      <c r="G2" s="44" t="str">
        <f>'Liste numéros'!G3</f>
        <v>Nom 4</v>
      </c>
      <c r="H2" s="44" t="str">
        <f>'Liste numéros'!H3</f>
        <v>Nom 5</v>
      </c>
      <c r="I2" s="44" t="str">
        <f>'Liste numéros'!I3</f>
        <v>Nom 6</v>
      </c>
      <c r="J2" s="44" t="str">
        <f>'Liste numéros'!J3</f>
        <v>Nom 7</v>
      </c>
      <c r="K2" s="44" t="str">
        <f>'Liste numéros'!K3</f>
        <v>Nom 8</v>
      </c>
      <c r="L2" s="44" t="str">
        <f>'Liste numéros'!L3</f>
        <v>Nom 9</v>
      </c>
      <c r="M2" s="44" t="str">
        <f>'Liste numéros'!M3</f>
        <v>Nom 10</v>
      </c>
      <c r="N2" s="44" t="str">
        <f>'Liste numéros'!N3</f>
        <v>Nom 11</v>
      </c>
      <c r="O2" s="44" t="str">
        <f>'Liste numéros'!O3</f>
        <v>Nom 12</v>
      </c>
      <c r="P2" s="44" t="str">
        <f>'Liste numéros'!P3</f>
        <v>Nom 13</v>
      </c>
      <c r="Q2" s="44" t="str">
        <f>'Liste numéros'!Q3</f>
        <v>Nom 14</v>
      </c>
      <c r="R2" s="44" t="str">
        <f>'Liste numéros'!R3</f>
        <v>Nom 15</v>
      </c>
    </row>
    <row r="3" spans="1:20" s="7" customFormat="1" ht="12" customHeight="1">
      <c r="A3" s="140"/>
      <c r="B3" s="31" t="str">
        <f>'Liste comp'!B7</f>
        <v>Trouve des informations ponctuelles dans un texte narratif.</v>
      </c>
      <c r="C3" s="72"/>
      <c r="D3" s="33">
        <v>1</v>
      </c>
      <c r="E3" s="33">
        <v>3</v>
      </c>
      <c r="F3" s="33">
        <v>3</v>
      </c>
      <c r="G3" s="33">
        <v>3</v>
      </c>
      <c r="H3" s="33">
        <v>2</v>
      </c>
      <c r="I3" s="33">
        <v>4</v>
      </c>
      <c r="J3" s="33">
        <v>2</v>
      </c>
      <c r="K3" s="33">
        <v>2</v>
      </c>
      <c r="L3" s="33">
        <v>2</v>
      </c>
      <c r="M3" s="33">
        <v>2</v>
      </c>
      <c r="N3" s="33"/>
      <c r="O3" s="33">
        <v>2</v>
      </c>
      <c r="P3" s="33">
        <v>4</v>
      </c>
      <c r="Q3" s="33">
        <v>3</v>
      </c>
      <c r="R3" s="33">
        <v>2</v>
      </c>
      <c r="S3" s="24">
        <f>(((COUNTIF(D3:R3,1)+COUNTIF(D3:R3,2))*100)/15)</f>
        <v>53.333333333333336</v>
      </c>
      <c r="T3" s="24">
        <f>((COUNTIF(D3:R3,1)*100)/15)</f>
        <v>6.666666666666667</v>
      </c>
    </row>
    <row r="4" spans="1:20" s="7" customFormat="1" ht="12" customHeight="1" thickBot="1">
      <c r="A4" s="141"/>
      <c r="B4" s="31" t="str">
        <f>'Liste comp'!B8</f>
        <v>Apprend et récite une poésie de façon expressive</v>
      </c>
      <c r="C4" s="7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24">
        <f t="shared" ref="S4:S24" si="0">(((COUNTIF(D4:R4,1)+COUNTIF(D4:R4,2))*100)/15)</f>
        <v>0</v>
      </c>
      <c r="T4" s="24">
        <f t="shared" ref="T4:T24" si="1">((COUNTIF(D4:R4,1)*100)/15)</f>
        <v>0</v>
      </c>
    </row>
    <row r="5" spans="1:20" s="7" customFormat="1" ht="12" customHeight="1">
      <c r="A5" s="144" t="s">
        <v>3</v>
      </c>
      <c r="B5" s="31" t="str">
        <f>'Liste comp'!B9</f>
        <v>Indique la nature des déterminants.</v>
      </c>
      <c r="C5" s="72"/>
      <c r="D5" s="81">
        <v>1</v>
      </c>
      <c r="E5" s="79">
        <v>3</v>
      </c>
      <c r="F5" s="79">
        <v>1</v>
      </c>
      <c r="G5" s="79">
        <v>4</v>
      </c>
      <c r="H5" s="79">
        <v>1</v>
      </c>
      <c r="I5" s="79">
        <v>1</v>
      </c>
      <c r="J5" s="79">
        <v>2</v>
      </c>
      <c r="K5" s="79">
        <v>1</v>
      </c>
      <c r="L5" s="79">
        <v>2</v>
      </c>
      <c r="M5" s="79">
        <v>1</v>
      </c>
      <c r="N5" s="79">
        <v>4</v>
      </c>
      <c r="O5" s="79">
        <v>2</v>
      </c>
      <c r="P5" s="79">
        <v>3</v>
      </c>
      <c r="Q5" s="79">
        <v>1</v>
      </c>
      <c r="R5" s="79">
        <v>1</v>
      </c>
      <c r="S5" s="24">
        <f t="shared" si="0"/>
        <v>73.333333333333329</v>
      </c>
      <c r="T5" s="24">
        <f t="shared" si="1"/>
        <v>53.333333333333336</v>
      </c>
    </row>
    <row r="6" spans="1:20" s="7" customFormat="1" ht="12" customHeight="1">
      <c r="A6" s="145"/>
      <c r="B6" s="31" t="str">
        <f>'Liste comp'!B10</f>
        <v>Différencie le COD du COI.</v>
      </c>
      <c r="C6" s="72"/>
      <c r="D6" s="80">
        <v>1</v>
      </c>
      <c r="E6" s="79">
        <v>1</v>
      </c>
      <c r="F6" s="79">
        <v>1</v>
      </c>
      <c r="G6" s="79">
        <v>3</v>
      </c>
      <c r="H6" s="79">
        <v>2</v>
      </c>
      <c r="I6" s="79">
        <v>3</v>
      </c>
      <c r="J6" s="79">
        <v>1</v>
      </c>
      <c r="K6" s="79">
        <v>2</v>
      </c>
      <c r="L6" s="79">
        <v>1</v>
      </c>
      <c r="M6" s="79">
        <v>2</v>
      </c>
      <c r="N6" s="79">
        <v>4</v>
      </c>
      <c r="O6" s="79">
        <v>1</v>
      </c>
      <c r="P6" s="79">
        <v>2</v>
      </c>
      <c r="Q6" s="79">
        <v>2</v>
      </c>
      <c r="R6" s="79">
        <v>3</v>
      </c>
      <c r="S6" s="24">
        <f t="shared" si="0"/>
        <v>73.333333333333329</v>
      </c>
      <c r="T6" s="24">
        <f t="shared" si="1"/>
        <v>40</v>
      </c>
    </row>
    <row r="7" spans="1:20" s="7" customFormat="1" ht="12" customHeight="1">
      <c r="A7" s="145"/>
      <c r="B7" s="31" t="str">
        <f>'Liste comp'!B11</f>
        <v>Reconnaît les compléments circonstanciels et indique la précision apportée: lieu, temps, manière.</v>
      </c>
      <c r="C7" s="72"/>
      <c r="D7" s="114">
        <v>1</v>
      </c>
      <c r="E7" s="114">
        <v>2</v>
      </c>
      <c r="F7" s="114">
        <v>1</v>
      </c>
      <c r="G7" s="114">
        <v>3</v>
      </c>
      <c r="H7" s="114">
        <v>1</v>
      </c>
      <c r="I7" s="114"/>
      <c r="J7" s="114">
        <v>1</v>
      </c>
      <c r="K7" s="114">
        <v>1</v>
      </c>
      <c r="L7" s="114">
        <v>2</v>
      </c>
      <c r="M7" s="114">
        <v>2</v>
      </c>
      <c r="N7" s="114">
        <v>2</v>
      </c>
      <c r="O7" s="114">
        <v>2</v>
      </c>
      <c r="P7" s="114">
        <v>2</v>
      </c>
      <c r="Q7" s="114">
        <v>3</v>
      </c>
      <c r="R7" s="114">
        <v>2</v>
      </c>
      <c r="S7" s="24">
        <f t="shared" si="0"/>
        <v>80</v>
      </c>
      <c r="T7" s="24">
        <f t="shared" si="1"/>
        <v>33.333333333333336</v>
      </c>
    </row>
    <row r="8" spans="1:20" s="7" customFormat="1" ht="12" customHeight="1" thickBot="1">
      <c r="A8" s="145"/>
      <c r="B8" s="31" t="str">
        <f>'Liste comp'!B12</f>
        <v>Repère l'adjectif et identifie sa fonction (épithète ou attribut).</v>
      </c>
      <c r="C8" s="72"/>
      <c r="D8" s="112">
        <v>1</v>
      </c>
      <c r="E8" s="112">
        <v>1</v>
      </c>
      <c r="F8" s="112">
        <v>1</v>
      </c>
      <c r="G8" s="112">
        <v>3</v>
      </c>
      <c r="H8" s="112">
        <v>4</v>
      </c>
      <c r="I8" s="112"/>
      <c r="J8" s="112">
        <v>2</v>
      </c>
      <c r="K8" s="112">
        <v>1</v>
      </c>
      <c r="L8" s="112">
        <v>1</v>
      </c>
      <c r="M8" s="112">
        <v>1</v>
      </c>
      <c r="N8" s="112">
        <v>3</v>
      </c>
      <c r="O8" s="112">
        <v>1</v>
      </c>
      <c r="P8" s="112">
        <v>1</v>
      </c>
      <c r="Q8" s="112">
        <v>3</v>
      </c>
      <c r="R8" s="112">
        <v>1</v>
      </c>
      <c r="S8" s="24">
        <f t="shared" si="0"/>
        <v>66.666666666666671</v>
      </c>
      <c r="T8" s="24">
        <f t="shared" si="1"/>
        <v>60</v>
      </c>
    </row>
    <row r="9" spans="1:20" ht="12" customHeight="1">
      <c r="A9" s="144" t="s">
        <v>4</v>
      </c>
      <c r="B9" s="31" t="str">
        <f>'Liste comp'!B13</f>
        <v>Copie sans erreur un texte (poésie).</v>
      </c>
      <c r="C9" s="72"/>
      <c r="D9" s="79">
        <v>2</v>
      </c>
      <c r="E9" s="79">
        <v>2</v>
      </c>
      <c r="F9" s="79">
        <v>2</v>
      </c>
      <c r="G9" s="79">
        <v>3</v>
      </c>
      <c r="H9" s="79">
        <v>2</v>
      </c>
      <c r="I9" s="79">
        <v>1</v>
      </c>
      <c r="J9" s="79">
        <v>2</v>
      </c>
      <c r="K9" s="79">
        <v>4</v>
      </c>
      <c r="L9" s="79">
        <v>1</v>
      </c>
      <c r="M9" s="79">
        <v>2</v>
      </c>
      <c r="N9" s="79">
        <v>2</v>
      </c>
      <c r="O9" s="79">
        <v>2</v>
      </c>
      <c r="P9" s="79">
        <v>4</v>
      </c>
      <c r="Q9" s="79">
        <v>1</v>
      </c>
      <c r="R9" s="79">
        <v>2</v>
      </c>
      <c r="S9" s="24">
        <f t="shared" si="0"/>
        <v>80</v>
      </c>
      <c r="T9" s="24">
        <f t="shared" si="1"/>
        <v>20</v>
      </c>
    </row>
    <row r="10" spans="1:20" ht="12" customHeight="1">
      <c r="A10" s="145"/>
      <c r="B10" s="31" t="str">
        <f>'Liste comp'!B14</f>
        <v>Ecrit des groupes nominaux au féminin.</v>
      </c>
      <c r="C10" s="72"/>
      <c r="D10" s="79">
        <v>1</v>
      </c>
      <c r="E10" s="79">
        <v>2</v>
      </c>
      <c r="F10" s="82">
        <v>2</v>
      </c>
      <c r="G10" s="79">
        <v>2</v>
      </c>
      <c r="H10" s="79">
        <v>2</v>
      </c>
      <c r="I10" s="79">
        <v>3</v>
      </c>
      <c r="J10" s="79">
        <v>2</v>
      </c>
      <c r="K10" s="79">
        <v>1</v>
      </c>
      <c r="L10" s="79">
        <v>2</v>
      </c>
      <c r="M10" s="79">
        <v>1</v>
      </c>
      <c r="N10" s="79">
        <v>3</v>
      </c>
      <c r="O10" s="79">
        <v>3</v>
      </c>
      <c r="P10" s="79">
        <v>2</v>
      </c>
      <c r="Q10" s="79">
        <v>1</v>
      </c>
      <c r="R10" s="79">
        <v>1</v>
      </c>
      <c r="S10" s="24">
        <f t="shared" si="0"/>
        <v>80</v>
      </c>
      <c r="T10" s="24">
        <f t="shared" si="1"/>
        <v>33.333333333333336</v>
      </c>
    </row>
    <row r="11" spans="1:20" ht="12" customHeight="1">
      <c r="A11" s="145"/>
      <c r="B11" s="31" t="str">
        <f>'Liste comp'!B15</f>
        <v>Ecrit des groupes nominaux au féminin pluriel.</v>
      </c>
      <c r="C11" s="72"/>
      <c r="D11" s="79">
        <v>2</v>
      </c>
      <c r="E11" s="79">
        <v>2</v>
      </c>
      <c r="F11" s="82">
        <v>3</v>
      </c>
      <c r="G11" s="79">
        <v>4</v>
      </c>
      <c r="H11" s="79">
        <v>2</v>
      </c>
      <c r="I11" s="79">
        <v>4</v>
      </c>
      <c r="J11" s="79">
        <v>2</v>
      </c>
      <c r="K11" s="79">
        <v>1</v>
      </c>
      <c r="L11" s="79">
        <v>2</v>
      </c>
      <c r="M11" s="79">
        <v>1</v>
      </c>
      <c r="N11" s="79">
        <v>4</v>
      </c>
      <c r="O11" s="79">
        <v>1</v>
      </c>
      <c r="P11" s="79">
        <v>4</v>
      </c>
      <c r="Q11" s="79">
        <v>1</v>
      </c>
      <c r="R11" s="79">
        <v>1</v>
      </c>
      <c r="S11" s="24">
        <f t="shared" si="0"/>
        <v>66.666666666666671</v>
      </c>
      <c r="T11" s="24">
        <f t="shared" si="1"/>
        <v>33.333333333333336</v>
      </c>
    </row>
    <row r="12" spans="1:20" ht="12" customHeight="1">
      <c r="A12" s="145"/>
      <c r="B12" s="31" t="str">
        <f>'Liste comp'!B16</f>
        <v>Emploie à bon escient ce ou se.</v>
      </c>
      <c r="C12" s="72"/>
      <c r="D12" s="33">
        <v>1</v>
      </c>
      <c r="E12" s="33">
        <v>4</v>
      </c>
      <c r="F12" s="34">
        <v>1</v>
      </c>
      <c r="G12" s="33">
        <v>4</v>
      </c>
      <c r="H12" s="33">
        <v>1</v>
      </c>
      <c r="I12" s="33">
        <v>1</v>
      </c>
      <c r="J12" s="33">
        <v>1</v>
      </c>
      <c r="K12" s="33">
        <v>4</v>
      </c>
      <c r="L12" s="79">
        <v>2</v>
      </c>
      <c r="M12" s="79">
        <v>1</v>
      </c>
      <c r="N12" s="79">
        <v>2</v>
      </c>
      <c r="O12" s="79">
        <v>2</v>
      </c>
      <c r="P12" s="79">
        <v>1</v>
      </c>
      <c r="Q12" s="79">
        <v>1</v>
      </c>
      <c r="R12" s="79">
        <v>1</v>
      </c>
      <c r="S12" s="24">
        <f t="shared" si="0"/>
        <v>80</v>
      </c>
      <c r="T12" s="24">
        <f t="shared" si="1"/>
        <v>60</v>
      </c>
    </row>
    <row r="13" spans="1:20" ht="12" customHeight="1">
      <c r="A13" s="145"/>
      <c r="B13" s="31" t="str">
        <f>'Liste comp'!B17</f>
        <v>Emploie à bon escient ces ou ses.</v>
      </c>
      <c r="C13" s="72"/>
      <c r="D13" s="33">
        <v>1</v>
      </c>
      <c r="E13" s="33">
        <v>1</v>
      </c>
      <c r="F13" s="34">
        <v>1</v>
      </c>
      <c r="G13" s="33">
        <v>3</v>
      </c>
      <c r="H13" s="33">
        <v>1</v>
      </c>
      <c r="I13" s="33">
        <v>1</v>
      </c>
      <c r="J13" s="33">
        <v>1</v>
      </c>
      <c r="K13" s="33">
        <v>4</v>
      </c>
      <c r="L13" s="79">
        <v>2</v>
      </c>
      <c r="M13" s="79">
        <v>1</v>
      </c>
      <c r="N13" s="79">
        <v>3</v>
      </c>
      <c r="O13" s="79">
        <v>1</v>
      </c>
      <c r="P13" s="79">
        <v>1</v>
      </c>
      <c r="Q13" s="79">
        <v>1</v>
      </c>
      <c r="R13" s="79">
        <v>1</v>
      </c>
      <c r="S13" s="24">
        <f t="shared" si="0"/>
        <v>80</v>
      </c>
      <c r="T13" s="24">
        <f t="shared" si="1"/>
        <v>73.333333333333329</v>
      </c>
    </row>
    <row r="14" spans="1:20" ht="12" customHeight="1">
      <c r="A14" s="145"/>
      <c r="B14" s="31" t="str">
        <f>'Liste comp'!B18</f>
        <v>Écrit de façon correcte des mots invariables.</v>
      </c>
      <c r="C14" s="72"/>
      <c r="D14" s="109">
        <v>1</v>
      </c>
      <c r="E14" s="109">
        <v>3</v>
      </c>
      <c r="F14" s="110">
        <v>3</v>
      </c>
      <c r="G14" s="109">
        <v>3</v>
      </c>
      <c r="H14" s="109">
        <v>1</v>
      </c>
      <c r="I14" s="109">
        <v>1</v>
      </c>
      <c r="J14" s="109">
        <v>1</v>
      </c>
      <c r="K14" s="109">
        <v>1</v>
      </c>
      <c r="L14" s="109"/>
      <c r="M14" s="109">
        <v>1</v>
      </c>
      <c r="N14" s="109">
        <v>2</v>
      </c>
      <c r="O14" s="109">
        <v>3</v>
      </c>
      <c r="P14" s="109">
        <v>1</v>
      </c>
      <c r="Q14" s="109">
        <v>3</v>
      </c>
      <c r="R14" s="109">
        <v>3</v>
      </c>
      <c r="S14" s="24">
        <f t="shared" si="0"/>
        <v>53.333333333333336</v>
      </c>
      <c r="T14" s="24">
        <f t="shared" si="1"/>
        <v>46.666666666666664</v>
      </c>
    </row>
    <row r="15" spans="1:20" ht="12" customHeight="1" thickBot="1">
      <c r="A15" s="146"/>
      <c r="B15" s="31" t="str">
        <f>'Liste comp'!B19</f>
        <v>Écrit de façon correcte sous la dictée un texte de 66 mots.</v>
      </c>
      <c r="C15" s="72"/>
      <c r="D15" s="114">
        <v>3</v>
      </c>
      <c r="E15" s="114">
        <v>4</v>
      </c>
      <c r="F15" s="114">
        <v>2</v>
      </c>
      <c r="G15" s="114">
        <v>4</v>
      </c>
      <c r="H15" s="114">
        <v>4</v>
      </c>
      <c r="I15" s="114">
        <v>4</v>
      </c>
      <c r="J15" s="114">
        <v>2</v>
      </c>
      <c r="K15" s="114">
        <v>4</v>
      </c>
      <c r="L15" s="114">
        <v>2</v>
      </c>
      <c r="M15" s="114">
        <v>2</v>
      </c>
      <c r="N15" s="114">
        <v>4</v>
      </c>
      <c r="O15" s="114">
        <v>3</v>
      </c>
      <c r="P15" s="114">
        <v>4</v>
      </c>
      <c r="Q15" s="114">
        <v>2</v>
      </c>
      <c r="R15" s="114">
        <v>4</v>
      </c>
      <c r="S15" s="24">
        <f t="shared" si="0"/>
        <v>33.333333333333336</v>
      </c>
      <c r="T15" s="24">
        <f t="shared" si="1"/>
        <v>0</v>
      </c>
    </row>
    <row r="16" spans="1:20" ht="12" customHeight="1">
      <c r="A16" s="144" t="s">
        <v>5</v>
      </c>
      <c r="B16" s="31" t="str">
        <f>'Liste comp'!B20</f>
        <v>Conjugue les verbes du 1er et du 2e groupe au présent de l'indicatif.</v>
      </c>
      <c r="C16" s="72"/>
      <c r="D16" s="108">
        <v>1</v>
      </c>
      <c r="E16" s="108">
        <v>3</v>
      </c>
      <c r="F16" s="108">
        <v>1</v>
      </c>
      <c r="G16" s="108">
        <v>4</v>
      </c>
      <c r="H16" s="108">
        <v>3</v>
      </c>
      <c r="I16" s="108">
        <v>3</v>
      </c>
      <c r="J16" s="108">
        <v>1</v>
      </c>
      <c r="K16" s="108">
        <v>3</v>
      </c>
      <c r="L16" s="108">
        <v>1</v>
      </c>
      <c r="M16" s="108">
        <v>1</v>
      </c>
      <c r="N16" s="108">
        <v>3</v>
      </c>
      <c r="O16" s="108">
        <v>2</v>
      </c>
      <c r="P16" s="108">
        <v>1</v>
      </c>
      <c r="Q16" s="108">
        <v>2</v>
      </c>
      <c r="R16" s="108">
        <v>3</v>
      </c>
      <c r="S16" s="24">
        <f t="shared" si="0"/>
        <v>53.333333333333336</v>
      </c>
      <c r="T16" s="24">
        <f t="shared" si="1"/>
        <v>40</v>
      </c>
    </row>
    <row r="17" spans="1:20" ht="12" customHeight="1">
      <c r="A17" s="145"/>
      <c r="B17" s="31" t="str">
        <f>'Liste comp'!B21</f>
        <v>Conjugue les verbes du 3e groupe au présent de l'indicatif.</v>
      </c>
      <c r="C17" s="72"/>
      <c r="D17" s="108">
        <v>1</v>
      </c>
      <c r="E17" s="108">
        <v>4</v>
      </c>
      <c r="F17" s="108">
        <v>2</v>
      </c>
      <c r="G17" s="108">
        <v>4</v>
      </c>
      <c r="H17" s="108">
        <v>1</v>
      </c>
      <c r="I17" s="108">
        <v>3</v>
      </c>
      <c r="J17" s="108">
        <v>1</v>
      </c>
      <c r="K17" s="108">
        <v>2</v>
      </c>
      <c r="L17" s="108">
        <v>1</v>
      </c>
      <c r="M17" s="108">
        <v>2</v>
      </c>
      <c r="N17" s="108">
        <v>4</v>
      </c>
      <c r="O17" s="108">
        <v>3</v>
      </c>
      <c r="P17" s="108">
        <v>3</v>
      </c>
      <c r="Q17" s="108">
        <v>1</v>
      </c>
      <c r="R17" s="108">
        <v>3</v>
      </c>
      <c r="S17" s="24">
        <f t="shared" si="0"/>
        <v>53.333333333333336</v>
      </c>
      <c r="T17" s="24">
        <f t="shared" si="1"/>
        <v>33.333333333333336</v>
      </c>
    </row>
    <row r="18" spans="1:20" ht="12" customHeight="1">
      <c r="A18" s="145"/>
      <c r="B18" s="31" t="str">
        <f>'Liste comp'!B22</f>
        <v>Repère un verbe conjugué au présent de l'impératif.</v>
      </c>
      <c r="C18" s="72"/>
      <c r="D18" s="33">
        <v>1</v>
      </c>
      <c r="E18" s="33">
        <v>2</v>
      </c>
      <c r="F18" s="33">
        <v>1</v>
      </c>
      <c r="G18" s="33">
        <v>4</v>
      </c>
      <c r="H18" s="33">
        <v>1</v>
      </c>
      <c r="I18" s="33">
        <v>3</v>
      </c>
      <c r="J18" s="33">
        <v>1</v>
      </c>
      <c r="K18" s="33">
        <v>2</v>
      </c>
      <c r="L18" s="79">
        <v>1</v>
      </c>
      <c r="M18" s="79">
        <v>1</v>
      </c>
      <c r="N18" s="79">
        <v>4</v>
      </c>
      <c r="O18" s="79">
        <v>1</v>
      </c>
      <c r="P18" s="79">
        <v>1</v>
      </c>
      <c r="Q18" s="79">
        <v>1</v>
      </c>
      <c r="R18" s="79">
        <v>3</v>
      </c>
      <c r="S18" s="24">
        <f t="shared" si="0"/>
        <v>73.333333333333329</v>
      </c>
      <c r="T18" s="24">
        <f t="shared" si="1"/>
        <v>60</v>
      </c>
    </row>
    <row r="19" spans="1:20" ht="12" customHeight="1">
      <c r="A19" s="145"/>
      <c r="B19" s="31" t="str">
        <f>'Liste comp'!B23</f>
        <v>Conjugue au présent de l'impératif.</v>
      </c>
      <c r="C19" s="72"/>
      <c r="D19" s="33">
        <v>1</v>
      </c>
      <c r="E19" s="33">
        <v>3</v>
      </c>
      <c r="F19" s="33">
        <v>2</v>
      </c>
      <c r="G19" s="33">
        <v>4</v>
      </c>
      <c r="H19" s="33">
        <v>3</v>
      </c>
      <c r="I19" s="33">
        <v>3</v>
      </c>
      <c r="J19" s="33">
        <v>1</v>
      </c>
      <c r="K19" s="33">
        <v>3</v>
      </c>
      <c r="L19" s="79">
        <v>1</v>
      </c>
      <c r="M19" s="79">
        <v>2</v>
      </c>
      <c r="N19" s="79">
        <v>4</v>
      </c>
      <c r="O19" s="79">
        <v>3</v>
      </c>
      <c r="P19" s="79">
        <v>4</v>
      </c>
      <c r="Q19" s="79">
        <v>3</v>
      </c>
      <c r="R19" s="79">
        <v>2</v>
      </c>
      <c r="S19" s="24">
        <f t="shared" si="0"/>
        <v>40</v>
      </c>
      <c r="T19" s="24">
        <f t="shared" si="1"/>
        <v>20</v>
      </c>
    </row>
    <row r="20" spans="1:20" ht="12" customHeight="1" thickBot="1">
      <c r="A20" s="146"/>
      <c r="B20" s="31" t="str">
        <f>'Liste comp'!B24</f>
        <v>Conjugue au futur simple de l’indicatif .</v>
      </c>
      <c r="C20" s="72"/>
      <c r="D20" s="109">
        <v>2</v>
      </c>
      <c r="E20" s="109">
        <v>1</v>
      </c>
      <c r="F20" s="109">
        <v>2</v>
      </c>
      <c r="G20" s="109">
        <v>3</v>
      </c>
      <c r="H20" s="109">
        <v>3</v>
      </c>
      <c r="I20" s="109">
        <v>3</v>
      </c>
      <c r="J20" s="109">
        <v>1</v>
      </c>
      <c r="K20" s="109">
        <v>2</v>
      </c>
      <c r="L20" s="109">
        <v>2</v>
      </c>
      <c r="M20" s="109">
        <v>1</v>
      </c>
      <c r="N20" s="109">
        <v>4</v>
      </c>
      <c r="O20" s="109">
        <v>2</v>
      </c>
      <c r="P20" s="109">
        <v>1</v>
      </c>
      <c r="Q20" s="109">
        <v>1</v>
      </c>
      <c r="R20" s="109">
        <v>2</v>
      </c>
      <c r="S20" s="24">
        <f t="shared" si="0"/>
        <v>73.333333333333329</v>
      </c>
      <c r="T20" s="24">
        <f t="shared" si="1"/>
        <v>33.333333333333336</v>
      </c>
    </row>
    <row r="21" spans="1:20" ht="12" customHeight="1">
      <c r="A21" s="142" t="s">
        <v>6</v>
      </c>
      <c r="B21" s="31" t="str">
        <f>'Liste comp'!B25</f>
        <v>Conjugue à l'imparfait de l'indicatif.</v>
      </c>
      <c r="C21" s="72"/>
      <c r="D21" s="77">
        <v>1</v>
      </c>
      <c r="E21" s="77">
        <v>4</v>
      </c>
      <c r="F21" s="77">
        <v>2</v>
      </c>
      <c r="G21" s="77">
        <v>3</v>
      </c>
      <c r="H21" s="77">
        <v>3</v>
      </c>
      <c r="I21" s="77"/>
      <c r="J21" s="77">
        <v>1</v>
      </c>
      <c r="K21" s="77">
        <v>2</v>
      </c>
      <c r="L21" s="79">
        <v>2</v>
      </c>
      <c r="M21" s="79">
        <v>1</v>
      </c>
      <c r="N21" s="79">
        <v>4</v>
      </c>
      <c r="O21" s="79">
        <v>2</v>
      </c>
      <c r="P21" s="79">
        <v>3</v>
      </c>
      <c r="Q21" s="79">
        <v>2</v>
      </c>
      <c r="R21" s="79">
        <v>4</v>
      </c>
      <c r="S21" s="24">
        <f t="shared" si="0"/>
        <v>53.333333333333336</v>
      </c>
      <c r="T21" s="24">
        <f t="shared" si="1"/>
        <v>20</v>
      </c>
    </row>
    <row r="22" spans="1:20" ht="12" customHeight="1">
      <c r="A22" s="143"/>
      <c r="B22" s="31" t="str">
        <f>'Liste comp'!B26</f>
        <v>Remplace un nom par un autre nom plus précis dans un contexte donné.</v>
      </c>
      <c r="C22" s="72"/>
      <c r="D22" s="77">
        <v>1</v>
      </c>
      <c r="E22" s="77">
        <v>3</v>
      </c>
      <c r="F22" s="77">
        <v>1</v>
      </c>
      <c r="G22" s="77">
        <v>4</v>
      </c>
      <c r="H22" s="77">
        <v>3</v>
      </c>
      <c r="I22" s="77">
        <v>3</v>
      </c>
      <c r="J22" s="77">
        <v>3</v>
      </c>
      <c r="K22" s="77">
        <v>2</v>
      </c>
      <c r="L22" s="79">
        <v>2</v>
      </c>
      <c r="M22" s="79">
        <v>1</v>
      </c>
      <c r="N22" s="79">
        <v>2</v>
      </c>
      <c r="O22" s="79">
        <v>1</v>
      </c>
      <c r="P22" s="79">
        <v>3</v>
      </c>
      <c r="Q22" s="79">
        <v>2</v>
      </c>
      <c r="R22" s="79">
        <v>3</v>
      </c>
      <c r="S22" s="24">
        <f t="shared" si="0"/>
        <v>53.333333333333336</v>
      </c>
      <c r="T22" s="24">
        <f t="shared" si="1"/>
        <v>26.666666666666668</v>
      </c>
    </row>
    <row r="23" spans="1:20" ht="12" customHeight="1" thickBot="1">
      <c r="A23" s="143"/>
      <c r="B23" s="31" t="str">
        <f>'Liste comp'!B27</f>
        <v>Trouve le synonyme d'un mot dans un contexte donné</v>
      </c>
      <c r="C23" s="72"/>
      <c r="D23" s="77">
        <v>1</v>
      </c>
      <c r="E23" s="77">
        <v>3</v>
      </c>
      <c r="F23" s="77">
        <v>1</v>
      </c>
      <c r="G23" s="77">
        <v>1</v>
      </c>
      <c r="H23" s="77">
        <v>1</v>
      </c>
      <c r="I23" s="77">
        <v>1</v>
      </c>
      <c r="J23" s="77">
        <v>1</v>
      </c>
      <c r="K23" s="77">
        <v>1</v>
      </c>
      <c r="L23" s="79">
        <v>1</v>
      </c>
      <c r="M23" s="79">
        <v>1</v>
      </c>
      <c r="N23" s="79">
        <v>3</v>
      </c>
      <c r="O23" s="79">
        <v>1</v>
      </c>
      <c r="P23" s="79">
        <v>1</v>
      </c>
      <c r="Q23" s="79">
        <v>1</v>
      </c>
      <c r="R23" s="79">
        <v>1</v>
      </c>
      <c r="S23" s="24">
        <f t="shared" si="0"/>
        <v>86.666666666666671</v>
      </c>
      <c r="T23" s="24">
        <f t="shared" si="1"/>
        <v>86.666666666666671</v>
      </c>
    </row>
    <row r="24" spans="1:20" ht="12" customHeight="1" thickBot="1">
      <c r="A24" s="67" t="s">
        <v>43</v>
      </c>
      <c r="B24" s="31" t="str">
        <f>'Liste comp'!B28</f>
        <v>Rédige correctement des phrases correspondant à des questions (lecture).</v>
      </c>
      <c r="C24" s="72"/>
      <c r="D24" s="33">
        <v>1</v>
      </c>
      <c r="E24" s="33">
        <v>1</v>
      </c>
      <c r="F24" s="33">
        <v>2</v>
      </c>
      <c r="G24" s="33">
        <v>2</v>
      </c>
      <c r="H24" s="33">
        <v>2</v>
      </c>
      <c r="I24" s="33">
        <v>2</v>
      </c>
      <c r="J24" s="33">
        <v>2</v>
      </c>
      <c r="K24" s="33">
        <v>1</v>
      </c>
      <c r="L24" s="79">
        <v>1</v>
      </c>
      <c r="M24" s="79">
        <v>2</v>
      </c>
      <c r="N24" s="79"/>
      <c r="O24" s="79">
        <v>2</v>
      </c>
      <c r="P24" s="79">
        <v>2</v>
      </c>
      <c r="Q24" s="79">
        <v>3</v>
      </c>
      <c r="R24" s="79">
        <v>1</v>
      </c>
      <c r="S24" s="24">
        <f t="shared" si="0"/>
        <v>86.666666666666671</v>
      </c>
      <c r="T24" s="24">
        <f t="shared" si="1"/>
        <v>33.333333333333336</v>
      </c>
    </row>
    <row r="25" spans="1:20" ht="14.4" thickBot="1">
      <c r="A25" s="11"/>
      <c r="B25" s="10"/>
      <c r="C25" s="10"/>
      <c r="D25" s="19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</row>
    <row r="26" spans="1:20" ht="15" thickTop="1" thickBot="1">
      <c r="B26" s="12" t="s">
        <v>15</v>
      </c>
      <c r="C26" s="68"/>
      <c r="D26" s="35">
        <f t="shared" ref="D26:O26" si="2">COUNTIF(D3:D24,1)</f>
        <v>17</v>
      </c>
      <c r="E26" s="35">
        <f t="shared" si="2"/>
        <v>5</v>
      </c>
      <c r="F26" s="35">
        <f t="shared" si="2"/>
        <v>10</v>
      </c>
      <c r="G26" s="35">
        <f t="shared" si="2"/>
        <v>1</v>
      </c>
      <c r="H26" s="35">
        <f t="shared" si="2"/>
        <v>8</v>
      </c>
      <c r="I26" s="35">
        <f t="shared" si="2"/>
        <v>6</v>
      </c>
      <c r="J26" s="35">
        <f t="shared" si="2"/>
        <v>12</v>
      </c>
      <c r="K26" s="35">
        <f t="shared" si="2"/>
        <v>8</v>
      </c>
      <c r="L26" s="35">
        <f t="shared" si="2"/>
        <v>9</v>
      </c>
      <c r="M26" s="35">
        <f t="shared" si="2"/>
        <v>13</v>
      </c>
      <c r="N26" s="35">
        <f t="shared" si="2"/>
        <v>0</v>
      </c>
      <c r="O26" s="35">
        <f t="shared" si="2"/>
        <v>7</v>
      </c>
      <c r="P26" s="35"/>
      <c r="Q26" s="35">
        <f>COUNTIF(Q3:Q24,1)</f>
        <v>10</v>
      </c>
      <c r="R26" s="35">
        <f>COUNTIF(R3:R24,1)</f>
        <v>8</v>
      </c>
    </row>
    <row r="27" spans="1:20" ht="15" thickTop="1" thickBot="1">
      <c r="B27" s="14" t="s">
        <v>16</v>
      </c>
      <c r="C27" s="69"/>
      <c r="D27" s="35">
        <f t="shared" ref="D27:O27" si="3">COUNTIF(D3:D24,2)</f>
        <v>3</v>
      </c>
      <c r="E27" s="35">
        <f t="shared" si="3"/>
        <v>5</v>
      </c>
      <c r="F27" s="35">
        <f t="shared" si="3"/>
        <v>8</v>
      </c>
      <c r="G27" s="35">
        <f t="shared" si="3"/>
        <v>2</v>
      </c>
      <c r="H27" s="35">
        <f t="shared" si="3"/>
        <v>6</v>
      </c>
      <c r="I27" s="35">
        <f t="shared" si="3"/>
        <v>1</v>
      </c>
      <c r="J27" s="35">
        <f t="shared" si="3"/>
        <v>8</v>
      </c>
      <c r="K27" s="35">
        <f t="shared" si="3"/>
        <v>7</v>
      </c>
      <c r="L27" s="35">
        <f t="shared" si="3"/>
        <v>11</v>
      </c>
      <c r="M27" s="35">
        <f t="shared" si="3"/>
        <v>8</v>
      </c>
      <c r="N27" s="35">
        <f t="shared" si="3"/>
        <v>5</v>
      </c>
      <c r="O27" s="35">
        <f t="shared" si="3"/>
        <v>9</v>
      </c>
      <c r="P27" s="35"/>
      <c r="Q27" s="35">
        <f>COUNTIF(Q3:Q24,2)</f>
        <v>5</v>
      </c>
      <c r="R27" s="35">
        <f>COUNTIF(R3:R24,2)</f>
        <v>5</v>
      </c>
    </row>
    <row r="28" spans="1:20" ht="15" thickTop="1" thickBot="1">
      <c r="B28" s="14" t="s">
        <v>17</v>
      </c>
      <c r="C28" s="69"/>
      <c r="D28" s="35">
        <f t="shared" ref="D28:O28" si="4">COUNTIF(D3:D24,3)</f>
        <v>1</v>
      </c>
      <c r="E28" s="35">
        <f t="shared" si="4"/>
        <v>7</v>
      </c>
      <c r="F28" s="35">
        <f t="shared" si="4"/>
        <v>3</v>
      </c>
      <c r="G28" s="35">
        <f t="shared" si="4"/>
        <v>9</v>
      </c>
      <c r="H28" s="35">
        <f t="shared" si="4"/>
        <v>5</v>
      </c>
      <c r="I28" s="35">
        <f t="shared" si="4"/>
        <v>8</v>
      </c>
      <c r="J28" s="35">
        <f t="shared" si="4"/>
        <v>1</v>
      </c>
      <c r="K28" s="35">
        <f t="shared" si="4"/>
        <v>2</v>
      </c>
      <c r="L28" s="35">
        <f t="shared" si="4"/>
        <v>0</v>
      </c>
      <c r="M28" s="35">
        <f t="shared" si="4"/>
        <v>0</v>
      </c>
      <c r="N28" s="35">
        <f t="shared" si="4"/>
        <v>5</v>
      </c>
      <c r="O28" s="35">
        <f t="shared" si="4"/>
        <v>5</v>
      </c>
      <c r="P28" s="35"/>
      <c r="Q28" s="35">
        <f>COUNTIF(Q3:Q24,3)</f>
        <v>6</v>
      </c>
      <c r="R28" s="35">
        <f>COUNTIF(R3:R24,3)</f>
        <v>6</v>
      </c>
    </row>
    <row r="29" spans="1:20" ht="15" thickTop="1" thickBot="1">
      <c r="B29" s="14" t="s">
        <v>18</v>
      </c>
      <c r="C29" s="69"/>
      <c r="D29" s="35">
        <f t="shared" ref="D29:O29" si="5">COUNTIF(D3:D24,4)</f>
        <v>0</v>
      </c>
      <c r="E29" s="35">
        <f t="shared" si="5"/>
        <v>4</v>
      </c>
      <c r="F29" s="35">
        <f t="shared" si="5"/>
        <v>0</v>
      </c>
      <c r="G29" s="35">
        <f t="shared" si="5"/>
        <v>9</v>
      </c>
      <c r="H29" s="35">
        <f t="shared" si="5"/>
        <v>2</v>
      </c>
      <c r="I29" s="35">
        <f t="shared" si="5"/>
        <v>3</v>
      </c>
      <c r="J29" s="35">
        <f t="shared" si="5"/>
        <v>0</v>
      </c>
      <c r="K29" s="35">
        <f t="shared" si="5"/>
        <v>4</v>
      </c>
      <c r="L29" s="35">
        <f t="shared" si="5"/>
        <v>0</v>
      </c>
      <c r="M29" s="35">
        <f t="shared" si="5"/>
        <v>0</v>
      </c>
      <c r="N29" s="35">
        <f t="shared" si="5"/>
        <v>9</v>
      </c>
      <c r="O29" s="35">
        <f t="shared" si="5"/>
        <v>0</v>
      </c>
      <c r="P29" s="35"/>
      <c r="Q29" s="35">
        <f>COUNTIF(Q3:Q24,4)</f>
        <v>0</v>
      </c>
      <c r="R29" s="35">
        <f>COUNTIF(R3:R24,4)</f>
        <v>2</v>
      </c>
    </row>
    <row r="30" spans="1:20" ht="13.8" thickBot="1">
      <c r="B30" s="16" t="s">
        <v>19</v>
      </c>
      <c r="C30" s="70"/>
      <c r="D30" s="36">
        <f>((D26+D27)*100)/22</f>
        <v>90.909090909090907</v>
      </c>
      <c r="E30" s="36">
        <f t="shared" ref="E30:R30" si="6">((E26+E27)*100)/22</f>
        <v>45.454545454545453</v>
      </c>
      <c r="F30" s="36">
        <f t="shared" si="6"/>
        <v>81.818181818181813</v>
      </c>
      <c r="G30" s="36">
        <f t="shared" si="6"/>
        <v>13.636363636363637</v>
      </c>
      <c r="H30" s="36">
        <f t="shared" si="6"/>
        <v>63.636363636363633</v>
      </c>
      <c r="I30" s="36">
        <f t="shared" si="6"/>
        <v>31.818181818181817</v>
      </c>
      <c r="J30" s="36">
        <f t="shared" si="6"/>
        <v>90.909090909090907</v>
      </c>
      <c r="K30" s="36">
        <f t="shared" si="6"/>
        <v>68.181818181818187</v>
      </c>
      <c r="L30" s="36">
        <f t="shared" si="6"/>
        <v>90.909090909090907</v>
      </c>
      <c r="M30" s="36">
        <f t="shared" si="6"/>
        <v>95.454545454545453</v>
      </c>
      <c r="N30" s="36">
        <f t="shared" si="6"/>
        <v>22.727272727272727</v>
      </c>
      <c r="O30" s="36">
        <f t="shared" si="6"/>
        <v>72.727272727272734</v>
      </c>
      <c r="P30" s="36">
        <f t="shared" si="6"/>
        <v>0</v>
      </c>
      <c r="Q30" s="36">
        <f t="shared" si="6"/>
        <v>68.181818181818187</v>
      </c>
      <c r="R30" s="36">
        <f t="shared" si="6"/>
        <v>59.090909090909093</v>
      </c>
    </row>
    <row r="31" spans="1:20" ht="15.6" thickTop="1">
      <c r="B31" s="17" t="s">
        <v>20</v>
      </c>
      <c r="C31" s="17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</row>
  </sheetData>
  <sheetProtection insertColumns="0" insertRows="0" deleteColumns="0" deleteRows="0" selectLockedCells="1" sort="0" autoFilter="0"/>
  <mergeCells count="5">
    <mergeCell ref="A3:A4"/>
    <mergeCell ref="A21:A23"/>
    <mergeCell ref="A5:A8"/>
    <mergeCell ref="A9:A15"/>
    <mergeCell ref="A16:A20"/>
  </mergeCells>
  <phoneticPr fontId="11" type="noConversion"/>
  <conditionalFormatting sqref="D3:R24">
    <cfRule type="cellIs" dxfId="2" priority="29" stopIfTrue="1" operator="equal">
      <formula>1</formula>
    </cfRule>
    <cfRule type="cellIs" dxfId="1" priority="30" stopIfTrue="1" operator="equal">
      <formula>2</formula>
    </cfRule>
    <cfRule type="cellIs" dxfId="0" priority="31" stopIfTrue="1" operator="greaterThanOrEqual">
      <formula>3</formula>
    </cfRule>
  </conditionalFormatting>
  <conditionalFormatting sqref="D30:R30">
    <cfRule type="iconSet" priority="128">
      <iconSet iconSet="4TrafficLights">
        <cfvo type="percent" val="0"/>
        <cfvo type="num" val="48"/>
        <cfvo type="num" val="65"/>
        <cfvo type="num" val="85"/>
      </iconSet>
    </cfRule>
    <cfRule type="iconSet" priority="129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36" right="0.35" top="0.984251969" bottom="0.984251969" header="0.4921259845" footer="0.4921259845"/>
  <pageSetup paperSize="9" orientation="landscape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F2284"/>
  <sheetViews>
    <sheetView zoomScale="85" workbookViewId="0">
      <selection activeCell="I29" sqref="I29"/>
    </sheetView>
  </sheetViews>
  <sheetFormatPr baseColWidth="10" defaultRowHeight="13.2"/>
  <cols>
    <col min="1" max="1" width="25.109375" customWidth="1"/>
    <col min="2" max="2" width="74.6640625" customWidth="1"/>
    <col min="3" max="6" width="3.6640625" customWidth="1"/>
  </cols>
  <sheetData>
    <row r="1" spans="1:6" ht="18">
      <c r="A1" s="61" t="str">
        <f>Français!A2&amp;" "&amp;Français!A1</f>
        <v xml:space="preserve"> </v>
      </c>
      <c r="B1" s="147" t="s">
        <v>82</v>
      </c>
      <c r="C1" s="147"/>
      <c r="D1" s="147"/>
      <c r="E1" s="147"/>
      <c r="F1" s="147"/>
    </row>
    <row r="2" spans="1:6" ht="21">
      <c r="A2" s="57"/>
      <c r="B2" s="148"/>
      <c r="C2" s="148"/>
      <c r="D2" s="148"/>
      <c r="E2" s="148"/>
      <c r="F2" s="148"/>
    </row>
    <row r="3" spans="1:6">
      <c r="A3" s="38"/>
      <c r="B3" s="38"/>
      <c r="C3" s="38"/>
      <c r="D3" s="38"/>
      <c r="E3" s="38"/>
      <c r="F3" s="38"/>
    </row>
    <row r="4" spans="1:6" ht="15.6">
      <c r="A4" s="38"/>
      <c r="B4" s="62" t="s">
        <v>21</v>
      </c>
      <c r="C4" s="38"/>
      <c r="D4" s="38"/>
      <c r="E4" s="38"/>
      <c r="F4" s="38"/>
    </row>
    <row r="5" spans="1:6">
      <c r="A5" s="38"/>
      <c r="B5" s="38"/>
      <c r="C5" s="38"/>
      <c r="D5" s="38"/>
      <c r="E5" s="38"/>
      <c r="F5" s="38"/>
    </row>
    <row r="6" spans="1:6" s="1" customFormat="1" ht="18.899999999999999" customHeight="1">
      <c r="A6" s="26"/>
      <c r="B6" s="53" t="s">
        <v>2</v>
      </c>
      <c r="C6" s="54">
        <v>1</v>
      </c>
      <c r="D6" s="54">
        <v>2</v>
      </c>
      <c r="E6" s="54">
        <v>3</v>
      </c>
      <c r="F6" s="54">
        <v>4</v>
      </c>
    </row>
    <row r="7" spans="1:6" s="2" customFormat="1" ht="18.899999999999999" customHeight="1">
      <c r="A7" s="150"/>
      <c r="B7" s="85" t="s">
        <v>49</v>
      </c>
      <c r="C7" s="55"/>
      <c r="D7" s="55"/>
      <c r="E7" s="55"/>
      <c r="F7" s="55"/>
    </row>
    <row r="8" spans="1:6" s="2" customFormat="1" ht="18.899999999999999" customHeight="1" thickBot="1">
      <c r="A8" s="151"/>
      <c r="B8" s="83" t="s">
        <v>80</v>
      </c>
      <c r="C8" s="55"/>
      <c r="D8" s="55"/>
      <c r="E8" s="55"/>
      <c r="F8" s="55"/>
    </row>
    <row r="9" spans="1:6" s="2" customFormat="1" ht="18.899999999999999" customHeight="1">
      <c r="A9" s="131" t="s">
        <v>3</v>
      </c>
      <c r="B9" s="83" t="s">
        <v>45</v>
      </c>
      <c r="C9" s="55" t="s">
        <v>40</v>
      </c>
      <c r="D9" s="55" t="s">
        <v>40</v>
      </c>
      <c r="E9" s="55" t="s">
        <v>40</v>
      </c>
      <c r="F9" s="55" t="s">
        <v>40</v>
      </c>
    </row>
    <row r="10" spans="1:6" s="2" customFormat="1" ht="18.899999999999999" customHeight="1">
      <c r="A10" s="138"/>
      <c r="B10" s="83" t="s">
        <v>46</v>
      </c>
      <c r="C10" s="55"/>
      <c r="D10" s="55"/>
      <c r="E10" s="55"/>
      <c r="F10" s="55"/>
    </row>
    <row r="11" spans="1:6" s="2" customFormat="1" ht="18.899999999999999" customHeight="1">
      <c r="A11" s="138"/>
      <c r="B11" s="84" t="s">
        <v>47</v>
      </c>
      <c r="C11" s="55"/>
      <c r="D11" s="55"/>
      <c r="E11" s="55"/>
      <c r="F11" s="55"/>
    </row>
    <row r="12" spans="1:6" s="1" customFormat="1" ht="18.899999999999999" customHeight="1" thickBot="1">
      <c r="A12" s="132"/>
      <c r="B12" s="83" t="s">
        <v>48</v>
      </c>
      <c r="C12" s="54" t="s">
        <v>40</v>
      </c>
      <c r="D12" s="54" t="s">
        <v>40</v>
      </c>
      <c r="E12" s="54" t="s">
        <v>40</v>
      </c>
      <c r="F12" s="54" t="s">
        <v>40</v>
      </c>
    </row>
    <row r="13" spans="1:6" s="1" customFormat="1" ht="18.899999999999999" customHeight="1">
      <c r="A13" s="131" t="s">
        <v>4</v>
      </c>
      <c r="B13" s="87" t="s">
        <v>56</v>
      </c>
      <c r="C13" s="54" t="s">
        <v>40</v>
      </c>
      <c r="D13" s="54" t="s">
        <v>40</v>
      </c>
      <c r="E13" s="54" t="s">
        <v>40</v>
      </c>
      <c r="F13" s="54" t="s">
        <v>40</v>
      </c>
    </row>
    <row r="14" spans="1:6" s="1" customFormat="1" ht="18.899999999999999" customHeight="1">
      <c r="A14" s="132"/>
      <c r="B14" s="86" t="s">
        <v>50</v>
      </c>
      <c r="C14" s="54" t="s">
        <v>40</v>
      </c>
      <c r="D14" s="54" t="s">
        <v>40</v>
      </c>
      <c r="E14" s="54" t="s">
        <v>40</v>
      </c>
      <c r="F14" s="54" t="s">
        <v>40</v>
      </c>
    </row>
    <row r="15" spans="1:6" s="1" customFormat="1" ht="18.899999999999999" customHeight="1">
      <c r="A15" s="132"/>
      <c r="B15" s="86" t="s">
        <v>51</v>
      </c>
      <c r="C15" s="54" t="s">
        <v>40</v>
      </c>
      <c r="D15" s="54" t="s">
        <v>40</v>
      </c>
      <c r="E15" s="54" t="s">
        <v>40</v>
      </c>
      <c r="F15" s="54" t="s">
        <v>40</v>
      </c>
    </row>
    <row r="16" spans="1:6" s="1" customFormat="1" ht="18.899999999999999" customHeight="1">
      <c r="A16" s="132"/>
      <c r="B16" s="87" t="s">
        <v>52</v>
      </c>
      <c r="C16" s="54" t="s">
        <v>40</v>
      </c>
      <c r="D16" s="54" t="s">
        <v>40</v>
      </c>
      <c r="E16" s="54" t="s">
        <v>40</v>
      </c>
      <c r="F16" s="54" t="s">
        <v>40</v>
      </c>
    </row>
    <row r="17" spans="1:6" s="1" customFormat="1" ht="18.899999999999999" customHeight="1">
      <c r="A17" s="132"/>
      <c r="B17" s="87" t="s">
        <v>53</v>
      </c>
      <c r="C17" s="54"/>
      <c r="D17" s="54"/>
      <c r="E17" s="54"/>
      <c r="F17" s="54"/>
    </row>
    <row r="18" spans="1:6" s="1" customFormat="1" ht="18.899999999999999" customHeight="1">
      <c r="A18" s="132"/>
      <c r="B18" s="87" t="s">
        <v>54</v>
      </c>
      <c r="C18" s="54"/>
      <c r="D18" s="54"/>
      <c r="E18" s="54"/>
      <c r="F18" s="54"/>
    </row>
    <row r="19" spans="1:6" s="1" customFormat="1" ht="18.899999999999999" customHeight="1" thickBot="1">
      <c r="A19" s="149"/>
      <c r="B19" s="87" t="s">
        <v>55</v>
      </c>
      <c r="C19" s="54" t="s">
        <v>40</v>
      </c>
      <c r="D19" s="54" t="s">
        <v>40</v>
      </c>
      <c r="E19" s="54" t="s">
        <v>40</v>
      </c>
      <c r="F19" s="54" t="s">
        <v>40</v>
      </c>
    </row>
    <row r="20" spans="1:6" s="1" customFormat="1" ht="18.899999999999999" customHeight="1">
      <c r="A20" s="131" t="s">
        <v>5</v>
      </c>
      <c r="B20" s="87" t="s">
        <v>57</v>
      </c>
      <c r="C20" s="54" t="s">
        <v>40</v>
      </c>
      <c r="D20" s="54" t="s">
        <v>40</v>
      </c>
      <c r="E20" s="54" t="s">
        <v>40</v>
      </c>
      <c r="F20" s="54" t="s">
        <v>40</v>
      </c>
    </row>
    <row r="21" spans="1:6" s="1" customFormat="1" ht="18.899999999999999" customHeight="1">
      <c r="A21" s="138"/>
      <c r="B21" s="87" t="s">
        <v>58</v>
      </c>
      <c r="C21" s="54"/>
      <c r="D21" s="54"/>
      <c r="E21" s="54"/>
      <c r="F21" s="54"/>
    </row>
    <row r="22" spans="1:6" s="1" customFormat="1" ht="18.899999999999999" customHeight="1">
      <c r="A22" s="138"/>
      <c r="B22" s="87" t="s">
        <v>62</v>
      </c>
      <c r="C22" s="54"/>
      <c r="D22" s="54"/>
      <c r="E22" s="54"/>
      <c r="F22" s="54"/>
    </row>
    <row r="23" spans="1:6" s="1" customFormat="1" ht="18.899999999999999" customHeight="1">
      <c r="A23" s="138"/>
      <c r="B23" s="87" t="s">
        <v>59</v>
      </c>
      <c r="C23" s="54" t="s">
        <v>40</v>
      </c>
      <c r="D23" s="54" t="s">
        <v>40</v>
      </c>
      <c r="E23" s="54" t="s">
        <v>40</v>
      </c>
      <c r="F23" s="54" t="s">
        <v>40</v>
      </c>
    </row>
    <row r="24" spans="1:6" s="1" customFormat="1" ht="18.899999999999999" customHeight="1">
      <c r="A24" s="138"/>
      <c r="B24" s="87" t="s">
        <v>60</v>
      </c>
      <c r="C24" s="54" t="s">
        <v>40</v>
      </c>
      <c r="D24" s="54" t="s">
        <v>40</v>
      </c>
      <c r="E24" s="54" t="s">
        <v>40</v>
      </c>
      <c r="F24" s="54" t="s">
        <v>40</v>
      </c>
    </row>
    <row r="25" spans="1:6" s="1" customFormat="1" ht="18.899999999999999" customHeight="1" thickBot="1">
      <c r="A25" s="139"/>
      <c r="B25" s="87" t="s">
        <v>61</v>
      </c>
      <c r="C25" s="54" t="s">
        <v>40</v>
      </c>
      <c r="D25" s="54" t="s">
        <v>40</v>
      </c>
      <c r="E25" s="54" t="s">
        <v>40</v>
      </c>
      <c r="F25" s="54" t="s">
        <v>40</v>
      </c>
    </row>
    <row r="26" spans="1:6" s="1" customFormat="1" ht="18.899999999999999" customHeight="1">
      <c r="A26" s="131" t="s">
        <v>6</v>
      </c>
      <c r="B26" s="87" t="s">
        <v>63</v>
      </c>
      <c r="C26" s="54"/>
      <c r="D26" s="54"/>
      <c r="E26" s="54"/>
      <c r="F26" s="54"/>
    </row>
    <row r="27" spans="1:6" s="1" customFormat="1" ht="18.899999999999999" customHeight="1">
      <c r="A27" s="138"/>
      <c r="B27" s="87" t="s">
        <v>64</v>
      </c>
      <c r="C27" s="54" t="s">
        <v>40</v>
      </c>
      <c r="D27" s="54" t="s">
        <v>40</v>
      </c>
      <c r="E27" s="54" t="s">
        <v>40</v>
      </c>
      <c r="F27" s="54" t="s">
        <v>40</v>
      </c>
    </row>
    <row r="28" spans="1:6" s="1" customFormat="1" ht="18.899999999999999" customHeight="1" thickBot="1">
      <c r="A28" s="66" t="s">
        <v>42</v>
      </c>
      <c r="B28" s="83" t="s">
        <v>65</v>
      </c>
      <c r="C28" s="65"/>
      <c r="D28" s="65"/>
      <c r="E28" s="65"/>
      <c r="F28" s="54" t="s">
        <v>40</v>
      </c>
    </row>
    <row r="29" spans="1:6" s="1" customFormat="1" ht="18.899999999999999" customHeight="1">
      <c r="A29" s="56"/>
      <c r="B29" s="59"/>
      <c r="C29" s="57"/>
      <c r="D29" s="57"/>
      <c r="E29" s="57"/>
      <c r="F29" s="57"/>
    </row>
    <row r="30" spans="1:6" s="1" customFormat="1" ht="18.899999999999999" customHeight="1">
      <c r="A30" s="56"/>
      <c r="B30" s="62" t="s">
        <v>7</v>
      </c>
      <c r="C30" s="57"/>
      <c r="D30" s="57"/>
      <c r="E30" s="57"/>
      <c r="F30" s="57"/>
    </row>
    <row r="31" spans="1:6" s="1" customFormat="1" ht="18.899999999999999" customHeight="1">
      <c r="A31" s="56"/>
      <c r="B31" s="60"/>
      <c r="C31" s="57"/>
      <c r="D31" s="57"/>
      <c r="E31" s="57"/>
      <c r="F31" s="57"/>
    </row>
    <row r="32" spans="1:6" s="1" customFormat="1" ht="18.899999999999999" customHeight="1" thickBot="1">
      <c r="A32" s="27"/>
      <c r="B32" s="58" t="s">
        <v>2</v>
      </c>
      <c r="C32" s="54">
        <v>1</v>
      </c>
      <c r="D32" s="54">
        <v>2</v>
      </c>
      <c r="E32" s="54">
        <v>3</v>
      </c>
      <c r="F32" s="54">
        <v>4</v>
      </c>
    </row>
    <row r="33" spans="1:6" s="1" customFormat="1" ht="18.899999999999999" customHeight="1">
      <c r="A33" s="153" t="s">
        <v>8</v>
      </c>
      <c r="B33" s="87" t="s">
        <v>66</v>
      </c>
      <c r="C33" s="54" t="s">
        <v>40</v>
      </c>
      <c r="D33" s="54" t="s">
        <v>40</v>
      </c>
      <c r="E33" s="54" t="s">
        <v>40</v>
      </c>
      <c r="F33" s="54" t="s">
        <v>40</v>
      </c>
    </row>
    <row r="34" spans="1:6" s="1" customFormat="1" ht="18.899999999999999" customHeight="1">
      <c r="A34" s="154"/>
      <c r="B34" s="89" t="s">
        <v>67</v>
      </c>
      <c r="C34" s="54"/>
      <c r="D34" s="54"/>
      <c r="E34" s="54"/>
      <c r="F34" s="54"/>
    </row>
    <row r="35" spans="1:6" s="1" customFormat="1" ht="18.899999999999999" customHeight="1">
      <c r="A35" s="154"/>
      <c r="B35" s="89" t="s">
        <v>68</v>
      </c>
      <c r="C35" s="54"/>
      <c r="D35" s="54"/>
      <c r="E35" s="54"/>
      <c r="F35" s="54"/>
    </row>
    <row r="36" spans="1:6" s="1" customFormat="1" ht="18.899999999999999" customHeight="1" thickBot="1">
      <c r="A36" s="155"/>
      <c r="B36" s="90" t="s">
        <v>69</v>
      </c>
      <c r="C36" s="54"/>
      <c r="D36" s="54"/>
      <c r="E36" s="54"/>
      <c r="F36" s="54"/>
    </row>
    <row r="37" spans="1:6" s="1" customFormat="1" ht="18.899999999999999" customHeight="1">
      <c r="A37" s="131" t="s">
        <v>9</v>
      </c>
      <c r="B37" s="88" t="s">
        <v>70</v>
      </c>
      <c r="C37" s="54" t="s">
        <v>40</v>
      </c>
      <c r="D37" s="54" t="s">
        <v>40</v>
      </c>
      <c r="E37" s="54" t="s">
        <v>40</v>
      </c>
      <c r="F37" s="54" t="s">
        <v>40</v>
      </c>
    </row>
    <row r="38" spans="1:6" s="1" customFormat="1" ht="18.899999999999999" customHeight="1">
      <c r="A38" s="132"/>
      <c r="B38" s="87" t="s">
        <v>71</v>
      </c>
      <c r="C38" s="54" t="s">
        <v>40</v>
      </c>
      <c r="D38" s="54" t="s">
        <v>40</v>
      </c>
      <c r="E38" s="54" t="s">
        <v>40</v>
      </c>
      <c r="F38" s="54" t="s">
        <v>40</v>
      </c>
    </row>
    <row r="39" spans="1:6" s="1" customFormat="1" ht="18.899999999999999" customHeight="1" thickBot="1">
      <c r="A39" s="132"/>
      <c r="B39" s="90" t="s">
        <v>72</v>
      </c>
      <c r="C39" s="54" t="s">
        <v>40</v>
      </c>
      <c r="D39" s="54" t="s">
        <v>40</v>
      </c>
      <c r="E39" s="54" t="s">
        <v>40</v>
      </c>
      <c r="F39" s="54" t="s">
        <v>40</v>
      </c>
    </row>
    <row r="40" spans="1:6" s="1" customFormat="1" ht="18.899999999999999" customHeight="1">
      <c r="A40" s="131" t="s">
        <v>10</v>
      </c>
      <c r="B40" s="87" t="s">
        <v>73</v>
      </c>
      <c r="C40" s="54" t="s">
        <v>40</v>
      </c>
      <c r="D40" s="54" t="s">
        <v>40</v>
      </c>
      <c r="E40" s="54" t="s">
        <v>40</v>
      </c>
      <c r="F40" s="54" t="s">
        <v>40</v>
      </c>
    </row>
    <row r="41" spans="1:6" s="1" customFormat="1" ht="18.899999999999999" customHeight="1">
      <c r="A41" s="132"/>
      <c r="B41" s="87" t="s">
        <v>74</v>
      </c>
      <c r="C41" s="54" t="s">
        <v>40</v>
      </c>
      <c r="D41" s="54" t="s">
        <v>40</v>
      </c>
      <c r="E41" s="54" t="s">
        <v>40</v>
      </c>
      <c r="F41" s="54" t="s">
        <v>40</v>
      </c>
    </row>
    <row r="42" spans="1:6" s="1" customFormat="1" ht="18.899999999999999" customHeight="1" thickBot="1">
      <c r="A42" s="149"/>
      <c r="B42" s="87" t="s">
        <v>75</v>
      </c>
      <c r="C42" s="54" t="s">
        <v>40</v>
      </c>
      <c r="D42" s="54" t="s">
        <v>40</v>
      </c>
      <c r="E42" s="54" t="s">
        <v>40</v>
      </c>
      <c r="F42" s="54" t="s">
        <v>40</v>
      </c>
    </row>
    <row r="43" spans="1:6" s="1" customFormat="1" ht="18.899999999999999" customHeight="1">
      <c r="A43" s="156" t="s">
        <v>25</v>
      </c>
      <c r="B43" s="87" t="s">
        <v>76</v>
      </c>
      <c r="C43" s="54" t="s">
        <v>40</v>
      </c>
      <c r="D43" s="54" t="s">
        <v>40</v>
      </c>
      <c r="E43" s="54" t="s">
        <v>40</v>
      </c>
      <c r="F43" s="54" t="s">
        <v>40</v>
      </c>
    </row>
    <row r="44" spans="1:6" s="1" customFormat="1" ht="18.899999999999999" customHeight="1">
      <c r="A44" s="150"/>
      <c r="B44" s="87" t="s">
        <v>77</v>
      </c>
      <c r="C44" s="54"/>
      <c r="D44" s="54"/>
      <c r="E44" s="54"/>
      <c r="F44" s="54"/>
    </row>
    <row r="45" spans="1:6" s="1" customFormat="1" ht="18.899999999999999" customHeight="1" thickBot="1">
      <c r="A45" s="150"/>
      <c r="B45" s="94" t="s">
        <v>78</v>
      </c>
      <c r="C45" s="54"/>
      <c r="D45" s="54"/>
      <c r="E45" s="54"/>
      <c r="F45" s="54"/>
    </row>
    <row r="46" spans="1:6" s="1" customFormat="1" ht="18.899999999999999" customHeight="1" thickBot="1">
      <c r="A46" s="91" t="s">
        <v>12</v>
      </c>
      <c r="B46" s="93" t="s">
        <v>79</v>
      </c>
      <c r="C46" s="54"/>
      <c r="D46" s="54"/>
      <c r="E46" s="54"/>
      <c r="F46" s="54"/>
    </row>
    <row r="47" spans="1:6" s="1" customFormat="1" ht="21" customHeight="1">
      <c r="B47" s="152"/>
      <c r="C47" s="152"/>
      <c r="D47" s="152"/>
      <c r="E47" s="152"/>
      <c r="F47" s="152"/>
    </row>
    <row r="48" spans="1:6" ht="8.25" customHeight="1">
      <c r="B48" s="4"/>
    </row>
    <row r="49" spans="1:1" ht="18.899999999999999" customHeight="1">
      <c r="A49" s="63"/>
    </row>
    <row r="50" spans="1:1" ht="18.899999999999999" customHeight="1"/>
    <row r="51" spans="1:1" ht="18.899999999999999" customHeight="1"/>
    <row r="52" spans="1:1" ht="18.899999999999999" customHeight="1"/>
    <row r="53" spans="1:1" ht="18.899999999999999" customHeight="1"/>
    <row r="54" spans="1:1" ht="18.899999999999999" customHeight="1"/>
    <row r="55" spans="1:1" ht="18.899999999999999" customHeight="1"/>
    <row r="56" spans="1:1" ht="18.899999999999999" customHeight="1"/>
    <row r="57" spans="1:1" ht="18.899999999999999" customHeight="1"/>
    <row r="58" spans="1:1" ht="18.899999999999999" customHeight="1"/>
    <row r="59" spans="1:1" ht="18.899999999999999" customHeight="1"/>
    <row r="60" spans="1:1" ht="18.899999999999999" customHeight="1"/>
    <row r="61" spans="1:1" ht="18.899999999999999" customHeight="1"/>
    <row r="62" spans="1:1" ht="18.899999999999999" customHeight="1"/>
    <row r="63" spans="1:1" ht="18.899999999999999" customHeight="1"/>
    <row r="64" spans="1:1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2:2" ht="18.899999999999999" customHeight="1"/>
    <row r="2018" spans="2:2" ht="18.899999999999999" customHeight="1"/>
    <row r="2019" spans="2:2" ht="18.899999999999999" customHeight="1"/>
    <row r="2020" spans="2:2" ht="18.899999999999999" customHeight="1"/>
    <row r="2021" spans="2:2" ht="18.899999999999999" customHeight="1"/>
    <row r="2022" spans="2:2" ht="18.899999999999999" customHeight="1"/>
    <row r="2023" spans="2:2" ht="18.899999999999999" customHeight="1"/>
    <row r="2024" spans="2:2" ht="18.899999999999999" customHeight="1">
      <c r="B2024" s="2"/>
    </row>
    <row r="2025" spans="2:2" ht="18.899999999999999" customHeight="1">
      <c r="B2025" s="25"/>
    </row>
    <row r="2026" spans="2:2" ht="18.899999999999999" customHeight="1">
      <c r="B2026" s="4"/>
    </row>
    <row r="2027" spans="2:2" ht="18.899999999999999" customHeight="1"/>
    <row r="2028" spans="2:2" ht="18.899999999999999" customHeight="1"/>
    <row r="2029" spans="2:2" ht="18.899999999999999" customHeight="1"/>
    <row r="2030" spans="2:2" ht="18.899999999999999" customHeight="1"/>
    <row r="2031" spans="2:2" ht="18.899999999999999" customHeight="1"/>
    <row r="2032" spans="2:2" ht="18.899999999999999" customHeight="1"/>
    <row r="2033" ht="18.899999999999999" customHeight="1"/>
    <row r="2034" ht="18.899999999999999" customHeight="1"/>
    <row r="2035" ht="18.899999999999999" customHeight="1"/>
    <row r="2036" ht="18.899999999999999" customHeight="1"/>
    <row r="2037" ht="18.899999999999999" customHeight="1"/>
    <row r="2038" ht="18.899999999999999" customHeight="1"/>
    <row r="2039" ht="18.899999999999999" customHeight="1"/>
    <row r="2040" ht="18.899999999999999" customHeight="1"/>
    <row r="2041" ht="18.899999999999999" customHeight="1"/>
    <row r="2042" ht="18.899999999999999" customHeight="1"/>
    <row r="2043" ht="18.899999999999999" customHeight="1"/>
    <row r="2044" ht="18.899999999999999" customHeight="1"/>
    <row r="2045" ht="18.899999999999999" customHeight="1"/>
    <row r="2046" ht="18.899999999999999" customHeight="1"/>
    <row r="2047" ht="18.899999999999999" customHeight="1"/>
    <row r="2048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</sheetData>
  <mergeCells count="12">
    <mergeCell ref="A20:A25"/>
    <mergeCell ref="A26:A27"/>
    <mergeCell ref="B47:F47"/>
    <mergeCell ref="A33:A36"/>
    <mergeCell ref="A43:A45"/>
    <mergeCell ref="A37:A39"/>
    <mergeCell ref="A40:A42"/>
    <mergeCell ref="B1:F1"/>
    <mergeCell ref="B2:F2"/>
    <mergeCell ref="A9:A12"/>
    <mergeCell ref="A13:A19"/>
    <mergeCell ref="A7:A8"/>
  </mergeCells>
  <phoneticPr fontId="0" type="noConversion"/>
  <pageMargins left="0.32" right="0.14000000000000001" top="0.09" bottom="0.46" header="0.09" footer="0.46"/>
  <pageSetup paperSize="9" orientation="portrait" horizontalDpi="4294967293" verticalDpi="300" r:id="rId1"/>
  <headerFooter alignWithMargins="0"/>
  <rowBreaks count="1" manualBreakCount="1">
    <brk id="30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9">
    <tabColor rgb="FFFF0000"/>
  </sheetPr>
  <dimension ref="A1:I2290"/>
  <sheetViews>
    <sheetView zoomScale="85" zoomScaleNormal="85" workbookViewId="0">
      <selection activeCell="I27" sqref="I27"/>
    </sheetView>
  </sheetViews>
  <sheetFormatPr baseColWidth="10" defaultRowHeight="15.6"/>
  <cols>
    <col min="1" max="1" width="26.88671875" bestFit="1" customWidth="1"/>
    <col min="2" max="2" width="68.88671875" customWidth="1"/>
    <col min="3" max="6" width="3.6640625" style="23" customWidth="1"/>
  </cols>
  <sheetData>
    <row r="1" spans="1:9" s="1" customFormat="1" ht="18.899999999999999" customHeight="1">
      <c r="A1" s="157" t="str">
        <f>Français!D2&amp;" "&amp;Français!D1</f>
        <v>Nom 1 Prénom 1</v>
      </c>
      <c r="B1" s="158"/>
      <c r="C1" s="158"/>
      <c r="D1" s="158"/>
      <c r="E1" s="158"/>
      <c r="F1" s="158"/>
    </row>
    <row r="2" spans="1:9" s="1" customFormat="1" ht="26.4" customHeight="1">
      <c r="A2" s="20"/>
      <c r="B2" s="161" t="str">
        <f>'Liste comp'!B1:F1</f>
        <v>EVALUATIONS - Avril Mai 2011</v>
      </c>
      <c r="C2" s="162"/>
      <c r="D2" s="162"/>
      <c r="E2" s="162"/>
      <c r="F2" s="162"/>
    </row>
    <row r="3" spans="1:9" s="1" customFormat="1" ht="18.899999999999999" customHeight="1">
      <c r="B3" s="4" t="s">
        <v>0</v>
      </c>
      <c r="C3" s="21"/>
      <c r="D3" s="21"/>
      <c r="E3" s="21"/>
      <c r="F3" s="21"/>
    </row>
    <row r="4" spans="1:9" s="1" customFormat="1" ht="18.899999999999999" customHeight="1">
      <c r="B4" s="159" t="s">
        <v>11</v>
      </c>
      <c r="C4" s="159"/>
      <c r="D4" s="159"/>
      <c r="E4" s="159"/>
      <c r="F4" s="159"/>
    </row>
    <row r="5" spans="1:9" s="1" customFormat="1" ht="8.25" customHeight="1" thickBot="1">
      <c r="C5" s="21"/>
      <c r="D5" s="21"/>
      <c r="E5" s="21"/>
      <c r="F5" s="21"/>
    </row>
    <row r="6" spans="1:9" s="1" customFormat="1" ht="18.899999999999999" customHeight="1" thickBot="1">
      <c r="B6" s="106" t="s">
        <v>2</v>
      </c>
      <c r="C6" s="98">
        <v>1</v>
      </c>
      <c r="D6" s="98">
        <v>2</v>
      </c>
      <c r="E6" s="98">
        <v>3</v>
      </c>
      <c r="F6" s="99">
        <v>4</v>
      </c>
    </row>
    <row r="7" spans="1:9" s="1" customFormat="1" ht="18.899999999999999" customHeight="1" thickBot="1">
      <c r="A7" s="96" t="s">
        <v>1</v>
      </c>
      <c r="B7" s="97" t="str">
        <f>'Liste comp'!B7</f>
        <v>Trouve des informations ponctuelles dans un texte narratif.</v>
      </c>
      <c r="C7" s="98" t="str">
        <f>IF(Français!D3=1,"X"," ")</f>
        <v>X</v>
      </c>
      <c r="D7" s="98" t="str">
        <f>IF(Français!D3=2,"X"," ")</f>
        <v xml:space="preserve"> </v>
      </c>
      <c r="E7" s="98" t="str">
        <f>IF(Français!D3=3,"X"," ")</f>
        <v xml:space="preserve"> </v>
      </c>
      <c r="F7" s="99" t="str">
        <f>IF(Français!D3=4,"X"," ")</f>
        <v xml:space="preserve"> </v>
      </c>
    </row>
    <row r="8" spans="1:9" s="1" customFormat="1" ht="18.899999999999999" customHeight="1" thickBot="1">
      <c r="A8" s="96" t="s">
        <v>81</v>
      </c>
      <c r="B8" s="97" t="str">
        <f>'Liste comp'!B8</f>
        <v>Apprend et récite une poésie de façon expressive</v>
      </c>
      <c r="C8" s="98" t="str">
        <f>IF(Français!D4=1,"X"," ")</f>
        <v xml:space="preserve"> </v>
      </c>
      <c r="D8" s="98" t="str">
        <f>IF(Français!D4=2,"X"," ")</f>
        <v xml:space="preserve"> </v>
      </c>
      <c r="E8" s="98" t="str">
        <f>IF(Français!D4=3,"X"," ")</f>
        <v xml:space="preserve"> </v>
      </c>
      <c r="F8" s="99" t="str">
        <f>IF(Français!D4=4,"X"," ")</f>
        <v xml:space="preserve"> </v>
      </c>
    </row>
    <row r="9" spans="1:9" s="1" customFormat="1" ht="18.899999999999999" customHeight="1">
      <c r="A9" s="163" t="s">
        <v>3</v>
      </c>
      <c r="B9" s="48" t="str">
        <f>'Liste comp'!B9</f>
        <v>Indique la nature des déterminants.</v>
      </c>
      <c r="C9" s="49" t="str">
        <f>IF(Français!D5=1,"X"," ")</f>
        <v>X</v>
      </c>
      <c r="D9" s="49" t="str">
        <f>IF(Français!D5=2,"X"," ")</f>
        <v xml:space="preserve"> </v>
      </c>
      <c r="E9" s="49" t="str">
        <f>IF(Français!D5=3,"X"," ")</f>
        <v xml:space="preserve"> </v>
      </c>
      <c r="F9" s="51" t="str">
        <f>IF(Français!D5=4,"X"," ")</f>
        <v xml:space="preserve"> </v>
      </c>
    </row>
    <row r="10" spans="1:9" s="1" customFormat="1" ht="18.899999999999999" customHeight="1">
      <c r="A10" s="164"/>
      <c r="B10" s="100" t="str">
        <f>'Liste comp'!B10</f>
        <v>Différencie le COD du COI.</v>
      </c>
      <c r="C10" s="5" t="str">
        <f>IF(Français!D6=1,"X"," ")</f>
        <v>X</v>
      </c>
      <c r="D10" s="5" t="str">
        <f>IF(Français!D6=2,"X"," ")</f>
        <v xml:space="preserve"> </v>
      </c>
      <c r="E10" s="5" t="str">
        <f>IF(Français!D6=3,"X"," ")</f>
        <v xml:space="preserve"> </v>
      </c>
      <c r="F10" s="52" t="str">
        <f>IF(Français!D6=4,"X"," ")</f>
        <v xml:space="preserve"> </v>
      </c>
    </row>
    <row r="11" spans="1:9" s="1" customFormat="1" ht="18.899999999999999" customHeight="1">
      <c r="A11" s="164"/>
      <c r="B11" s="100" t="str">
        <f>'Liste comp'!B11</f>
        <v>Reconnaît les compléments circonstanciels et indique la précision apportée: lieu, temps, manière.</v>
      </c>
      <c r="C11" s="5" t="str">
        <f>IF(Français!D7=1,"X"," ")</f>
        <v>X</v>
      </c>
      <c r="D11" s="5" t="str">
        <f>IF(Français!D7=2,"X"," ")</f>
        <v xml:space="preserve"> </v>
      </c>
      <c r="E11" s="5" t="str">
        <f>IF(Français!D7=3,"X"," ")</f>
        <v xml:space="preserve"> </v>
      </c>
      <c r="F11" s="52" t="str">
        <f>IF(Français!D7=4,"X"," ")</f>
        <v xml:space="preserve"> </v>
      </c>
    </row>
    <row r="12" spans="1:9" s="1" customFormat="1" ht="18.899999999999999" customHeight="1" thickBot="1">
      <c r="A12" s="165"/>
      <c r="B12" s="101" t="str">
        <f>'Liste comp'!B12</f>
        <v>Repère l'adjectif et identifie sa fonction (épithète ou attribut).</v>
      </c>
      <c r="C12" s="102" t="str">
        <f>IF(Français!D8=1,"X"," ")</f>
        <v>X</v>
      </c>
      <c r="D12" s="102" t="str">
        <f>IF(Français!D8=2,"X"," ")</f>
        <v xml:space="preserve"> </v>
      </c>
      <c r="E12" s="102" t="str">
        <f>IF(Français!D8=3,"X"," ")</f>
        <v xml:space="preserve"> </v>
      </c>
      <c r="F12" s="103" t="str">
        <f>IF(Français!D8=4,"X"," ")</f>
        <v xml:space="preserve"> </v>
      </c>
      <c r="I12" s="46"/>
    </row>
    <row r="13" spans="1:9" s="1" customFormat="1" ht="18.899999999999999" customHeight="1">
      <c r="A13" s="163" t="s">
        <v>4</v>
      </c>
      <c r="B13" s="48" t="str">
        <f>'Liste comp'!B13</f>
        <v>Copie sans erreur un texte (poésie).</v>
      </c>
      <c r="C13" s="49" t="str">
        <f>IF(Français!D9=1,"X"," ")</f>
        <v xml:space="preserve"> </v>
      </c>
      <c r="D13" s="49" t="str">
        <f>IF(Français!D9=2,"X"," ")</f>
        <v>X</v>
      </c>
      <c r="E13" s="49" t="str">
        <f>IF(Français!D9=3,"X"," ")</f>
        <v xml:space="preserve"> </v>
      </c>
      <c r="F13" s="51" t="str">
        <f>IF(Français!D9=4,"X"," ")</f>
        <v xml:space="preserve"> </v>
      </c>
      <c r="I13" s="46"/>
    </row>
    <row r="14" spans="1:9" s="1" customFormat="1" ht="18.899999999999999" customHeight="1">
      <c r="A14" s="166"/>
      <c r="B14" s="100" t="str">
        <f>'Liste comp'!B14</f>
        <v>Ecrit des groupes nominaux au féminin.</v>
      </c>
      <c r="C14" s="5" t="str">
        <f>IF(Français!D10=1,"X"," ")</f>
        <v>X</v>
      </c>
      <c r="D14" s="5" t="str">
        <f>IF(Français!D10=2,"X"," ")</f>
        <v xml:space="preserve"> </v>
      </c>
      <c r="E14" s="5" t="str">
        <f>IF(Français!D10=3,"X"," ")</f>
        <v xml:space="preserve"> </v>
      </c>
      <c r="F14" s="52" t="str">
        <f>IF(Français!D10=4,"X"," ")</f>
        <v xml:space="preserve"> </v>
      </c>
    </row>
    <row r="15" spans="1:9" s="1" customFormat="1" ht="18.899999999999999" customHeight="1">
      <c r="A15" s="166"/>
      <c r="B15" s="100" t="str">
        <f>'Liste comp'!B15</f>
        <v>Ecrit des groupes nominaux au féminin pluriel.</v>
      </c>
      <c r="C15" s="5" t="str">
        <f>IF(Français!D11=1,"X"," ")</f>
        <v xml:space="preserve"> </v>
      </c>
      <c r="D15" s="5" t="str">
        <f>IF(Français!D11=2,"X"," ")</f>
        <v>X</v>
      </c>
      <c r="E15" s="5" t="str">
        <f>IF(Français!D11=3,"X"," ")</f>
        <v xml:space="preserve"> </v>
      </c>
      <c r="F15" s="52" t="str">
        <f>IF(Français!D11=4,"X"," ")</f>
        <v xml:space="preserve"> </v>
      </c>
    </row>
    <row r="16" spans="1:9" s="3" customFormat="1" ht="18.899999999999999" customHeight="1">
      <c r="A16" s="166"/>
      <c r="B16" s="100" t="str">
        <f>'Liste comp'!B16</f>
        <v>Emploie à bon escient ce ou se.</v>
      </c>
      <c r="C16" s="5" t="str">
        <f>IF(Français!D12=1,"X"," ")</f>
        <v>X</v>
      </c>
      <c r="D16" s="5" t="str">
        <f>IF(Français!D12=2,"X"," ")</f>
        <v xml:space="preserve"> </v>
      </c>
      <c r="E16" s="5" t="str">
        <f>IF(Français!D12=3,"X"," ")</f>
        <v xml:space="preserve"> </v>
      </c>
      <c r="F16" s="52" t="str">
        <f>IF(Français!D12=4,"X"," ")</f>
        <v xml:space="preserve"> </v>
      </c>
    </row>
    <row r="17" spans="1:6" s="1" customFormat="1" ht="18.899999999999999" customHeight="1">
      <c r="A17" s="166"/>
      <c r="B17" s="100" t="str">
        <f>'Liste comp'!B17</f>
        <v>Emploie à bon escient ces ou ses.</v>
      </c>
      <c r="C17" s="5" t="str">
        <f>IF(Français!D13=1,"X"," ")</f>
        <v>X</v>
      </c>
      <c r="D17" s="5" t="str">
        <f>IF(Français!D13=2,"X"," ")</f>
        <v xml:space="preserve"> </v>
      </c>
      <c r="E17" s="5" t="str">
        <f>IF(Français!D13=3,"X"," ")</f>
        <v xml:space="preserve"> </v>
      </c>
      <c r="F17" s="52" t="str">
        <f>IF(Français!D13=4,"X"," ")</f>
        <v xml:space="preserve"> </v>
      </c>
    </row>
    <row r="18" spans="1:6" s="1" customFormat="1" ht="18.899999999999999" customHeight="1">
      <c r="A18" s="166"/>
      <c r="B18" s="100" t="str">
        <f>'Liste comp'!B18</f>
        <v>Écrit de façon correcte des mots invariables.</v>
      </c>
      <c r="C18" s="5" t="str">
        <f>IF(Français!D14=1,"X"," ")</f>
        <v>X</v>
      </c>
      <c r="D18" s="5" t="str">
        <f>IF(Français!D14=2,"X"," ")</f>
        <v xml:space="preserve"> </v>
      </c>
      <c r="E18" s="5" t="str">
        <f>IF(Français!D14=3,"X"," ")</f>
        <v xml:space="preserve"> </v>
      </c>
      <c r="F18" s="52" t="str">
        <f>IF(Français!D14=4,"X"," ")</f>
        <v xml:space="preserve"> </v>
      </c>
    </row>
    <row r="19" spans="1:6" s="1" customFormat="1" ht="18.899999999999999" customHeight="1" thickBot="1">
      <c r="A19" s="167"/>
      <c r="B19" s="101" t="str">
        <f>'Liste comp'!B19</f>
        <v>Écrit de façon correcte sous la dictée un texte de 66 mots.</v>
      </c>
      <c r="C19" s="102" t="str">
        <f>IF(Français!D15=1,"X"," ")</f>
        <v xml:space="preserve"> </v>
      </c>
      <c r="D19" s="102" t="str">
        <f>IF(Français!D15=2,"X"," ")</f>
        <v xml:space="preserve"> </v>
      </c>
      <c r="E19" s="102" t="str">
        <f>IF(Français!D15=3,"X"," ")</f>
        <v>X</v>
      </c>
      <c r="F19" s="103" t="str">
        <f>IF(Français!D15=4,"X"," ")</f>
        <v xml:space="preserve"> </v>
      </c>
    </row>
    <row r="20" spans="1:6" s="1" customFormat="1" ht="18.899999999999999" customHeight="1">
      <c r="A20" s="163" t="s">
        <v>5</v>
      </c>
      <c r="B20" s="48" t="str">
        <f>'Liste comp'!B20</f>
        <v>Conjugue les verbes du 1er et du 2e groupe au présent de l'indicatif.</v>
      </c>
      <c r="C20" s="49" t="str">
        <f>IF(Français!D16=1,"X"," ")</f>
        <v>X</v>
      </c>
      <c r="D20" s="49" t="str">
        <f>IF(Français!D16=2,"X"," ")</f>
        <v xml:space="preserve"> </v>
      </c>
      <c r="E20" s="49" t="str">
        <f>IF(Français!D16=3,"X"," ")</f>
        <v xml:space="preserve"> </v>
      </c>
      <c r="F20" s="51" t="str">
        <f>IF(Français!D16=4,"X"," ")</f>
        <v xml:space="preserve"> </v>
      </c>
    </row>
    <row r="21" spans="1:6" s="1" customFormat="1" ht="18.899999999999999" customHeight="1">
      <c r="A21" s="166"/>
      <c r="B21" s="100" t="str">
        <f>'Liste comp'!B21</f>
        <v>Conjugue les verbes du 3e groupe au présent de l'indicatif.</v>
      </c>
      <c r="C21" s="5" t="str">
        <f>IF(Français!D17=1,"X"," ")</f>
        <v>X</v>
      </c>
      <c r="D21" s="5" t="str">
        <f>IF(Français!D17=2,"X"," ")</f>
        <v xml:space="preserve"> </v>
      </c>
      <c r="E21" s="5" t="str">
        <f>IF(Français!D17=3,"X"," ")</f>
        <v xml:space="preserve"> </v>
      </c>
      <c r="F21" s="52" t="str">
        <f>IF(Français!D17=4,"X"," ")</f>
        <v xml:space="preserve"> </v>
      </c>
    </row>
    <row r="22" spans="1:6" s="1" customFormat="1" ht="18.899999999999999" customHeight="1">
      <c r="A22" s="166"/>
      <c r="B22" s="100" t="str">
        <f>'Liste comp'!B22</f>
        <v>Repère un verbe conjugué au présent de l'impératif.</v>
      </c>
      <c r="C22" s="5" t="str">
        <f>IF(Français!D18=1,"X"," ")</f>
        <v>X</v>
      </c>
      <c r="D22" s="5" t="str">
        <f>IF(Français!D18=2,"X"," ")</f>
        <v xml:space="preserve"> </v>
      </c>
      <c r="E22" s="5" t="str">
        <f>IF(Français!D18=3,"X"," ")</f>
        <v xml:space="preserve"> </v>
      </c>
      <c r="F22" s="52" t="str">
        <f>IF(Français!D18=4,"X"," ")</f>
        <v xml:space="preserve"> </v>
      </c>
    </row>
    <row r="23" spans="1:6" s="1" customFormat="1" ht="18.899999999999999" customHeight="1">
      <c r="A23" s="166"/>
      <c r="B23" s="100" t="str">
        <f>'Liste comp'!B23</f>
        <v>Conjugue au présent de l'impératif.</v>
      </c>
      <c r="C23" s="5" t="str">
        <f>IF(Français!D19=1,"X"," ")</f>
        <v>X</v>
      </c>
      <c r="D23" s="5" t="str">
        <f>IF(Français!D19=2,"X"," ")</f>
        <v xml:space="preserve"> </v>
      </c>
      <c r="E23" s="5" t="str">
        <f>IF(Français!D19=3,"X"," ")</f>
        <v xml:space="preserve"> </v>
      </c>
      <c r="F23" s="52" t="str">
        <f>IF(Français!D19=4,"X"," ")</f>
        <v xml:space="preserve"> </v>
      </c>
    </row>
    <row r="24" spans="1:6" s="1" customFormat="1" ht="18.899999999999999" customHeight="1">
      <c r="A24" s="166"/>
      <c r="B24" s="100" t="str">
        <f>'Liste comp'!B24</f>
        <v>Conjugue au futur simple de l’indicatif .</v>
      </c>
      <c r="C24" s="5" t="str">
        <f>IF(Français!D20=1,"X"," ")</f>
        <v xml:space="preserve"> </v>
      </c>
      <c r="D24" s="5" t="str">
        <f>IF(Français!D20=2,"X"," ")</f>
        <v>X</v>
      </c>
      <c r="E24" s="5" t="str">
        <f>IF(Français!D20=3,"X"," ")</f>
        <v xml:space="preserve"> </v>
      </c>
      <c r="F24" s="52" t="str">
        <f>IF(Français!D20=4,"X"," ")</f>
        <v xml:space="preserve"> </v>
      </c>
    </row>
    <row r="25" spans="1:6" s="1" customFormat="1" ht="18.899999999999999" customHeight="1" thickBot="1">
      <c r="A25" s="167"/>
      <c r="B25" s="101" t="str">
        <f>'Liste comp'!B25</f>
        <v>Conjugue à l'imparfait de l'indicatif.</v>
      </c>
      <c r="C25" s="102" t="str">
        <f>IF(Français!D21=1,"X"," ")</f>
        <v>X</v>
      </c>
      <c r="D25" s="102" t="str">
        <f>IF(Français!D21=2,"X"," ")</f>
        <v xml:space="preserve"> </v>
      </c>
      <c r="E25" s="102" t="str">
        <f>IF(Français!D21=3,"X"," ")</f>
        <v xml:space="preserve"> </v>
      </c>
      <c r="F25" s="103" t="str">
        <f>IF(Français!D21=4,"X"," ")</f>
        <v xml:space="preserve"> </v>
      </c>
    </row>
    <row r="26" spans="1:6" s="1" customFormat="1" ht="18.899999999999999" customHeight="1">
      <c r="A26" s="163" t="s">
        <v>6</v>
      </c>
      <c r="B26" s="48" t="str">
        <f>'Liste comp'!B26</f>
        <v>Remplace un nom par un autre nom plus précis dans un contexte donné.</v>
      </c>
      <c r="C26" s="49" t="str">
        <f>IF(Français!D22=1,"X"," ")</f>
        <v>X</v>
      </c>
      <c r="D26" s="49" t="str">
        <f>IF(Français!D22=2,"X"," ")</f>
        <v xml:space="preserve"> </v>
      </c>
      <c r="E26" s="49" t="str">
        <f>IF(Français!D22=3,"X"," ")</f>
        <v xml:space="preserve"> </v>
      </c>
      <c r="F26" s="51" t="str">
        <f>IF(Français!D22=4,"X"," ")</f>
        <v xml:space="preserve"> </v>
      </c>
    </row>
    <row r="27" spans="1:6" s="1" customFormat="1" ht="18.899999999999999" customHeight="1" thickBot="1">
      <c r="A27" s="168"/>
      <c r="B27" s="101" t="str">
        <f>'Liste comp'!B27</f>
        <v>Trouve le synonyme d'un mot dans un contexte donné</v>
      </c>
      <c r="C27" s="102" t="str">
        <f>IF(Français!D23=1,"X"," ")</f>
        <v>X</v>
      </c>
      <c r="D27" s="102" t="str">
        <f>IF(Français!D23=2,"X"," ")</f>
        <v xml:space="preserve"> </v>
      </c>
      <c r="E27" s="102" t="str">
        <f>IF(Français!D23=3,"X"," ")</f>
        <v xml:space="preserve"> </v>
      </c>
      <c r="F27" s="103" t="str">
        <f>IF(Français!D23=4,"X"," ")</f>
        <v xml:space="preserve"> </v>
      </c>
    </row>
    <row r="28" spans="1:6" s="1" customFormat="1" ht="18.899999999999999" customHeight="1" thickBot="1">
      <c r="A28" s="92" t="s">
        <v>43</v>
      </c>
      <c r="B28" s="97" t="str">
        <f>'Liste comp'!B28</f>
        <v>Rédige correctement des phrases correspondant à des questions (lecture).</v>
      </c>
      <c r="C28" s="98" t="str">
        <f>IF(Français!D24=1,"X"," ")</f>
        <v>X</v>
      </c>
      <c r="D28" s="98" t="str">
        <f>IF(Français!D24=2,"X"," ")</f>
        <v xml:space="preserve"> </v>
      </c>
      <c r="E28" s="98" t="str">
        <f>IF(Français!D24=3,"X"," ")</f>
        <v xml:space="preserve"> </v>
      </c>
      <c r="F28" s="99" t="str">
        <f>IF(Français!D24=4,"X"," ")</f>
        <v xml:space="preserve"> </v>
      </c>
    </row>
    <row r="29" spans="1:6" s="1" customFormat="1" ht="9.75" customHeight="1">
      <c r="B29" s="28"/>
      <c r="C29" s="29"/>
      <c r="D29" s="29"/>
      <c r="E29" s="29"/>
      <c r="F29" s="29"/>
    </row>
    <row r="30" spans="1:6" s="1" customFormat="1" ht="18.899999999999999" customHeight="1">
      <c r="B30" s="4" t="s">
        <v>7</v>
      </c>
      <c r="C30" s="75"/>
      <c r="D30" s="75"/>
      <c r="E30" s="76"/>
      <c r="F30" s="75"/>
    </row>
    <row r="31" spans="1:6" s="1" customFormat="1" ht="9.75" customHeight="1" thickBot="1">
      <c r="C31" s="22"/>
      <c r="D31" s="22"/>
      <c r="F31" s="22"/>
    </row>
    <row r="32" spans="1:6" s="1" customFormat="1" ht="20.25" customHeight="1" thickBot="1">
      <c r="B32" s="106" t="s">
        <v>2</v>
      </c>
      <c r="C32" s="98">
        <v>1</v>
      </c>
      <c r="D32" s="98">
        <v>2</v>
      </c>
      <c r="E32" s="98">
        <v>3</v>
      </c>
      <c r="F32" s="99">
        <v>4</v>
      </c>
    </row>
    <row r="33" spans="1:6" s="1" customFormat="1" ht="18.899999999999999" customHeight="1">
      <c r="A33" s="163" t="s">
        <v>8</v>
      </c>
      <c r="B33" s="95" t="str">
        <f>'Liste comp'!B33</f>
        <v>Ecrit des  grands nombres.</v>
      </c>
      <c r="C33" s="49" t="str">
        <f>IF(Maths!D3=1,"X"," ")</f>
        <v>X</v>
      </c>
      <c r="D33" s="49" t="str">
        <f>IF(Maths!D3=2,"X"," ")</f>
        <v xml:space="preserve"> </v>
      </c>
      <c r="E33" s="49" t="str">
        <f>IF(Maths!D3=3,"X"," ")</f>
        <v xml:space="preserve"> </v>
      </c>
      <c r="F33" s="51" t="str">
        <f>IF(Maths!D3=4,"X"," ")</f>
        <v xml:space="preserve"> </v>
      </c>
    </row>
    <row r="34" spans="1:6" s="1" customFormat="1" ht="18.899999999999999" customHeight="1">
      <c r="A34" s="172"/>
      <c r="B34" s="89" t="str">
        <f>'Liste comp'!B34</f>
        <v>Ecrit des fractions en les associant à une représentation donnée.</v>
      </c>
      <c r="C34" s="5" t="str">
        <f>IF(Maths!D4=1,"X"," ")</f>
        <v>X</v>
      </c>
      <c r="D34" s="5" t="str">
        <f>IF(Maths!D4=2,"X"," ")</f>
        <v xml:space="preserve"> </v>
      </c>
      <c r="E34" s="5" t="str">
        <f>IF(Maths!D4=3,"X"," ")</f>
        <v xml:space="preserve"> </v>
      </c>
      <c r="F34" s="52" t="str">
        <f>IF(Maths!D4=4,"X"," ")</f>
        <v xml:space="preserve"> </v>
      </c>
    </row>
    <row r="35" spans="1:6" s="1" customFormat="1" ht="18.899999999999999" customHeight="1">
      <c r="A35" s="172"/>
      <c r="B35" s="89" t="str">
        <f>'Liste comp'!B35</f>
        <v>Lit et écrit des fractions.</v>
      </c>
      <c r="C35" s="5" t="str">
        <f>IF(Maths!D5=1,"X"," ")</f>
        <v>X</v>
      </c>
      <c r="D35" s="5" t="str">
        <f>IF(Maths!D5=2,"X"," ")</f>
        <v xml:space="preserve"> </v>
      </c>
      <c r="E35" s="5" t="str">
        <f>IF(Maths!D5=3,"X"," ")</f>
        <v xml:space="preserve"> </v>
      </c>
      <c r="F35" s="52" t="str">
        <f>IF(Maths!D5=4,"X"," ")</f>
        <v xml:space="preserve"> </v>
      </c>
    </row>
    <row r="36" spans="1:6" s="1" customFormat="1" ht="18.899999999999999" customHeight="1" thickBot="1">
      <c r="A36" s="168"/>
      <c r="B36" s="104" t="str">
        <f>'Liste comp'!B36</f>
        <v>Compare des nombres écrits sous forme de fractions.</v>
      </c>
      <c r="C36" s="102" t="str">
        <f>IF(Maths!D6=1,"X"," ")</f>
        <v>X</v>
      </c>
      <c r="D36" s="102" t="str">
        <f>IF(Maths!D6=2,"X"," ")</f>
        <v xml:space="preserve"> </v>
      </c>
      <c r="E36" s="102" t="str">
        <f>IF(Maths!D6=3,"X"," ")</f>
        <v xml:space="preserve"> </v>
      </c>
      <c r="F36" s="103" t="str">
        <f>IF(Maths!D6=4,"X"," ")</f>
        <v xml:space="preserve"> </v>
      </c>
    </row>
    <row r="37" spans="1:6" s="1" customFormat="1" ht="18.899999999999999" customHeight="1">
      <c r="A37" s="163" t="s">
        <v>9</v>
      </c>
      <c r="B37" s="95" t="str">
        <f>'Liste comp'!B37</f>
        <v>Maîtrise la technique de la soustraction (mentalement ou en les posant).</v>
      </c>
      <c r="C37" s="49" t="str">
        <f>IF(Maths!D7=1,"X"," ")</f>
        <v>X</v>
      </c>
      <c r="D37" s="49" t="str">
        <f>IF(Maths!D7=2,"X"," ")</f>
        <v xml:space="preserve"> </v>
      </c>
      <c r="E37" s="49" t="str">
        <f>IF(Maths!D7=3,"X"," ")</f>
        <v xml:space="preserve"> </v>
      </c>
      <c r="F37" s="51" t="str">
        <f>IF(Maths!D7=4,"X"," ")</f>
        <v xml:space="preserve"> </v>
      </c>
    </row>
    <row r="38" spans="1:6" s="1" customFormat="1" ht="18.899999999999999" customHeight="1">
      <c r="A38" s="170"/>
      <c r="B38" s="89" t="str">
        <f>'Liste comp'!B38</f>
        <v>Maîtrise la technique de la division  (mentalement ou en les posant).</v>
      </c>
      <c r="C38" s="5" t="str">
        <f>IF(Maths!D8=1,"X"," ")</f>
        <v>X</v>
      </c>
      <c r="D38" s="5" t="str">
        <f>IF(Maths!D8=2,"X"," ")</f>
        <v xml:space="preserve"> </v>
      </c>
      <c r="E38" s="5" t="str">
        <f>IF(Maths!D8=3,"X"," ")</f>
        <v xml:space="preserve"> </v>
      </c>
      <c r="F38" s="52" t="str">
        <f>IF(Maths!D8=4,"X"," ")</f>
        <v xml:space="preserve"> </v>
      </c>
    </row>
    <row r="39" spans="1:6" s="1" customFormat="1" ht="18.899999999999999" customHeight="1" thickBot="1">
      <c r="A39" s="171"/>
      <c r="B39" s="104" t="str">
        <f>'Liste comp'!B39</f>
        <v>Calcule des divisions-fractions (divisions sans reste).</v>
      </c>
      <c r="C39" s="102" t="str">
        <f>IF(Maths!D9=1,"X"," ")</f>
        <v>X</v>
      </c>
      <c r="D39" s="102" t="str">
        <f>IF(Maths!D9=2,"X"," ")</f>
        <v xml:space="preserve"> </v>
      </c>
      <c r="E39" s="102" t="str">
        <f>IF(Maths!D9=3,"X"," ")</f>
        <v xml:space="preserve"> </v>
      </c>
      <c r="F39" s="103" t="str">
        <f>IF(Maths!D9=4,"X"," ")</f>
        <v xml:space="preserve"> </v>
      </c>
    </row>
    <row r="40" spans="1:6" s="1" customFormat="1" ht="18.899999999999999" customHeight="1">
      <c r="A40" s="163" t="s">
        <v>10</v>
      </c>
      <c r="B40" s="95" t="str">
        <f>'Liste comp'!B40</f>
        <v>Choisit la bonne opération.</v>
      </c>
      <c r="C40" s="49" t="str">
        <f>IF(Maths!D10=1,"X"," ")</f>
        <v>X</v>
      </c>
      <c r="D40" s="49" t="str">
        <f>IF(Maths!D10=2,"X"," ")</f>
        <v xml:space="preserve"> </v>
      </c>
      <c r="E40" s="49" t="str">
        <f>IF(Maths!D10=3,"X"," ")</f>
        <v xml:space="preserve"> </v>
      </c>
      <c r="F40" s="51" t="str">
        <f>IF(Maths!D10=4,"X"," ")</f>
        <v xml:space="preserve"> </v>
      </c>
    </row>
    <row r="41" spans="1:6" s="1" customFormat="1" ht="18.899999999999999" customHeight="1">
      <c r="A41" s="172"/>
      <c r="B41" s="89" t="str">
        <f>'Liste comp'!B41</f>
        <v>Trouve le bon résultat.</v>
      </c>
      <c r="C41" s="5" t="str">
        <f>IF(Maths!D11=1,"X"," ")</f>
        <v>X</v>
      </c>
      <c r="D41" s="5" t="str">
        <f>IF(Maths!D11=2,"X"," ")</f>
        <v xml:space="preserve"> </v>
      </c>
      <c r="E41" s="5" t="str">
        <f>IF(Maths!D11=3,"X"," ")</f>
        <v xml:space="preserve"> </v>
      </c>
      <c r="F41" s="52" t="str">
        <f>IF(Maths!D11=4,"X"," ")</f>
        <v xml:space="preserve"> </v>
      </c>
    </row>
    <row r="42" spans="1:6" s="1" customFormat="1" ht="18.899999999999999" customHeight="1" thickBot="1">
      <c r="A42" s="168"/>
      <c r="B42" s="104" t="str">
        <f>'Liste comp'!B42</f>
        <v>Rédige une phrase-réponse correcte.</v>
      </c>
      <c r="C42" s="102" t="str">
        <f>IF(Maths!D12=1,"X"," ")</f>
        <v>X</v>
      </c>
      <c r="D42" s="102" t="str">
        <f>IF(Maths!D12=2,"X"," ")</f>
        <v xml:space="preserve"> </v>
      </c>
      <c r="E42" s="102" t="str">
        <f>IF(Maths!D12=3,"X"," ")</f>
        <v xml:space="preserve"> </v>
      </c>
      <c r="F42" s="103" t="str">
        <f>IF(Maths!D12=4,"X"," ")</f>
        <v xml:space="preserve"> </v>
      </c>
    </row>
    <row r="43" spans="1:6" s="1" customFormat="1" ht="18.899999999999999" customHeight="1">
      <c r="A43" s="169" t="s">
        <v>25</v>
      </c>
      <c r="B43" s="95" t="str">
        <f>'Liste comp'!B43</f>
        <v>Identifie le(s) axe(s) de symétrie dans des figures données.</v>
      </c>
      <c r="C43" s="49" t="str">
        <f>IF(Maths!D13=1,"X"," ")</f>
        <v>X</v>
      </c>
      <c r="D43" s="49" t="str">
        <f>IF(Maths!D13=2,"X"," ")</f>
        <v xml:space="preserve"> </v>
      </c>
      <c r="E43" s="49" t="str">
        <f>IF(Maths!D13=3,"X"," ")</f>
        <v xml:space="preserve"> </v>
      </c>
      <c r="F43" s="51" t="str">
        <f>IF(Maths!D13=4,"X"," ")</f>
        <v xml:space="preserve"> </v>
      </c>
    </row>
    <row r="44" spans="1:6" s="1" customFormat="1" ht="18.899999999999999" customHeight="1">
      <c r="A44" s="164"/>
      <c r="B44" s="89" t="str">
        <f>'Liste comp'!B44</f>
        <v>Trace le(s) axe(s) de symétrie dans des figures données.</v>
      </c>
      <c r="C44" s="5" t="str">
        <f>IF(Maths!D14=1,"X"," ")</f>
        <v>X</v>
      </c>
      <c r="D44" s="5" t="str">
        <f>IF(Maths!D14=2,"X"," ")</f>
        <v xml:space="preserve"> </v>
      </c>
      <c r="E44" s="5" t="str">
        <f>IF(Maths!D14=3,"X"," ")</f>
        <v xml:space="preserve"> </v>
      </c>
      <c r="F44" s="52" t="str">
        <f>IF(Maths!D14=4,"X"," ")</f>
        <v xml:space="preserve"> </v>
      </c>
    </row>
    <row r="45" spans="1:6" s="1" customFormat="1" ht="18.899999999999999" customHeight="1" thickBot="1">
      <c r="A45" s="165"/>
      <c r="B45" s="104" t="str">
        <f>'Liste comp'!B45</f>
        <v>Trace la partie symétrique d'une figure par rapport à une droite, avec quadrillage</v>
      </c>
      <c r="C45" s="102" t="str">
        <f>IF(Maths!D15=1,"X"," ")</f>
        <v>X</v>
      </c>
      <c r="D45" s="102" t="str">
        <f>IF(Maths!D15=2,"X"," ")</f>
        <v xml:space="preserve"> </v>
      </c>
      <c r="E45" s="102" t="str">
        <f>IF(Maths!D15=3,"X"," ")</f>
        <v xml:space="preserve"> </v>
      </c>
      <c r="F45" s="103" t="str">
        <f>IF(Maths!D15=4,"X"," ")</f>
        <v xml:space="preserve"> </v>
      </c>
    </row>
    <row r="46" spans="1:6" s="1" customFormat="1" ht="18.899999999999999" customHeight="1" thickBot="1">
      <c r="A46" s="96" t="s">
        <v>12</v>
      </c>
      <c r="B46" s="105" t="str">
        <f>'Liste comp'!B46</f>
        <v>Effectue des conversions.</v>
      </c>
      <c r="C46" s="98" t="str">
        <f>IF(Maths!D16=1,"X"," ")</f>
        <v>X</v>
      </c>
      <c r="D46" s="98" t="str">
        <f>IF(Maths!D16=2,"X"," ")</f>
        <v xml:space="preserve"> </v>
      </c>
      <c r="E46" s="98" t="str">
        <f>IF(Maths!D16=3,"X"," ")</f>
        <v xml:space="preserve"> </v>
      </c>
      <c r="F46" s="99" t="str">
        <f>IF(Maths!D16=4,"X"," ")</f>
        <v xml:space="preserve"> </v>
      </c>
    </row>
    <row r="47" spans="1:6" s="1" customFormat="1" ht="14.4" customHeight="1">
      <c r="A47" s="6"/>
      <c r="B47" s="160"/>
      <c r="C47" s="160"/>
      <c r="D47" s="160"/>
      <c r="E47" s="160"/>
      <c r="F47" s="160"/>
    </row>
    <row r="48" spans="1:6" s="6" customFormat="1" ht="12" customHeight="1">
      <c r="A48" s="64" t="s">
        <v>41</v>
      </c>
      <c r="B48" s="64"/>
      <c r="C48" s="64"/>
      <c r="D48" s="64"/>
      <c r="E48" s="64"/>
      <c r="F48" s="64"/>
    </row>
    <row r="49" spans="1:6" ht="15" customHeight="1">
      <c r="A49" s="63"/>
    </row>
    <row r="50" spans="1:6" ht="18.899999999999999" customHeight="1"/>
    <row r="51" spans="1:6" ht="18.899999999999999" customHeight="1">
      <c r="B51" s="2"/>
      <c r="C51" s="21"/>
      <c r="D51" s="21"/>
      <c r="E51" s="21"/>
      <c r="F51" s="21"/>
    </row>
    <row r="52" spans="1:6" ht="18.899999999999999" customHeight="1">
      <c r="B52" s="152"/>
      <c r="C52" s="152"/>
      <c r="D52" s="152"/>
      <c r="E52" s="152"/>
      <c r="F52" s="152"/>
    </row>
    <row r="53" spans="1:6" ht="18.899999999999999" customHeight="1">
      <c r="B53" s="4"/>
      <c r="C53" s="21"/>
      <c r="D53" s="21"/>
      <c r="E53" s="21"/>
      <c r="F53" s="21"/>
    </row>
    <row r="54" spans="1:6" ht="18.899999999999999" customHeight="1"/>
    <row r="55" spans="1:6" ht="18.899999999999999" customHeight="1"/>
    <row r="56" spans="1:6" ht="18.899999999999999" customHeight="1"/>
    <row r="57" spans="1:6" ht="18.899999999999999" customHeight="1"/>
    <row r="58" spans="1:6" ht="18.899999999999999" customHeight="1"/>
    <row r="59" spans="1:6" ht="18.899999999999999" customHeight="1"/>
    <row r="60" spans="1:6" ht="18.899999999999999" customHeight="1"/>
    <row r="61" spans="1:6" ht="18.899999999999999" customHeight="1"/>
    <row r="62" spans="1:6" ht="18.899999999999999" customHeight="1"/>
    <row r="63" spans="1:6" ht="18.899999999999999" customHeight="1"/>
    <row r="64" spans="1:6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2:6" ht="18.899999999999999" customHeight="1"/>
    <row r="2018" spans="2:6" ht="18.899999999999999" customHeight="1"/>
    <row r="2019" spans="2:6" ht="18.899999999999999" customHeight="1"/>
    <row r="2020" spans="2:6" ht="18.899999999999999" customHeight="1">
      <c r="C2020" s="21"/>
      <c r="D2020" s="21"/>
      <c r="E2020" s="21"/>
      <c r="F2020" s="21"/>
    </row>
    <row r="2021" spans="2:6" ht="18.899999999999999" customHeight="1">
      <c r="C2021" s="22"/>
      <c r="D2021" s="22"/>
      <c r="E2021" s="22"/>
      <c r="F2021" s="22"/>
    </row>
    <row r="2022" spans="2:6" ht="18.899999999999999" customHeight="1"/>
    <row r="2023" spans="2:6" ht="18.899999999999999" customHeight="1"/>
    <row r="2024" spans="2:6" ht="18.899999999999999" customHeight="1"/>
    <row r="2025" spans="2:6" ht="18.899999999999999" customHeight="1"/>
    <row r="2026" spans="2:6" ht="18.899999999999999" customHeight="1"/>
    <row r="2027" spans="2:6" ht="18.899999999999999" customHeight="1"/>
    <row r="2028" spans="2:6" ht="18.899999999999999" customHeight="1"/>
    <row r="2029" spans="2:6" ht="18.899999999999999" customHeight="1">
      <c r="B2029" s="2"/>
      <c r="C2029" s="21"/>
      <c r="D2029" s="21"/>
      <c r="E2029" s="21"/>
      <c r="F2029" s="21"/>
    </row>
    <row r="2030" spans="2:6" ht="18.899999999999999" customHeight="1">
      <c r="B2030" s="152"/>
      <c r="C2030" s="152"/>
      <c r="D2030" s="152"/>
      <c r="E2030" s="152"/>
      <c r="F2030" s="152"/>
    </row>
    <row r="2031" spans="2:6" ht="18.899999999999999" customHeight="1">
      <c r="B2031" s="4"/>
      <c r="C2031" s="21"/>
      <c r="D2031" s="21"/>
      <c r="E2031" s="21"/>
      <c r="F2031" s="21"/>
    </row>
    <row r="2032" spans="2:6" ht="18.899999999999999" customHeight="1"/>
    <row r="2033" ht="18.899999999999999" customHeight="1"/>
    <row r="2034" ht="18.899999999999999" customHeight="1"/>
    <row r="2035" ht="18.899999999999999" customHeight="1"/>
    <row r="2036" ht="18.899999999999999" customHeight="1"/>
    <row r="2037" ht="18.899999999999999" customHeight="1"/>
    <row r="2038" ht="18.899999999999999" customHeight="1"/>
    <row r="2039" ht="18.899999999999999" customHeight="1"/>
    <row r="2040" ht="18.899999999999999" customHeight="1"/>
    <row r="2041" ht="18.899999999999999" customHeight="1"/>
    <row r="2042" ht="18.899999999999999" customHeight="1"/>
    <row r="2043" ht="18.899999999999999" customHeight="1"/>
    <row r="2044" ht="18.899999999999999" customHeight="1"/>
    <row r="2045" ht="18.899999999999999" customHeight="1"/>
    <row r="2046" ht="18.899999999999999" customHeight="1"/>
    <row r="2047" ht="18.899999999999999" customHeight="1"/>
    <row r="2048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  <row r="2285" ht="18.899999999999999" customHeight="1"/>
    <row r="2286" ht="18.899999999999999" customHeight="1"/>
    <row r="2287" ht="18.899999999999999" customHeight="1"/>
    <row r="2288" ht="18.899999999999999" customHeight="1"/>
    <row r="2289" ht="18.899999999999999" customHeight="1"/>
    <row r="2290" ht="18.899999999999999" customHeight="1"/>
  </sheetData>
  <mergeCells count="14">
    <mergeCell ref="A1:F1"/>
    <mergeCell ref="B4:F4"/>
    <mergeCell ref="B47:F47"/>
    <mergeCell ref="B52:F52"/>
    <mergeCell ref="B2030:F2030"/>
    <mergeCell ref="B2:F2"/>
    <mergeCell ref="A9:A12"/>
    <mergeCell ref="A13:A19"/>
    <mergeCell ref="A20:A25"/>
    <mergeCell ref="A26:A27"/>
    <mergeCell ref="A43:A45"/>
    <mergeCell ref="A37:A39"/>
    <mergeCell ref="A40:A42"/>
    <mergeCell ref="A33:A36"/>
  </mergeCells>
  <phoneticPr fontId="31" type="noConversion"/>
  <pageMargins left="0.41" right="0.19" top="7.874015748031496E-2" bottom="0.47244094488188981" header="7.874015748031496E-2" footer="0.47244094488188981"/>
  <pageSetup paperSize="9" scale="87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4">
    <tabColor theme="9" tint="-0.249977111117893"/>
  </sheetPr>
  <dimension ref="A1:M2295"/>
  <sheetViews>
    <sheetView tabSelected="1" topLeftCell="A24" zoomScale="85" zoomScaleNormal="85" workbookViewId="0">
      <selection activeCell="F51" sqref="F51"/>
    </sheetView>
  </sheetViews>
  <sheetFormatPr baseColWidth="10" defaultRowHeight="15.6"/>
  <cols>
    <col min="1" max="1" width="26.88671875" bestFit="1" customWidth="1"/>
    <col min="2" max="2" width="68.88671875" customWidth="1"/>
    <col min="3" max="3" width="6.33203125" style="23" bestFit="1" customWidth="1"/>
    <col min="7" max="7" width="17.33203125" bestFit="1" customWidth="1"/>
  </cols>
  <sheetData>
    <row r="1" spans="1:13" s="1" customFormat="1" ht="18.899999999999999" customHeight="1">
      <c r="A1" s="117" t="s">
        <v>131</v>
      </c>
      <c r="B1" s="115"/>
      <c r="C1" s="115"/>
      <c r="H1" s="130" t="s">
        <v>130</v>
      </c>
    </row>
    <row r="2" spans="1:13" s="1" customFormat="1" ht="26.4" customHeight="1">
      <c r="A2" s="20"/>
      <c r="B2" s="161" t="str">
        <f>'Liste comp'!B1:F1</f>
        <v>EVALUATIONS - Avril Mai 2011</v>
      </c>
      <c r="C2" s="162"/>
    </row>
    <row r="3" spans="1:13" s="1" customFormat="1" ht="18.899999999999999" customHeight="1">
      <c r="B3" s="4" t="s">
        <v>0</v>
      </c>
      <c r="C3" s="21"/>
    </row>
    <row r="4" spans="1:13" s="1" customFormat="1" ht="18.899999999999999" customHeight="1">
      <c r="B4" s="159" t="s">
        <v>11</v>
      </c>
      <c r="C4" s="159"/>
    </row>
    <row r="5" spans="1:13" s="1" customFormat="1" ht="36.6" customHeight="1" thickBot="1">
      <c r="C5" s="21"/>
    </row>
    <row r="6" spans="1:13" s="1" customFormat="1" ht="18.899999999999999" customHeight="1" thickBot="1">
      <c r="B6" s="106" t="s">
        <v>2</v>
      </c>
      <c r="C6" s="98" t="s">
        <v>113</v>
      </c>
      <c r="G6" s="123" t="s">
        <v>129</v>
      </c>
      <c r="H6" s="123"/>
      <c r="I6" s="123"/>
      <c r="J6" s="123"/>
    </row>
    <row r="7" spans="1:13" s="1" customFormat="1" ht="18.899999999999999" customHeight="1" thickBot="1">
      <c r="A7" s="96" t="s">
        <v>1</v>
      </c>
      <c r="B7" s="97" t="str">
        <f>'Liste comp'!B7</f>
        <v>Trouve des informations ponctuelles dans un texte narratif.</v>
      </c>
      <c r="C7" s="98">
        <f ca="1">OFFSET(Francais_Base,ROW()-7,MATCH($A$1,Noms,0)-1)</f>
        <v>4</v>
      </c>
      <c r="G7" s="124" t="s">
        <v>121</v>
      </c>
      <c r="H7" s="124" t="s">
        <v>122</v>
      </c>
      <c r="I7" s="125"/>
      <c r="J7" s="125"/>
    </row>
    <row r="8" spans="1:13" s="1" customFormat="1" ht="18.899999999999999" customHeight="1" thickBot="1">
      <c r="A8" s="96" t="s">
        <v>81</v>
      </c>
      <c r="B8" s="97" t="str">
        <f>'Liste comp'!B8</f>
        <v>Apprend et récite une poésie de façon expressive</v>
      </c>
      <c r="C8" s="98"/>
      <c r="G8" s="124" t="s">
        <v>123</v>
      </c>
      <c r="H8" s="124" t="s">
        <v>124</v>
      </c>
      <c r="I8" s="125"/>
      <c r="J8" s="125"/>
    </row>
    <row r="9" spans="1:13" s="1" customFormat="1" ht="18.899999999999999" customHeight="1">
      <c r="A9" s="163" t="s">
        <v>3</v>
      </c>
      <c r="B9" s="48" t="str">
        <f>'Liste comp'!B9</f>
        <v>Indique la nature des déterminants.</v>
      </c>
      <c r="C9" s="126">
        <f t="shared" ref="C9:C28" ca="1" si="0">OFFSET(Francais_Base,ROW()-7,MATCH($A$1,Noms,0)-1)</f>
        <v>1</v>
      </c>
      <c r="G9" s="124" t="s">
        <v>125</v>
      </c>
      <c r="H9" s="124" t="s">
        <v>126</v>
      </c>
      <c r="I9" s="125"/>
      <c r="J9" s="125"/>
    </row>
    <row r="10" spans="1:13" s="1" customFormat="1" ht="18.899999999999999" customHeight="1">
      <c r="A10" s="164"/>
      <c r="B10" s="100" t="str">
        <f>'Liste comp'!B10</f>
        <v>Différencie le COD du COI.</v>
      </c>
      <c r="C10" s="5">
        <f t="shared" ca="1" si="0"/>
        <v>3</v>
      </c>
      <c r="G10" s="124" t="s">
        <v>127</v>
      </c>
      <c r="H10" s="124" t="s">
        <v>128</v>
      </c>
      <c r="I10" s="125"/>
      <c r="J10" s="125"/>
    </row>
    <row r="11" spans="1:13" s="1" customFormat="1" ht="18.899999999999999" customHeight="1">
      <c r="A11" s="164"/>
      <c r="B11" s="100" t="str">
        <f>'Liste comp'!B11</f>
        <v>Reconnaît les compléments circonstanciels et indique la précision apportée: lieu, temps, manière.</v>
      </c>
      <c r="C11" s="5">
        <f t="shared" ca="1" si="0"/>
        <v>0</v>
      </c>
    </row>
    <row r="12" spans="1:13" s="1" customFormat="1" ht="18.899999999999999" customHeight="1" thickBot="1">
      <c r="A12" s="165"/>
      <c r="B12" s="101" t="str">
        <f>'Liste comp'!B12</f>
        <v>Repère l'adjectif et identifie sa fonction (épithète ou attribut).</v>
      </c>
      <c r="C12" s="127">
        <f t="shared" ca="1" si="0"/>
        <v>0</v>
      </c>
      <c r="F12" s="46"/>
    </row>
    <row r="13" spans="1:13" s="1" customFormat="1" ht="18.899999999999999" customHeight="1">
      <c r="A13" s="163" t="s">
        <v>4</v>
      </c>
      <c r="B13" s="48" t="str">
        <f>'Liste comp'!B13</f>
        <v>Copie sans erreur un texte (poésie).</v>
      </c>
      <c r="C13" s="126">
        <f t="shared" ca="1" si="0"/>
        <v>1</v>
      </c>
      <c r="I13" s="120" t="s">
        <v>114</v>
      </c>
      <c r="J13" s="120"/>
      <c r="K13" s="120"/>
      <c r="L13" s="120"/>
      <c r="M13" s="121"/>
    </row>
    <row r="14" spans="1:13" s="1" customFormat="1" ht="18.899999999999999" customHeight="1">
      <c r="A14" s="166"/>
      <c r="B14" s="100" t="str">
        <f>'Liste comp'!B14</f>
        <v>Ecrit des groupes nominaux au féminin.</v>
      </c>
      <c r="C14" s="5">
        <f t="shared" ca="1" si="0"/>
        <v>3</v>
      </c>
      <c r="I14" s="120" t="s">
        <v>115</v>
      </c>
      <c r="J14" s="120"/>
      <c r="K14" s="120"/>
      <c r="L14" s="120"/>
      <c r="M14" s="121"/>
    </row>
    <row r="15" spans="1:13" s="1" customFormat="1" ht="18.899999999999999" customHeight="1">
      <c r="A15" s="166"/>
      <c r="B15" s="100" t="str">
        <f>'Liste comp'!B15</f>
        <v>Ecrit des groupes nominaux au féminin pluriel.</v>
      </c>
      <c r="C15" s="5">
        <f t="shared" ca="1" si="0"/>
        <v>4</v>
      </c>
      <c r="I15" s="120" t="s">
        <v>116</v>
      </c>
      <c r="J15" s="120"/>
      <c r="K15" s="120"/>
      <c r="L15" s="120"/>
      <c r="M15" s="121"/>
    </row>
    <row r="16" spans="1:13" s="3" customFormat="1" ht="18.899999999999999" customHeight="1">
      <c r="A16" s="166"/>
      <c r="B16" s="100" t="str">
        <f>'Liste comp'!B16</f>
        <v>Emploie à bon escient ce ou se.</v>
      </c>
      <c r="C16" s="5">
        <f t="shared" ca="1" si="0"/>
        <v>1</v>
      </c>
      <c r="D16" s="1"/>
      <c r="E16" s="1"/>
      <c r="I16" s="120" t="s">
        <v>118</v>
      </c>
      <c r="J16" s="120"/>
      <c r="K16" s="120"/>
      <c r="L16" s="122"/>
      <c r="M16" s="2"/>
    </row>
    <row r="17" spans="1:13" s="1" customFormat="1" ht="18.899999999999999" customHeight="1">
      <c r="A17" s="166"/>
      <c r="B17" s="100" t="str">
        <f>'Liste comp'!B17</f>
        <v>Emploie à bon escient ces ou ses.</v>
      </c>
      <c r="C17" s="5">
        <f t="shared" ca="1" si="0"/>
        <v>1</v>
      </c>
      <c r="I17" s="120" t="s">
        <v>120</v>
      </c>
      <c r="J17" s="120"/>
      <c r="K17" s="120"/>
      <c r="L17" s="120"/>
      <c r="M17" s="121"/>
    </row>
    <row r="18" spans="1:13" s="1" customFormat="1" ht="18.899999999999999" customHeight="1">
      <c r="A18" s="166"/>
      <c r="B18" s="100" t="str">
        <f>'Liste comp'!B18</f>
        <v>Écrit de façon correcte des mots invariables.</v>
      </c>
      <c r="C18" s="5">
        <f t="shared" ca="1" si="0"/>
        <v>1</v>
      </c>
      <c r="I18" s="120" t="s">
        <v>117</v>
      </c>
      <c r="J18" s="120"/>
      <c r="K18" s="120"/>
      <c r="L18" s="120"/>
      <c r="M18" s="121"/>
    </row>
    <row r="19" spans="1:13" s="1" customFormat="1" ht="18.899999999999999" customHeight="1" thickBot="1">
      <c r="A19" s="167"/>
      <c r="B19" s="101" t="str">
        <f>'Liste comp'!B19</f>
        <v>Écrit de façon correcte sous la dictée un texte de 66 mots.</v>
      </c>
      <c r="C19" s="127">
        <f t="shared" ca="1" si="0"/>
        <v>4</v>
      </c>
      <c r="I19" s="120" t="s">
        <v>119</v>
      </c>
      <c r="J19" s="120"/>
      <c r="K19" s="120"/>
      <c r="L19" s="120"/>
      <c r="M19" s="121"/>
    </row>
    <row r="20" spans="1:13" s="1" customFormat="1" ht="18.899999999999999" customHeight="1">
      <c r="A20" s="163" t="s">
        <v>5</v>
      </c>
      <c r="B20" s="48" t="str">
        <f>'Liste comp'!B20</f>
        <v>Conjugue les verbes du 1er et du 2e groupe au présent de l'indicatif.</v>
      </c>
      <c r="C20" s="126">
        <f t="shared" ca="1" si="0"/>
        <v>3</v>
      </c>
      <c r="I20" s="119"/>
      <c r="J20" s="118"/>
      <c r="K20" s="118"/>
      <c r="L20" s="118"/>
    </row>
    <row r="21" spans="1:13" s="1" customFormat="1" ht="18.899999999999999" customHeight="1">
      <c r="A21" s="166"/>
      <c r="B21" s="100" t="str">
        <f>'Liste comp'!B21</f>
        <v>Conjugue les verbes du 3e groupe au présent de l'indicatif.</v>
      </c>
      <c r="C21" s="5">
        <f t="shared" ca="1" si="0"/>
        <v>3</v>
      </c>
      <c r="I21" s="119"/>
      <c r="J21" s="118"/>
      <c r="K21" s="118"/>
      <c r="L21" s="118"/>
    </row>
    <row r="22" spans="1:13" s="1" customFormat="1" ht="18.899999999999999" customHeight="1">
      <c r="A22" s="166"/>
      <c r="B22" s="100" t="str">
        <f>'Liste comp'!B22</f>
        <v>Repère un verbe conjugué au présent de l'impératif.</v>
      </c>
      <c r="C22" s="5">
        <f t="shared" ca="1" si="0"/>
        <v>3</v>
      </c>
      <c r="I22" s="119"/>
      <c r="J22" s="118"/>
      <c r="K22" s="118"/>
      <c r="L22" s="118"/>
    </row>
    <row r="23" spans="1:13" s="1" customFormat="1" ht="18.899999999999999" customHeight="1">
      <c r="A23" s="166"/>
      <c r="B23" s="100" t="str">
        <f>'Liste comp'!B23</f>
        <v>Conjugue au présent de l'impératif.</v>
      </c>
      <c r="C23" s="5">
        <f t="shared" ca="1" si="0"/>
        <v>3</v>
      </c>
    </row>
    <row r="24" spans="1:13" s="1" customFormat="1" ht="18.899999999999999" customHeight="1">
      <c r="A24" s="166"/>
      <c r="B24" s="100" t="str">
        <f>'Liste comp'!B24</f>
        <v>Conjugue au futur simple de l’indicatif .</v>
      </c>
      <c r="C24" s="5">
        <f t="shared" ca="1" si="0"/>
        <v>3</v>
      </c>
    </row>
    <row r="25" spans="1:13" s="1" customFormat="1" ht="18.899999999999999" customHeight="1" thickBot="1">
      <c r="A25" s="167"/>
      <c r="B25" s="101" t="str">
        <f>'Liste comp'!B25</f>
        <v>Conjugue à l'imparfait de l'indicatif.</v>
      </c>
      <c r="C25" s="127">
        <f t="shared" ca="1" si="0"/>
        <v>0</v>
      </c>
    </row>
    <row r="26" spans="1:13" s="1" customFormat="1" ht="18.899999999999999" customHeight="1">
      <c r="A26" s="163" t="s">
        <v>6</v>
      </c>
      <c r="B26" s="48" t="str">
        <f>'Liste comp'!B26</f>
        <v>Remplace un nom par un autre nom plus précis dans un contexte donné.</v>
      </c>
      <c r="C26" s="126">
        <f t="shared" ca="1" si="0"/>
        <v>3</v>
      </c>
    </row>
    <row r="27" spans="1:13" s="1" customFormat="1" ht="18.899999999999999" customHeight="1" thickBot="1">
      <c r="A27" s="168"/>
      <c r="B27" s="101" t="str">
        <f>'Liste comp'!B27</f>
        <v>Trouve le synonyme d'un mot dans un contexte donné</v>
      </c>
      <c r="C27" s="102">
        <f t="shared" ca="1" si="0"/>
        <v>1</v>
      </c>
    </row>
    <row r="28" spans="1:13" s="1" customFormat="1" ht="18.899999999999999" customHeight="1" thickBot="1">
      <c r="A28" s="92" t="s">
        <v>43</v>
      </c>
      <c r="B28" s="97" t="str">
        <f>'Liste comp'!B28</f>
        <v>Rédige correctement des phrases correspondant à des questions (lecture).</v>
      </c>
      <c r="C28" s="98">
        <f t="shared" ca="1" si="0"/>
        <v>2</v>
      </c>
    </row>
    <row r="29" spans="1:13" s="1" customFormat="1" ht="9.75" customHeight="1">
      <c r="B29" s="28"/>
      <c r="C29" s="29"/>
    </row>
    <row r="30" spans="1:13" s="1" customFormat="1" ht="18.899999999999999" customHeight="1">
      <c r="B30" s="4" t="s">
        <v>7</v>
      </c>
      <c r="C30" s="75"/>
    </row>
    <row r="31" spans="1:13" s="1" customFormat="1" ht="9.75" customHeight="1" thickBot="1">
      <c r="C31" s="22"/>
    </row>
    <row r="32" spans="1:13" s="1" customFormat="1" ht="20.25" customHeight="1" thickBot="1">
      <c r="B32" s="106" t="s">
        <v>2</v>
      </c>
      <c r="C32" s="129"/>
    </row>
    <row r="33" spans="1:3" s="1" customFormat="1" ht="18.899999999999999" customHeight="1">
      <c r="A33" s="163" t="s">
        <v>8</v>
      </c>
      <c r="B33" s="95" t="str">
        <f>'Liste comp'!B33</f>
        <v>Ecrit des  grands nombres.</v>
      </c>
      <c r="C33" s="126">
        <f t="shared" ref="C33:C46" ca="1" si="1">OFFSET(Maths_Base,ROW()-33,MATCH($A$1,Noms,0)-1)</f>
        <v>4</v>
      </c>
    </row>
    <row r="34" spans="1:3" s="1" customFormat="1" ht="18.899999999999999" customHeight="1">
      <c r="A34" s="172"/>
      <c r="B34" s="89" t="str">
        <f>'Liste comp'!B34</f>
        <v>Ecrit des fractions en les associant à une représentation donnée.</v>
      </c>
      <c r="C34" s="5">
        <f t="shared" ca="1" si="1"/>
        <v>1</v>
      </c>
    </row>
    <row r="35" spans="1:3" s="1" customFormat="1" ht="18.899999999999999" customHeight="1">
      <c r="A35" s="172"/>
      <c r="B35" s="89" t="str">
        <f>'Liste comp'!B35</f>
        <v>Lit et écrit des fractions.</v>
      </c>
      <c r="C35" s="5">
        <f t="shared" ca="1" si="1"/>
        <v>1</v>
      </c>
    </row>
    <row r="36" spans="1:3" s="1" customFormat="1" ht="18.899999999999999" customHeight="1" thickBot="1">
      <c r="A36" s="168"/>
      <c r="B36" s="104" t="str">
        <f>'Liste comp'!B36</f>
        <v>Compare des nombres écrits sous forme de fractions.</v>
      </c>
      <c r="C36" s="128">
        <f t="shared" ca="1" si="1"/>
        <v>2</v>
      </c>
    </row>
    <row r="37" spans="1:3" s="1" customFormat="1" ht="18.899999999999999" customHeight="1">
      <c r="A37" s="163" t="s">
        <v>9</v>
      </c>
      <c r="B37" s="95" t="str">
        <f>'Liste comp'!B37</f>
        <v>Maîtrise la technique de la soustraction (mentalement ou en les posant).</v>
      </c>
      <c r="C37" s="126">
        <f t="shared" ca="1" si="1"/>
        <v>3</v>
      </c>
    </row>
    <row r="38" spans="1:3" s="1" customFormat="1" ht="18.899999999999999" customHeight="1">
      <c r="A38" s="170"/>
      <c r="B38" s="89" t="str">
        <f>'Liste comp'!B38</f>
        <v>Maîtrise la technique de la division  (mentalement ou en les posant).</v>
      </c>
      <c r="C38" s="5">
        <f t="shared" ca="1" si="1"/>
        <v>4</v>
      </c>
    </row>
    <row r="39" spans="1:3" s="1" customFormat="1" ht="18.899999999999999" customHeight="1" thickBot="1">
      <c r="A39" s="171"/>
      <c r="B39" s="104" t="str">
        <f>'Liste comp'!B39</f>
        <v>Calcule des divisions-fractions (divisions sans reste).</v>
      </c>
      <c r="C39" s="128">
        <f t="shared" ca="1" si="1"/>
        <v>4</v>
      </c>
    </row>
    <row r="40" spans="1:3" s="1" customFormat="1" ht="18.899999999999999" customHeight="1">
      <c r="A40" s="163" t="s">
        <v>10</v>
      </c>
      <c r="B40" s="95" t="str">
        <f>'Liste comp'!B40</f>
        <v>Choisit la bonne opération.</v>
      </c>
      <c r="C40" s="126">
        <f t="shared" ca="1" si="1"/>
        <v>0</v>
      </c>
    </row>
    <row r="41" spans="1:3" s="1" customFormat="1" ht="18.899999999999999" customHeight="1">
      <c r="A41" s="172"/>
      <c r="B41" s="89" t="str">
        <f>'Liste comp'!B41</f>
        <v>Trouve le bon résultat.</v>
      </c>
      <c r="C41" s="5">
        <f t="shared" ca="1" si="1"/>
        <v>0</v>
      </c>
    </row>
    <row r="42" spans="1:3" s="1" customFormat="1" ht="18.899999999999999" customHeight="1" thickBot="1">
      <c r="A42" s="168"/>
      <c r="B42" s="104" t="str">
        <f>'Liste comp'!B42</f>
        <v>Rédige une phrase-réponse correcte.</v>
      </c>
      <c r="C42" s="128">
        <f t="shared" ca="1" si="1"/>
        <v>0</v>
      </c>
    </row>
    <row r="43" spans="1:3" s="1" customFormat="1" ht="18.899999999999999" customHeight="1">
      <c r="A43" s="169" t="s">
        <v>25</v>
      </c>
      <c r="B43" s="95" t="str">
        <f>'Liste comp'!B43</f>
        <v>Identifie le(s) axe(s) de symétrie dans des figures données.</v>
      </c>
      <c r="C43" s="126">
        <f t="shared" ca="1" si="1"/>
        <v>2</v>
      </c>
    </row>
    <row r="44" spans="1:3" s="1" customFormat="1" ht="18.899999999999999" customHeight="1">
      <c r="A44" s="164"/>
      <c r="B44" s="89" t="str">
        <f>'Liste comp'!B44</f>
        <v>Trace le(s) axe(s) de symétrie dans des figures données.</v>
      </c>
      <c r="C44" s="5">
        <f t="shared" ca="1" si="1"/>
        <v>2</v>
      </c>
    </row>
    <row r="45" spans="1:3" s="1" customFormat="1" ht="18.899999999999999" customHeight="1" thickBot="1">
      <c r="A45" s="165"/>
      <c r="B45" s="104" t="str">
        <f>'Liste comp'!B45</f>
        <v>Trace la partie symétrique d'une figure par rapport à une droite, avec quadrillage</v>
      </c>
      <c r="C45" s="128">
        <f t="shared" ca="1" si="1"/>
        <v>2</v>
      </c>
    </row>
    <row r="46" spans="1:3" s="1" customFormat="1" ht="18.899999999999999" customHeight="1" thickBot="1">
      <c r="A46" s="96" t="s">
        <v>12</v>
      </c>
      <c r="B46" s="105" t="str">
        <f>'Liste comp'!B46</f>
        <v>Effectue des conversions.</v>
      </c>
      <c r="C46" s="49">
        <f t="shared" ca="1" si="1"/>
        <v>4</v>
      </c>
    </row>
    <row r="47" spans="1:3" s="1" customFormat="1" ht="18.899999999999999" customHeight="1">
      <c r="A47" s="173"/>
      <c r="B47" s="174"/>
      <c r="C47" s="29"/>
    </row>
    <row r="48" spans="1:3" s="1" customFormat="1" ht="18.899999999999999" customHeight="1">
      <c r="A48" s="173"/>
      <c r="B48" s="174"/>
      <c r="C48" s="29">
        <f ca="1">COUNTIF(C7:C47,1)</f>
        <v>8</v>
      </c>
    </row>
    <row r="49" spans="1:3" s="1" customFormat="1" ht="18.899999999999999" customHeight="1">
      <c r="A49" s="173"/>
      <c r="B49" s="174"/>
      <c r="C49" s="29"/>
    </row>
    <row r="50" spans="1:3" s="1" customFormat="1" ht="18.899999999999999" customHeight="1">
      <c r="A50" s="173"/>
      <c r="B50" s="174"/>
      <c r="C50" s="29"/>
    </row>
    <row r="51" spans="1:3" s="1" customFormat="1" ht="18.899999999999999" customHeight="1">
      <c r="A51" s="173"/>
      <c r="B51" s="174"/>
      <c r="C51" s="29"/>
    </row>
    <row r="52" spans="1:3" s="1" customFormat="1" ht="14.4" customHeight="1">
      <c r="A52" s="6"/>
      <c r="B52" s="160"/>
      <c r="C52" s="160"/>
    </row>
    <row r="53" spans="1:3" s="6" customFormat="1" ht="12" customHeight="1">
      <c r="A53" s="64" t="s">
        <v>41</v>
      </c>
      <c r="B53" s="64"/>
      <c r="C53" s="64"/>
    </row>
    <row r="54" spans="1:3" ht="15" customHeight="1">
      <c r="A54" s="63"/>
    </row>
    <row r="55" spans="1:3" ht="18.899999999999999" customHeight="1"/>
    <row r="56" spans="1:3" ht="18.899999999999999" customHeight="1">
      <c r="B56" s="2"/>
      <c r="C56" s="21"/>
    </row>
    <row r="57" spans="1:3" ht="18.899999999999999" customHeight="1">
      <c r="B57" s="152"/>
      <c r="C57" s="152"/>
    </row>
    <row r="58" spans="1:3" ht="18.899999999999999" customHeight="1">
      <c r="B58" s="4"/>
      <c r="C58" s="21"/>
    </row>
    <row r="59" spans="1:3" ht="18.899999999999999" customHeight="1"/>
    <row r="60" spans="1:3" ht="18.899999999999999" customHeight="1"/>
    <row r="61" spans="1:3" ht="18.899999999999999" customHeight="1"/>
    <row r="62" spans="1:3" ht="18.899999999999999" customHeight="1"/>
    <row r="63" spans="1:3" ht="18.899999999999999" customHeight="1"/>
    <row r="64" spans="1:3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3:3" ht="18.899999999999999" customHeight="1"/>
    <row r="2018" spans="3:3" ht="18.899999999999999" customHeight="1"/>
    <row r="2019" spans="3:3" ht="18.899999999999999" customHeight="1"/>
    <row r="2020" spans="3:3" ht="18.899999999999999" customHeight="1"/>
    <row r="2021" spans="3:3" ht="18.899999999999999" customHeight="1"/>
    <row r="2022" spans="3:3" ht="18.899999999999999" customHeight="1"/>
    <row r="2023" spans="3:3" ht="18.899999999999999" customHeight="1"/>
    <row r="2024" spans="3:3" ht="18.899999999999999" customHeight="1"/>
    <row r="2025" spans="3:3" ht="18.899999999999999" customHeight="1">
      <c r="C2025" s="21"/>
    </row>
    <row r="2026" spans="3:3" ht="18.899999999999999" customHeight="1">
      <c r="C2026" s="22"/>
    </row>
    <row r="2027" spans="3:3" ht="18.899999999999999" customHeight="1"/>
    <row r="2028" spans="3:3" ht="18.899999999999999" customHeight="1"/>
    <row r="2029" spans="3:3" ht="18.899999999999999" customHeight="1"/>
    <row r="2030" spans="3:3" ht="18.899999999999999" customHeight="1"/>
    <row r="2031" spans="3:3" ht="18.899999999999999" customHeight="1"/>
    <row r="2032" spans="3:3" ht="18.899999999999999" customHeight="1"/>
    <row r="2033" spans="2:3" ht="18.899999999999999" customHeight="1"/>
    <row r="2034" spans="2:3" ht="18.899999999999999" customHeight="1">
      <c r="B2034" s="2"/>
      <c r="C2034" s="21"/>
    </row>
    <row r="2035" spans="2:3" ht="18.899999999999999" customHeight="1">
      <c r="B2035" s="152"/>
      <c r="C2035" s="152"/>
    </row>
    <row r="2036" spans="2:3" ht="18.899999999999999" customHeight="1">
      <c r="B2036" s="4"/>
      <c r="C2036" s="21"/>
    </row>
    <row r="2037" spans="2:3" ht="18.899999999999999" customHeight="1"/>
    <row r="2038" spans="2:3" ht="18.899999999999999" customHeight="1"/>
    <row r="2039" spans="2:3" ht="18.899999999999999" customHeight="1"/>
    <row r="2040" spans="2:3" ht="18.899999999999999" customHeight="1"/>
    <row r="2041" spans="2:3" ht="18.899999999999999" customHeight="1"/>
    <row r="2042" spans="2:3" ht="18.899999999999999" customHeight="1"/>
    <row r="2043" spans="2:3" ht="18.899999999999999" customHeight="1"/>
    <row r="2044" spans="2:3" ht="18.899999999999999" customHeight="1"/>
    <row r="2045" spans="2:3" ht="18.899999999999999" customHeight="1"/>
    <row r="2046" spans="2:3" ht="18.899999999999999" customHeight="1"/>
    <row r="2047" spans="2:3" ht="18.899999999999999" customHeight="1"/>
    <row r="2048" spans="2:3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  <row r="2285" ht="18.899999999999999" customHeight="1"/>
    <row r="2286" ht="18.899999999999999" customHeight="1"/>
    <row r="2287" ht="18.899999999999999" customHeight="1"/>
    <row r="2288" ht="18.899999999999999" customHeight="1"/>
    <row r="2289" ht="18.899999999999999" customHeight="1"/>
    <row r="2290" ht="18.899999999999999" customHeight="1"/>
    <row r="2291" ht="18.899999999999999" customHeight="1"/>
    <row r="2292" ht="18.899999999999999" customHeight="1"/>
    <row r="2293" ht="18.899999999999999" customHeight="1"/>
    <row r="2294" ht="18.899999999999999" customHeight="1"/>
    <row r="2295" ht="18.899999999999999" customHeight="1"/>
  </sheetData>
  <mergeCells count="13">
    <mergeCell ref="A20:A25"/>
    <mergeCell ref="B2:C2"/>
    <mergeCell ref="B4:C4"/>
    <mergeCell ref="A9:A12"/>
    <mergeCell ref="A13:A19"/>
    <mergeCell ref="B2035:C2035"/>
    <mergeCell ref="A26:A27"/>
    <mergeCell ref="A33:A36"/>
    <mergeCell ref="A37:A39"/>
    <mergeCell ref="A40:A42"/>
    <mergeCell ref="A43:A45"/>
    <mergeCell ref="B52:C52"/>
    <mergeCell ref="B57:C57"/>
  </mergeCells>
  <phoneticPr fontId="0" type="noConversion"/>
  <dataValidations count="1">
    <dataValidation type="list" allowBlank="1" showInputMessage="1" showErrorMessage="1" sqref="A1">
      <formula1>Noms</formula1>
    </dataValidation>
  </dataValidations>
  <hyperlinks>
    <hyperlink ref="H1" r:id="rId1"/>
  </hyperlinks>
  <pageMargins left="0.41" right="0.19" top="7.874015748031496E-2" bottom="0.47244094488188981" header="7.874015748031496E-2" footer="0.47244094488188981"/>
  <pageSetup paperSize="9" scale="87" orientation="portrait" horizontalDpi="300" verticalDpi="300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Liste numéros</vt:lpstr>
      <vt:lpstr>Maths</vt:lpstr>
      <vt:lpstr>Français</vt:lpstr>
      <vt:lpstr>Liste comp</vt:lpstr>
      <vt:lpstr>D</vt:lpstr>
      <vt:lpstr>Envis</vt:lpstr>
      <vt:lpstr>Francais_Base</vt:lpstr>
      <vt:lpstr>Maths_Base</vt:lpstr>
      <vt:lpstr>Noms</vt:lpstr>
      <vt:lpstr>D!Zone_d_impression</vt:lpstr>
      <vt:lpstr>Envis!Zone_d_impression</vt:lpstr>
      <vt:lpstr>Français!Zone_d_impression</vt:lpstr>
      <vt:lpstr>Maths!Zone_d_impression</vt:lpstr>
    </vt:vector>
  </TitlesOfParts>
  <Company>USEP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Merle</dc:creator>
  <cp:lastModifiedBy>CJC</cp:lastModifiedBy>
  <cp:lastPrinted>2011-05-19T11:08:35Z</cp:lastPrinted>
  <dcterms:created xsi:type="dcterms:W3CDTF">2005-04-02T07:47:52Z</dcterms:created>
  <dcterms:modified xsi:type="dcterms:W3CDTF">2011-05-31T19:24:44Z</dcterms:modified>
</cp:coreProperties>
</file>