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9600" yWindow="-15" windowWidth="9645" windowHeight="8730" tabRatio="917" activeTab="1"/>
  </bookViews>
  <sheets>
    <sheet name="SOMMAIRE" sheetId="718" r:id="rId1"/>
    <sheet name="SALADES VERTES LEGERES" sheetId="720" r:id="rId2"/>
    <sheet name="SALADE D'AGRUMES ET MAIS" sheetId="1414" r:id="rId3"/>
    <sheet name="Feuil3" sheetId="1554" r:id="rId4"/>
  </sheets>
  <externalReferences>
    <externalReference r:id="rId5"/>
  </externalReferences>
  <definedNames>
    <definedName name="b_crudités">#REF!</definedName>
    <definedName name="GEMRCN">#REF!</definedName>
    <definedName name="GRAMMAGES_GEMRCN">#REF!</definedName>
    <definedName name="NOM_CLIENT">#REF!</definedName>
    <definedName name="s">#REF!</definedName>
    <definedName name="S1_">#REF!</definedName>
    <definedName name="S2_">#REF!</definedName>
    <definedName name="S3_">#REF!</definedName>
    <definedName name="S4_">#REF!</definedName>
    <definedName name="S5_">#REF!</definedName>
    <definedName name="SOMMAIRE_FICHES_TECHNIQUES">SOMMAIRE!$B$1</definedName>
    <definedName name="TABLE_DE_CONVERSION_CODE_ET_PRIX">#REF!</definedName>
  </definedNames>
  <calcPr calcId="125725"/>
</workbook>
</file>

<file path=xl/calcChain.xml><?xml version="1.0" encoding="utf-8"?>
<calcChain xmlns="http://schemas.openxmlformats.org/spreadsheetml/2006/main">
  <c r="U17" i="1554"/>
  <c r="K17"/>
  <c r="U14"/>
  <c r="K14"/>
  <c r="U11"/>
  <c r="K11"/>
  <c r="U8"/>
  <c r="K8"/>
  <c r="V5"/>
  <c r="U5"/>
  <c r="T5"/>
  <c r="S5"/>
  <c r="R5"/>
  <c r="Q5"/>
  <c r="P5"/>
  <c r="O5"/>
  <c r="N5"/>
  <c r="J5"/>
  <c r="I5"/>
  <c r="H5"/>
  <c r="G5"/>
  <c r="F5"/>
  <c r="E5"/>
  <c r="D5"/>
  <c r="K5" s="1"/>
  <c r="B5"/>
  <c r="T4"/>
  <c r="S4"/>
  <c r="R4"/>
  <c r="Q4"/>
  <c r="P4"/>
  <c r="O4"/>
  <c r="U4" s="1"/>
  <c r="N4"/>
  <c r="K4"/>
  <c r="M3"/>
  <c r="C3"/>
  <c r="A3"/>
  <c r="C2"/>
  <c r="A2"/>
  <c r="A1"/>
  <c r="L5" l="1"/>
  <c r="A6" i="720" l="1"/>
  <c r="B6"/>
  <c r="G12" i="1414" l="1"/>
  <c r="F12"/>
  <c r="E12"/>
  <c r="D12"/>
  <c r="C12"/>
  <c r="G11"/>
  <c r="F11"/>
  <c r="E11"/>
  <c r="D11"/>
  <c r="C11"/>
  <c r="I25"/>
  <c r="H25"/>
  <c r="O34" l="1"/>
  <c r="O29"/>
  <c r="O28"/>
  <c r="O27"/>
  <c r="G10"/>
  <c r="F10"/>
  <c r="E10"/>
  <c r="D10"/>
  <c r="C10"/>
  <c r="G9"/>
  <c r="F9"/>
  <c r="E9"/>
  <c r="D9"/>
  <c r="C9"/>
  <c r="K8"/>
  <c r="K9" s="1"/>
  <c r="G8"/>
  <c r="F8"/>
  <c r="E8"/>
  <c r="D8"/>
  <c r="C8"/>
  <c r="K5"/>
  <c r="A3"/>
  <c r="N2"/>
  <c r="D25" l="1"/>
  <c r="F25"/>
  <c r="C25"/>
  <c r="E25"/>
  <c r="G25"/>
  <c r="O32"/>
  <c r="K10"/>
  <c r="L9"/>
  <c r="L8"/>
  <c r="L10" l="1"/>
  <c r="K11"/>
  <c r="O9" l="1"/>
  <c r="O8"/>
  <c r="L11"/>
  <c r="O11" s="1"/>
  <c r="K12"/>
  <c r="F5" l="1"/>
  <c r="F6" i="720" s="1"/>
  <c r="O10" i="1414"/>
  <c r="C5"/>
  <c r="C6" i="720" s="1"/>
  <c r="G5" i="1414"/>
  <c r="G6" i="720" s="1"/>
  <c r="D5" i="1414"/>
  <c r="D6" i="720" s="1"/>
  <c r="H5" i="1414"/>
  <c r="H6" i="720" s="1"/>
  <c r="L12" i="1414"/>
  <c r="O12" s="1"/>
  <c r="K13"/>
  <c r="E5"/>
  <c r="E6" i="720" s="1"/>
  <c r="I5" i="1414"/>
  <c r="I6" i="720" s="1"/>
  <c r="K14" i="1414" l="1"/>
  <c r="L13"/>
  <c r="O13" s="1"/>
  <c r="K15" l="1"/>
  <c r="L14"/>
  <c r="O14" s="1"/>
  <c r="K16" l="1"/>
  <c r="L15"/>
  <c r="O15" s="1"/>
  <c r="K17" l="1"/>
  <c r="L16"/>
  <c r="O16" s="1"/>
  <c r="K18" l="1"/>
  <c r="L17"/>
  <c r="O17" s="1"/>
  <c r="K19" l="1"/>
  <c r="L18"/>
  <c r="O18" s="1"/>
  <c r="K20" l="1"/>
  <c r="L19"/>
  <c r="O19" s="1"/>
  <c r="K21" l="1"/>
  <c r="L20"/>
  <c r="O20" s="1"/>
  <c r="K22" l="1"/>
  <c r="L21"/>
  <c r="O21" s="1"/>
  <c r="K23" l="1"/>
  <c r="L22"/>
  <c r="O22" s="1"/>
  <c r="K24" l="1"/>
  <c r="L23"/>
  <c r="O23" s="1"/>
  <c r="K25" l="1"/>
  <c r="L25" s="1"/>
  <c r="O25" s="1"/>
  <c r="L24"/>
  <c r="O24" s="1"/>
  <c r="O30" l="1"/>
  <c r="O31" s="1"/>
  <c r="O33" s="1"/>
  <c r="O35" s="1"/>
  <c r="O36" s="1"/>
</calcChain>
</file>

<file path=xl/comments1.xml><?xml version="1.0" encoding="utf-8"?>
<comments xmlns="http://schemas.openxmlformats.org/spreadsheetml/2006/main">
  <authors>
    <author>Auteur</author>
  </authors>
  <commentList>
    <comment ref="M3" authorId="0">
      <text>
        <r>
          <rPr>
            <b/>
            <sz val="8"/>
            <color indexed="81"/>
            <rFont val="Tahoma"/>
            <family val="2"/>
          </rPr>
          <t>Typologie Ex:  
1 = Maternelle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5" authorId="0">
      <text>
        <r>
          <rPr>
            <sz val="8"/>
            <color indexed="81"/>
            <rFont val="Tahoma"/>
            <family val="2"/>
          </rPr>
          <t xml:space="preserve">LETTRE CORESPONDANT AU PLAN ALIMENTAIRE GEMRCN
</t>
        </r>
      </text>
    </comment>
    <comment ref="P6" authorId="0">
      <text>
        <r>
          <rPr>
            <b/>
            <sz val="8"/>
            <color indexed="10"/>
            <rFont val="Tahoma"/>
            <family val="2"/>
          </rPr>
          <t>Noter les nombres de portions par typologie de convive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N37" authorId="0">
      <text>
        <r>
          <rPr>
            <b/>
            <sz val="8"/>
            <color indexed="81"/>
            <rFont val="Tahoma"/>
            <family val="2"/>
          </rPr>
          <t xml:space="preserve">Auteur:
</t>
        </r>
      </text>
    </comment>
  </commentList>
</comments>
</file>

<file path=xl/comments2.xml><?xml version="1.0" encoding="utf-8"?>
<comments xmlns="http://schemas.openxmlformats.org/spreadsheetml/2006/main">
  <authors>
    <author>Utilisateur Windows</author>
  </authors>
  <commentList>
    <comment ref="D4" authorId="0">
      <text>
        <r>
          <rPr>
            <b/>
            <sz val="8"/>
            <color indexed="81"/>
            <rFont val="Tahoma"/>
            <family val="2"/>
          </rPr>
          <t xml:space="preserve">Noter le nombre de couverts pour du lundi au vendredi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7" authorId="0">
      <text>
        <r>
          <rPr>
            <b/>
            <sz val="8"/>
            <color indexed="81"/>
            <rFont val="Tahoma"/>
            <family val="2"/>
          </rPr>
          <t>Récupérer la base de la fiche technique en "Collage spécial"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8" authorId="0">
      <text>
        <r>
          <rPr>
            <b/>
            <sz val="8"/>
            <color indexed="81"/>
            <rFont val="Tahoma"/>
            <family val="2"/>
          </rPr>
          <t>Noter nombre de portions prévues</t>
        </r>
      </text>
    </comment>
    <comment ref="N8" authorId="0">
      <text>
        <r>
          <rPr>
            <b/>
            <sz val="8"/>
            <color indexed="81"/>
            <rFont val="Tahoma"/>
            <family val="2"/>
          </rPr>
          <t>Noter nombre de portions prévues</t>
        </r>
      </text>
    </comment>
  </commentList>
</comments>
</file>

<file path=xl/sharedStrings.xml><?xml version="1.0" encoding="utf-8"?>
<sst xmlns="http://schemas.openxmlformats.org/spreadsheetml/2006/main" count="141" uniqueCount="78">
  <si>
    <t>CODE MERCURIALE</t>
  </si>
  <si>
    <t>INGREDIENTS</t>
  </si>
  <si>
    <t>X</t>
  </si>
  <si>
    <t>Coût Matière Fiche</t>
  </si>
  <si>
    <t>Coût Matière / Personne</t>
  </si>
  <si>
    <t>Coût Annexe / Personne</t>
  </si>
  <si>
    <t>PAIN</t>
  </si>
  <si>
    <t>REPAS DU PERSONNEL</t>
  </si>
  <si>
    <t>PERTES</t>
  </si>
  <si>
    <t>PR HT</t>
  </si>
  <si>
    <t>PRIX DE REVIENT HT</t>
  </si>
  <si>
    <t>PRIX DE REVIENT TTC</t>
  </si>
  <si>
    <t>COMMENTAIRES</t>
  </si>
  <si>
    <t>PRIX UNITAIRE MERCURIALE AU</t>
  </si>
  <si>
    <t>P.T.U</t>
  </si>
  <si>
    <t>Ratio MP %</t>
  </si>
  <si>
    <t>Prim 2</t>
  </si>
  <si>
    <t>Colle 3</t>
  </si>
  <si>
    <t>Ado 4</t>
  </si>
  <si>
    <t>Agé 5</t>
  </si>
  <si>
    <t>Adu 6</t>
  </si>
  <si>
    <t>Unité</t>
  </si>
  <si>
    <t>Fiche technique  N°</t>
  </si>
  <si>
    <t>QTE TOTALE</t>
  </si>
  <si>
    <t xml:space="preserve">Mater 1 </t>
  </si>
  <si>
    <t>Noter total CVTS</t>
  </si>
  <si>
    <t>PRIX PORTION</t>
  </si>
  <si>
    <t>P.U.</t>
  </si>
  <si>
    <t>HORS D'ŒUVRE</t>
  </si>
  <si>
    <t>SALADES VERTES LEGERES</t>
  </si>
  <si>
    <t>GEMRCN</t>
  </si>
  <si>
    <t>SOMMAIRE FICHES TECHNIQUES</t>
  </si>
  <si>
    <t>Nombres de portions</t>
  </si>
  <si>
    <t>A</t>
  </si>
  <si>
    <t>Lettrage GEMRCN</t>
  </si>
  <si>
    <t>Mercuriale n°</t>
  </si>
  <si>
    <t>KG</t>
  </si>
  <si>
    <t>MELON</t>
  </si>
  <si>
    <t>SALADE VERTE LEGERE</t>
  </si>
  <si>
    <t>B</t>
  </si>
  <si>
    <t>3.00%</t>
  </si>
  <si>
    <t xml:space="preserve">Noter quantités pour 10 PERSONNES </t>
  </si>
  <si>
    <t>Prix unitaire par typologie</t>
  </si>
  <si>
    <t>Noter n° correspondant à la typologie</t>
  </si>
  <si>
    <t>SALADES LEGERES</t>
  </si>
  <si>
    <t>REDACTEUR</t>
  </si>
  <si>
    <t>SALADE VERTE
AUX NOIX ET POMMES</t>
  </si>
  <si>
    <t>CAROTTES RAPEES
VINAIGRETTE</t>
  </si>
  <si>
    <t>CONCOMBRE
BULGARE</t>
  </si>
  <si>
    <t>SAUCISSON A L'AIL
CORNICHON</t>
  </si>
  <si>
    <t>E</t>
  </si>
  <si>
    <t>G</t>
  </si>
  <si>
    <t>SALADE D'AGRUMES ET MAIS</t>
  </si>
  <si>
    <t>CREME DE SARDINE</t>
  </si>
  <si>
    <t>POIDS TOTAL DE LA RECETTE POUR 10 PERS</t>
  </si>
  <si>
    <t>a</t>
  </si>
  <si>
    <t>b</t>
  </si>
  <si>
    <t>c</t>
  </si>
  <si>
    <t>d</t>
  </si>
  <si>
    <t>e</t>
  </si>
  <si>
    <t>f</t>
  </si>
  <si>
    <t>g</t>
  </si>
  <si>
    <t>h</t>
  </si>
  <si>
    <t>j</t>
  </si>
  <si>
    <t>k</t>
  </si>
  <si>
    <t>S1</t>
  </si>
  <si>
    <t>Du</t>
  </si>
  <si>
    <t>Au</t>
  </si>
  <si>
    <t>Nbr CVTS PREVUS</t>
  </si>
  <si>
    <t>NB ENTREES LUNDI MIDI</t>
  </si>
  <si>
    <t>NB ENTREES MARDI MIDI</t>
  </si>
  <si>
    <t>MIDI</t>
  </si>
  <si>
    <t>LUNDI</t>
  </si>
  <si>
    <t>MARDI</t>
  </si>
  <si>
    <t>ENTREES</t>
  </si>
  <si>
    <t>PREVUS</t>
  </si>
  <si>
    <t>% tx prise prévu</t>
  </si>
  <si>
    <t>~</t>
  </si>
</sst>
</file>

<file path=xl/styles.xml><?xml version="1.0" encoding="utf-8"?>
<styleSheet xmlns="http://schemas.openxmlformats.org/spreadsheetml/2006/main">
  <numFmts count="6">
    <numFmt numFmtId="164" formatCode="0.000"/>
    <numFmt numFmtId="167" formatCode="[$-40C]d\-mmm\-yy;@"/>
    <numFmt numFmtId="174" formatCode="yy/mm/dd\ hh:mm:ss"/>
    <numFmt numFmtId="176" formatCode="dddd\ dd\ mmmm"/>
    <numFmt numFmtId="177" formatCode="dddd\ dd\ mmmm\ "/>
    <numFmt numFmtId="178" formatCode="0.0%"/>
  </numFmts>
  <fonts count="64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sz val="9"/>
      <color theme="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8"/>
      <color theme="1"/>
      <name val="Arial"/>
      <family val="2"/>
    </font>
    <font>
      <b/>
      <sz val="8"/>
      <color theme="1"/>
      <name val="Arial"/>
      <family val="2"/>
    </font>
    <font>
      <sz val="8"/>
      <color theme="0"/>
      <name val="Arial"/>
      <family val="2"/>
    </font>
    <font>
      <sz val="10"/>
      <color theme="0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sz val="8"/>
      <color theme="1"/>
      <name val="Calibri"/>
      <family val="2"/>
      <scheme val="minor"/>
    </font>
    <font>
      <b/>
      <sz val="7"/>
      <color theme="1"/>
      <name val="Arial"/>
      <family val="2"/>
    </font>
    <font>
      <sz val="7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u/>
      <sz val="11"/>
      <color theme="10"/>
      <name val="Calibri"/>
      <family val="2"/>
    </font>
    <font>
      <sz val="6"/>
      <color rgb="FF00B050"/>
      <name val="Arial"/>
      <family val="2"/>
    </font>
    <font>
      <sz val="6"/>
      <color theme="0"/>
      <name val="Arial"/>
      <family val="2"/>
    </font>
    <font>
      <sz val="7"/>
      <color theme="0"/>
      <name val="Arial"/>
      <family val="2"/>
    </font>
    <font>
      <sz val="6"/>
      <name val="Arial"/>
      <family val="2"/>
    </font>
    <font>
      <b/>
      <sz val="10"/>
      <color theme="1"/>
      <name val="Arial"/>
      <family val="2"/>
    </font>
    <font>
      <b/>
      <sz val="11"/>
      <name val="Arial"/>
      <family val="2"/>
    </font>
    <font>
      <b/>
      <sz val="11"/>
      <name val="Calibri"/>
      <family val="2"/>
      <scheme val="minor"/>
    </font>
    <font>
      <b/>
      <sz val="20"/>
      <color rgb="FFFF0000"/>
      <name val="Arial"/>
      <family val="2"/>
    </font>
    <font>
      <b/>
      <sz val="9"/>
      <color rgb="FFC00000"/>
      <name val="Arial"/>
      <family val="2"/>
    </font>
    <font>
      <b/>
      <sz val="11"/>
      <color rgb="FFC00000"/>
      <name val="Calibri"/>
      <family val="2"/>
      <scheme val="minor"/>
    </font>
    <font>
      <b/>
      <sz val="7"/>
      <color rgb="FFC00000"/>
      <name val="Arial"/>
      <family val="2"/>
    </font>
    <font>
      <b/>
      <sz val="14"/>
      <color theme="0"/>
      <name val="Arial"/>
      <family val="2"/>
    </font>
    <font>
      <sz val="20"/>
      <color theme="1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10"/>
      <name val="Arial"/>
      <family val="2"/>
    </font>
    <font>
      <sz val="9"/>
      <color theme="1"/>
      <name val="Calibri"/>
      <family val="2"/>
      <scheme val="minor"/>
    </font>
    <font>
      <b/>
      <sz val="9"/>
      <name val="Arial"/>
      <family val="2"/>
    </font>
    <font>
      <sz val="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name val="Arial"/>
      <family val="2"/>
    </font>
    <font>
      <u/>
      <sz val="9"/>
      <name val="Arial"/>
      <family val="2"/>
    </font>
    <font>
      <b/>
      <sz val="12"/>
      <color theme="1"/>
      <name val="Arial"/>
      <family val="2"/>
    </font>
    <font>
      <b/>
      <sz val="7"/>
      <name val="Arial"/>
      <family val="2"/>
    </font>
    <font>
      <b/>
      <sz val="8"/>
      <color indexed="10"/>
      <name val="Tahoma"/>
      <family val="2"/>
    </font>
    <font>
      <b/>
      <sz val="14"/>
      <color rgb="FFFF0000"/>
      <name val="Calibri"/>
      <family val="2"/>
      <scheme val="minor"/>
    </font>
    <font>
      <sz val="8"/>
      <color indexed="8"/>
      <name val="Arial"/>
      <family val="2"/>
    </font>
    <font>
      <b/>
      <sz val="7"/>
      <color theme="1"/>
      <name val="Calibri"/>
      <family val="2"/>
      <scheme val="minor"/>
    </font>
    <font>
      <b/>
      <sz val="12"/>
      <name val="Arial"/>
      <family val="2"/>
    </font>
    <font>
      <sz val="11"/>
      <name val="Calibri"/>
      <family val="2"/>
      <scheme val="minor"/>
    </font>
    <font>
      <b/>
      <sz val="11"/>
      <color rgb="FFFFFF00"/>
      <name val="Arial"/>
      <family val="2"/>
    </font>
    <font>
      <b/>
      <sz val="9"/>
      <color rgb="FFC00000"/>
      <name val="Calibri"/>
      <family val="2"/>
      <scheme val="minor"/>
    </font>
    <font>
      <sz val="11"/>
      <color rgb="FF92D050"/>
      <name val="Calibri"/>
      <family val="2"/>
      <scheme val="minor"/>
    </font>
    <font>
      <sz val="6"/>
      <color indexed="8"/>
      <name val="Arial"/>
      <family val="2"/>
    </font>
    <font>
      <sz val="7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9"/>
      <color theme="10"/>
      <name val="Arial"/>
      <family val="2"/>
    </font>
    <font>
      <sz val="9"/>
      <color rgb="FFFFFF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-0.49998474074526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</borders>
  <cellStyleXfs count="969">
    <xf numFmtId="0" fontId="0" fillId="0" borderId="0"/>
    <xf numFmtId="0" fontId="23" fillId="0" borderId="0" applyNumberFormat="0" applyFill="0" applyBorder="0" applyAlignment="0" applyProtection="0">
      <alignment vertical="top"/>
      <protection locked="0"/>
    </xf>
    <xf numFmtId="0" fontId="37" fillId="0" borderId="0"/>
    <xf numFmtId="0" fontId="37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21" fillId="0" borderId="0"/>
    <xf numFmtId="0" fontId="21" fillId="0" borderId="0"/>
    <xf numFmtId="0" fontId="5" fillId="0" borderId="0"/>
    <xf numFmtId="0" fontId="5" fillId="0" borderId="0"/>
    <xf numFmtId="0" fontId="5" fillId="0" borderId="0"/>
    <xf numFmtId="0" fontId="21" fillId="0" borderId="0"/>
    <xf numFmtId="0" fontId="21" fillId="0" borderId="0"/>
    <xf numFmtId="0" fontId="21" fillId="0" borderId="0"/>
    <xf numFmtId="0" fontId="5" fillId="0" borderId="0"/>
    <xf numFmtId="0" fontId="5" fillId="0" borderId="0"/>
    <xf numFmtId="0" fontId="5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" fillId="0" borderId="0"/>
    <xf numFmtId="0" fontId="4" fillId="0" borderId="0"/>
    <xf numFmtId="0" fontId="4" fillId="0" borderId="0"/>
    <xf numFmtId="0" fontId="21" fillId="0" borderId="0"/>
    <xf numFmtId="0" fontId="21" fillId="0" borderId="0"/>
    <xf numFmtId="0" fontId="21" fillId="0" borderId="0"/>
    <xf numFmtId="0" fontId="4" fillId="0" borderId="0"/>
    <xf numFmtId="0" fontId="4" fillId="0" borderId="0"/>
    <xf numFmtId="0" fontId="4" fillId="0" borderId="0"/>
    <xf numFmtId="0" fontId="21" fillId="0" borderId="0"/>
    <xf numFmtId="0" fontId="21" fillId="0" borderId="0"/>
    <xf numFmtId="0" fontId="21" fillId="0" borderId="0"/>
    <xf numFmtId="0" fontId="4" fillId="0" borderId="0"/>
    <xf numFmtId="0" fontId="4" fillId="0" borderId="0"/>
    <xf numFmtId="0" fontId="4" fillId="0" borderId="0"/>
    <xf numFmtId="0" fontId="21" fillId="0" borderId="0"/>
    <xf numFmtId="0" fontId="21" fillId="0" borderId="0"/>
    <xf numFmtId="0" fontId="21" fillId="0" borderId="0"/>
    <xf numFmtId="0" fontId="4" fillId="0" borderId="0"/>
    <xf numFmtId="0" fontId="4" fillId="0" borderId="0"/>
    <xf numFmtId="0" fontId="4" fillId="0" borderId="0"/>
    <xf numFmtId="0" fontId="21" fillId="0" borderId="0"/>
    <xf numFmtId="0" fontId="21" fillId="0" borderId="0"/>
    <xf numFmtId="0" fontId="21" fillId="0" borderId="0"/>
    <xf numFmtId="0" fontId="4" fillId="0" borderId="0"/>
    <xf numFmtId="0" fontId="4" fillId="0" borderId="0"/>
    <xf numFmtId="0" fontId="4" fillId="0" borderId="0"/>
    <xf numFmtId="0" fontId="21" fillId="0" borderId="0"/>
    <xf numFmtId="0" fontId="21" fillId="0" borderId="0"/>
    <xf numFmtId="0" fontId="21" fillId="0" borderId="0"/>
    <xf numFmtId="0" fontId="4" fillId="0" borderId="0"/>
    <xf numFmtId="0" fontId="4" fillId="0" borderId="0"/>
    <xf numFmtId="0" fontId="4" fillId="0" borderId="0"/>
    <xf numFmtId="0" fontId="21" fillId="0" borderId="0"/>
    <xf numFmtId="0" fontId="21" fillId="0" borderId="0"/>
    <xf numFmtId="0" fontId="21" fillId="0" borderId="0"/>
    <xf numFmtId="0" fontId="4" fillId="0" borderId="0"/>
    <xf numFmtId="0" fontId="4" fillId="0" borderId="0"/>
    <xf numFmtId="0" fontId="4" fillId="0" borderId="0"/>
    <xf numFmtId="0" fontId="21" fillId="0" borderId="0"/>
    <xf numFmtId="0" fontId="21" fillId="0" borderId="0"/>
    <xf numFmtId="0" fontId="21" fillId="0" borderId="0"/>
    <xf numFmtId="0" fontId="4" fillId="0" borderId="0"/>
    <xf numFmtId="0" fontId="4" fillId="0" borderId="0"/>
    <xf numFmtId="0" fontId="4" fillId="0" borderId="0"/>
    <xf numFmtId="0" fontId="21" fillId="0" borderId="0"/>
    <xf numFmtId="0" fontId="21" fillId="0" borderId="0"/>
    <xf numFmtId="0" fontId="4" fillId="0" borderId="0"/>
    <xf numFmtId="0" fontId="4" fillId="0" borderId="0"/>
    <xf numFmtId="0" fontId="4" fillId="0" borderId="0"/>
    <xf numFmtId="0" fontId="21" fillId="0" borderId="0"/>
    <xf numFmtId="0" fontId="21" fillId="0" borderId="0"/>
    <xf numFmtId="0" fontId="4" fillId="0" borderId="0"/>
    <xf numFmtId="0" fontId="4" fillId="0" borderId="0"/>
    <xf numFmtId="0" fontId="4" fillId="0" borderId="0"/>
    <xf numFmtId="0" fontId="21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21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21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21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21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21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1" fillId="0" borderId="0"/>
    <xf numFmtId="0" fontId="21" fillId="0" borderId="0"/>
  </cellStyleXfs>
  <cellXfs count="285">
    <xf numFmtId="0" fontId="0" fillId="0" borderId="0" xfId="0"/>
    <xf numFmtId="0" fontId="23" fillId="0" borderId="0" xfId="1" applyAlignment="1" applyProtection="1"/>
    <xf numFmtId="0" fontId="42" fillId="0" borderId="43" xfId="0" applyFont="1" applyBorder="1" applyAlignment="1">
      <alignment horizontal="center" vertical="center" wrapText="1"/>
    </xf>
    <xf numFmtId="0" fontId="9" fillId="8" borderId="33" xfId="0" applyFont="1" applyFill="1" applyBorder="1" applyAlignment="1">
      <alignment horizontal="center" vertical="center" wrapText="1"/>
    </xf>
    <xf numFmtId="0" fontId="15" fillId="6" borderId="34" xfId="0" applyFont="1" applyFill="1" applyBorder="1" applyAlignment="1">
      <alignment horizontal="center" vertical="center" wrapText="1"/>
    </xf>
    <xf numFmtId="0" fontId="21" fillId="2" borderId="34" xfId="0" applyFont="1" applyFill="1" applyBorder="1" applyAlignment="1">
      <alignment horizontal="center" vertical="center" wrapText="1"/>
    </xf>
    <xf numFmtId="0" fontId="21" fillId="9" borderId="34" xfId="0" applyFont="1" applyFill="1" applyBorder="1" applyAlignment="1">
      <alignment horizontal="center" vertical="center" wrapText="1"/>
    </xf>
    <xf numFmtId="0" fontId="21" fillId="7" borderId="34" xfId="0" applyFont="1" applyFill="1" applyBorder="1" applyAlignment="1">
      <alignment horizontal="center" vertical="center" wrapText="1"/>
    </xf>
    <xf numFmtId="0" fontId="22" fillId="5" borderId="34" xfId="0" applyFont="1" applyFill="1" applyBorder="1" applyAlignment="1">
      <alignment horizontal="center" vertical="center" wrapText="1"/>
    </xf>
    <xf numFmtId="0" fontId="22" fillId="10" borderId="35" xfId="0" applyFont="1" applyFill="1" applyBorder="1" applyAlignment="1">
      <alignment horizontal="center" vertical="center" wrapText="1"/>
    </xf>
    <xf numFmtId="0" fontId="40" fillId="0" borderId="0" xfId="0" applyFont="1" applyBorder="1" applyAlignment="1">
      <alignment horizontal="center"/>
    </xf>
    <xf numFmtId="0" fontId="40" fillId="0" borderId="0" xfId="0" applyFont="1" applyBorder="1"/>
    <xf numFmtId="0" fontId="40" fillId="0" borderId="57" xfId="0" applyFont="1" applyBorder="1" applyAlignment="1">
      <alignment horizontal="center"/>
    </xf>
    <xf numFmtId="0" fontId="0" fillId="0" borderId="53" xfId="0" applyBorder="1"/>
    <xf numFmtId="0" fontId="38" fillId="0" borderId="0" xfId="0" applyFont="1" applyBorder="1"/>
    <xf numFmtId="0" fontId="38" fillId="0" borderId="0" xfId="0" applyFont="1"/>
    <xf numFmtId="0" fontId="46" fillId="12" borderId="49" xfId="1" applyFont="1" applyFill="1" applyBorder="1" applyAlignment="1" applyProtection="1"/>
    <xf numFmtId="0" fontId="45" fillId="0" borderId="0" xfId="0" applyFont="1" applyBorder="1"/>
    <xf numFmtId="0" fontId="47" fillId="0" borderId="0" xfId="0" applyFont="1" applyBorder="1"/>
    <xf numFmtId="0" fontId="22" fillId="10" borderId="12" xfId="0" applyFont="1" applyFill="1" applyBorder="1" applyAlignment="1">
      <alignment horizontal="center" vertical="center" wrapText="1"/>
    </xf>
    <xf numFmtId="0" fontId="40" fillId="0" borderId="0" xfId="0" applyFont="1"/>
    <xf numFmtId="164" fontId="28" fillId="2" borderId="9" xfId="0" applyNumberFormat="1" applyFont="1" applyFill="1" applyBorder="1" applyAlignment="1" applyProtection="1">
      <alignment horizontal="center" vertical="center" wrapText="1"/>
    </xf>
    <xf numFmtId="0" fontId="0" fillId="0" borderId="18" xfId="0" applyBorder="1" applyProtection="1"/>
    <xf numFmtId="167" fontId="51" fillId="0" borderId="18" xfId="0" applyNumberFormat="1" applyFont="1" applyBorder="1" applyAlignment="1" applyProtection="1">
      <alignment vertical="center"/>
    </xf>
    <xf numFmtId="0" fontId="29" fillId="11" borderId="46" xfId="0" applyFont="1" applyFill="1" applyBorder="1" applyAlignment="1" applyProtection="1">
      <alignment horizontal="center" vertical="center" wrapText="1"/>
      <protection locked="0"/>
    </xf>
    <xf numFmtId="0" fontId="48" fillId="0" borderId="48" xfId="0" applyFont="1" applyBorder="1" applyAlignment="1">
      <alignment horizontal="center" vertical="center" wrapText="1"/>
    </xf>
    <xf numFmtId="0" fontId="52" fillId="0" borderId="48" xfId="0" applyFont="1" applyBorder="1" applyAlignment="1">
      <alignment horizontal="center" wrapText="1"/>
    </xf>
    <xf numFmtId="0" fontId="50" fillId="0" borderId="48" xfId="0" applyFont="1" applyBorder="1" applyAlignment="1" applyProtection="1">
      <alignment horizontal="center" vertical="center"/>
    </xf>
    <xf numFmtId="164" fontId="17" fillId="4" borderId="1" xfId="0" applyNumberFormat="1" applyFont="1" applyFill="1" applyBorder="1" applyAlignment="1" applyProtection="1">
      <alignment horizontal="center" vertical="center" wrapText="1"/>
    </xf>
    <xf numFmtId="1" fontId="17" fillId="0" borderId="1" xfId="0" applyNumberFormat="1" applyFont="1" applyBorder="1" applyAlignment="1" applyProtection="1">
      <alignment horizontal="left" vertical="center" wrapText="1"/>
    </xf>
    <xf numFmtId="2" fontId="40" fillId="0" borderId="36" xfId="0" applyNumberFormat="1" applyFont="1" applyBorder="1" applyAlignment="1">
      <alignment horizontal="center" vertical="center"/>
    </xf>
    <xf numFmtId="2" fontId="40" fillId="0" borderId="1" xfId="0" applyNumberFormat="1" applyFont="1" applyBorder="1" applyAlignment="1">
      <alignment horizontal="center" vertical="center"/>
    </xf>
    <xf numFmtId="2" fontId="40" fillId="0" borderId="37" xfId="0" applyNumberFormat="1" applyFont="1" applyBorder="1" applyAlignment="1">
      <alignment horizontal="center" vertical="center"/>
    </xf>
    <xf numFmtId="2" fontId="40" fillId="0" borderId="54" xfId="0" applyNumberFormat="1" applyFont="1" applyBorder="1" applyAlignment="1">
      <alignment horizontal="center" vertical="center"/>
    </xf>
    <xf numFmtId="2" fontId="40" fillId="0" borderId="3" xfId="0" applyNumberFormat="1" applyFont="1" applyBorder="1" applyAlignment="1">
      <alignment horizontal="center" vertical="center"/>
    </xf>
    <xf numFmtId="2" fontId="40" fillId="0" borderId="55" xfId="0" applyNumberFormat="1" applyFont="1" applyBorder="1" applyAlignment="1">
      <alignment horizontal="center" vertical="center"/>
    </xf>
    <xf numFmtId="2" fontId="40" fillId="0" borderId="24" xfId="0" applyNumberFormat="1" applyFont="1" applyBorder="1"/>
    <xf numFmtId="2" fontId="40" fillId="0" borderId="38" xfId="0" applyNumberFormat="1" applyFont="1" applyBorder="1"/>
    <xf numFmtId="2" fontId="40" fillId="0" borderId="56" xfId="0" applyNumberFormat="1" applyFont="1" applyBorder="1"/>
    <xf numFmtId="2" fontId="40" fillId="0" borderId="47" xfId="0" applyNumberFormat="1" applyFont="1" applyBorder="1"/>
    <xf numFmtId="2" fontId="40" fillId="0" borderId="52" xfId="0" applyNumberFormat="1" applyFont="1" applyBorder="1"/>
    <xf numFmtId="0" fontId="45" fillId="0" borderId="16" xfId="963" applyFont="1" applyBorder="1"/>
    <xf numFmtId="0" fontId="41" fillId="0" borderId="15" xfId="963" applyFont="1" applyBorder="1"/>
    <xf numFmtId="0" fontId="0" fillId="0" borderId="0" xfId="0"/>
    <xf numFmtId="164" fontId="0" fillId="0" borderId="0" xfId="0" applyNumberFormat="1"/>
    <xf numFmtId="0" fontId="28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12" borderId="51" xfId="0" applyFill="1" applyBorder="1" applyAlignment="1">
      <alignment horizontal="center" vertical="center" wrapText="1"/>
    </xf>
    <xf numFmtId="164" fontId="18" fillId="0" borderId="22" xfId="0" applyNumberFormat="1" applyFont="1" applyBorder="1"/>
    <xf numFmtId="0" fontId="18" fillId="0" borderId="21" xfId="0" applyFont="1" applyBorder="1"/>
    <xf numFmtId="0" fontId="16" fillId="0" borderId="21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164" fontId="18" fillId="0" borderId="19" xfId="0" applyNumberFormat="1" applyFont="1" applyBorder="1"/>
    <xf numFmtId="0" fontId="18" fillId="0" borderId="0" xfId="0" applyFont="1" applyBorder="1"/>
    <xf numFmtId="0" fontId="16" fillId="0" borderId="0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left" vertical="center" wrapText="1"/>
    </xf>
    <xf numFmtId="0" fontId="16" fillId="0" borderId="18" xfId="0" applyFont="1" applyBorder="1" applyAlignment="1">
      <alignment horizontal="left" vertical="center" wrapText="1"/>
    </xf>
    <xf numFmtId="164" fontId="16" fillId="0" borderId="19" xfId="0" applyNumberFormat="1" applyFont="1" applyBorder="1"/>
    <xf numFmtId="0" fontId="16" fillId="0" borderId="0" xfId="0" applyFont="1" applyBorder="1"/>
    <xf numFmtId="0" fontId="0" fillId="0" borderId="18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164" fontId="16" fillId="0" borderId="17" xfId="0" applyNumberFormat="1" applyFont="1" applyBorder="1"/>
    <xf numFmtId="0" fontId="16" fillId="0" borderId="16" xfId="0" applyFont="1" applyBorder="1"/>
    <xf numFmtId="0" fontId="16" fillId="0" borderId="16" xfId="0" applyFont="1" applyBorder="1" applyAlignment="1">
      <alignment horizontal="left" vertical="center" wrapText="1"/>
    </xf>
    <xf numFmtId="0" fontId="16" fillId="0" borderId="15" xfId="0" applyFont="1" applyBorder="1" applyAlignment="1">
      <alignment horizontal="left" vertical="center" wrapText="1"/>
    </xf>
    <xf numFmtId="164" fontId="28" fillId="2" borderId="13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 vertical="top" wrapText="1"/>
    </xf>
    <xf numFmtId="164" fontId="28" fillId="2" borderId="9" xfId="0" applyNumberFormat="1" applyFont="1" applyFill="1" applyBorder="1" applyAlignment="1">
      <alignment horizontal="center" vertical="center" wrapText="1"/>
    </xf>
    <xf numFmtId="2" fontId="0" fillId="0" borderId="25" xfId="0" applyNumberFormat="1" applyBorder="1" applyAlignment="1">
      <alignment horizontal="center" vertical="center" wrapText="1"/>
    </xf>
    <xf numFmtId="0" fontId="0" fillId="0" borderId="17" xfId="0" applyBorder="1" applyAlignment="1">
      <alignment horizontal="left" vertical="top" wrapText="1"/>
    </xf>
    <xf numFmtId="0" fontId="0" fillId="0" borderId="16" xfId="0" applyBorder="1" applyAlignment="1">
      <alignment horizontal="left" vertical="top" wrapText="1"/>
    </xf>
    <xf numFmtId="0" fontId="16" fillId="0" borderId="15" xfId="0" applyFont="1" applyBorder="1" applyAlignment="1">
      <alignment horizontal="left" vertical="top" wrapText="1"/>
    </xf>
    <xf numFmtId="164" fontId="28" fillId="2" borderId="7" xfId="0" applyNumberFormat="1" applyFont="1" applyFill="1" applyBorder="1" applyAlignment="1">
      <alignment horizontal="center" vertical="center" wrapText="1"/>
    </xf>
    <xf numFmtId="164" fontId="13" fillId="0" borderId="12" xfId="0" applyNumberFormat="1" applyFont="1" applyBorder="1" applyAlignment="1">
      <alignment horizontal="center" vertical="center" wrapText="1"/>
    </xf>
    <xf numFmtId="164" fontId="16" fillId="0" borderId="14" xfId="0" applyNumberFormat="1" applyFont="1" applyBorder="1" applyAlignment="1">
      <alignment horizontal="center" vertical="center" wrapText="1"/>
    </xf>
    <xf numFmtId="164" fontId="13" fillId="0" borderId="14" xfId="0" applyNumberFormat="1" applyFont="1" applyBorder="1" applyAlignment="1">
      <alignment horizontal="center" vertical="center" wrapText="1"/>
    </xf>
    <xf numFmtId="164" fontId="13" fillId="0" borderId="11" xfId="0" applyNumberFormat="1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center" vertical="center" wrapText="1"/>
    </xf>
    <xf numFmtId="164" fontId="13" fillId="0" borderId="9" xfId="0" applyNumberFormat="1" applyFont="1" applyBorder="1" applyAlignment="1">
      <alignment horizontal="center" vertical="center" wrapText="1"/>
    </xf>
    <xf numFmtId="164" fontId="13" fillId="0" borderId="2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2" fontId="2" fillId="0" borderId="8" xfId="0" applyNumberFormat="1" applyFont="1" applyBorder="1" applyAlignment="1">
      <alignment horizontal="center" vertical="center" wrapText="1"/>
    </xf>
    <xf numFmtId="164" fontId="13" fillId="0" borderId="7" xfId="0" applyNumberFormat="1" applyFont="1" applyBorder="1" applyAlignment="1">
      <alignment horizontal="center" vertical="center" wrapText="1"/>
    </xf>
    <xf numFmtId="164" fontId="13" fillId="0" borderId="42" xfId="0" applyNumberFormat="1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64" fontId="2" fillId="0" borderId="8" xfId="0" applyNumberFormat="1" applyFont="1" applyBorder="1" applyAlignment="1">
      <alignment horizontal="center" vertical="center" wrapText="1"/>
    </xf>
    <xf numFmtId="164" fontId="16" fillId="2" borderId="13" xfId="0" applyNumberFormat="1" applyFont="1" applyFill="1" applyBorder="1" applyAlignment="1">
      <alignment horizontal="center" vertical="center" wrapText="1"/>
    </xf>
    <xf numFmtId="164" fontId="13" fillId="2" borderId="3" xfId="0" applyNumberFormat="1" applyFont="1" applyFill="1" applyBorder="1" applyAlignment="1">
      <alignment horizontal="center" vertical="center" wrapText="1"/>
    </xf>
    <xf numFmtId="0" fontId="16" fillId="2" borderId="28" xfId="0" applyFont="1" applyFill="1" applyBorder="1" applyAlignment="1">
      <alignment horizontal="center" vertical="center" wrapText="1"/>
    </xf>
    <xf numFmtId="0" fontId="16" fillId="2" borderId="12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0" fillId="0" borderId="1" xfId="0" applyBorder="1"/>
    <xf numFmtId="164" fontId="13" fillId="0" borderId="1" xfId="0" applyNumberFormat="1" applyFont="1" applyBorder="1" applyAlignment="1">
      <alignment horizontal="center" vertical="center" wrapText="1"/>
    </xf>
    <xf numFmtId="164" fontId="17" fillId="4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 wrapText="1"/>
    </xf>
    <xf numFmtId="1" fontId="22" fillId="0" borderId="1" xfId="0" applyNumberFormat="1" applyFont="1" applyBorder="1" applyAlignment="1">
      <alignment horizontal="left" vertical="center" wrapText="1"/>
    </xf>
    <xf numFmtId="1" fontId="2" fillId="0" borderId="8" xfId="0" applyNumberFormat="1" applyFont="1" applyBorder="1" applyAlignment="1">
      <alignment horizontal="left" vertical="center" wrapText="1"/>
    </xf>
    <xf numFmtId="164" fontId="17" fillId="4" borderId="1" xfId="0" applyNumberFormat="1" applyFont="1" applyFill="1" applyBorder="1" applyAlignment="1">
      <alignment horizontal="left" vertical="center" wrapText="1"/>
    </xf>
    <xf numFmtId="1" fontId="17" fillId="0" borderId="1" xfId="0" applyNumberFormat="1" applyFont="1" applyBorder="1" applyAlignment="1">
      <alignment horizontal="left" vertical="center" wrapText="1"/>
    </xf>
    <xf numFmtId="164" fontId="8" fillId="4" borderId="32" xfId="0" applyNumberFormat="1" applyFont="1" applyFill="1" applyBorder="1" applyAlignment="1">
      <alignment horizontal="center" vertical="center" wrapText="1"/>
    </xf>
    <xf numFmtId="0" fontId="14" fillId="4" borderId="4" xfId="0" applyFont="1" applyFill="1" applyBorder="1" applyAlignment="1">
      <alignment horizontal="center" vertical="center" wrapText="1"/>
    </xf>
    <xf numFmtId="0" fontId="14" fillId="4" borderId="59" xfId="0" applyFont="1" applyFill="1" applyBorder="1" applyAlignment="1">
      <alignment horizontal="center" vertical="center" wrapText="1"/>
    </xf>
    <xf numFmtId="0" fontId="26" fillId="4" borderId="32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25" fillId="4" borderId="4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left" vertical="center" wrapText="1"/>
    </xf>
    <xf numFmtId="0" fontId="15" fillId="4" borderId="58" xfId="0" applyFont="1" applyFill="1" applyBorder="1" applyAlignment="1">
      <alignment horizontal="left" vertical="center" wrapText="1"/>
    </xf>
    <xf numFmtId="164" fontId="8" fillId="3" borderId="41" xfId="0" applyNumberFormat="1" applyFont="1" applyFill="1" applyBorder="1" applyAlignment="1">
      <alignment horizontal="center" vertical="center" wrapText="1"/>
    </xf>
    <xf numFmtId="0" fontId="8" fillId="3" borderId="40" xfId="0" applyFont="1" applyFill="1" applyBorder="1" applyAlignment="1">
      <alignment horizontal="center" vertical="center" wrapText="1"/>
    </xf>
    <xf numFmtId="0" fontId="14" fillId="3" borderId="40" xfId="0" applyFont="1" applyFill="1" applyBorder="1" applyAlignment="1">
      <alignment horizontal="center" vertical="center" wrapText="1"/>
    </xf>
    <xf numFmtId="0" fontId="26" fillId="3" borderId="40" xfId="0" applyFont="1" applyFill="1" applyBorder="1" applyAlignment="1">
      <alignment horizontal="center" vertical="center" wrapText="1"/>
    </xf>
    <xf numFmtId="0" fontId="25" fillId="3" borderId="39" xfId="0" applyFont="1" applyFill="1" applyBorder="1" applyAlignment="1">
      <alignment horizontal="center" vertical="center" wrapText="1"/>
    </xf>
    <xf numFmtId="0" fontId="22" fillId="5" borderId="11" xfId="0" applyFont="1" applyFill="1" applyBorder="1" applyAlignment="1">
      <alignment horizontal="center" vertical="center" wrapText="1"/>
    </xf>
    <xf numFmtId="0" fontId="21" fillId="7" borderId="11" xfId="0" applyFont="1" applyFill="1" applyBorder="1" applyAlignment="1">
      <alignment horizontal="center" vertical="center" wrapText="1"/>
    </xf>
    <xf numFmtId="0" fontId="21" fillId="9" borderId="11" xfId="0" applyFont="1" applyFill="1" applyBorder="1" applyAlignment="1">
      <alignment horizontal="center" vertical="center" wrapText="1"/>
    </xf>
    <xf numFmtId="0" fontId="21" fillId="2" borderId="11" xfId="0" applyFont="1" applyFill="1" applyBorder="1" applyAlignment="1">
      <alignment horizontal="center" vertical="center" wrapText="1"/>
    </xf>
    <xf numFmtId="0" fontId="15" fillId="6" borderId="11" xfId="0" applyFont="1" applyFill="1" applyBorder="1" applyAlignment="1">
      <alignment horizontal="center" vertical="center" wrapText="1"/>
    </xf>
    <xf numFmtId="0" fontId="9" fillId="8" borderId="10" xfId="0" applyFont="1" applyFill="1" applyBorder="1" applyAlignment="1">
      <alignment horizontal="center" vertical="center" wrapText="1"/>
    </xf>
    <xf numFmtId="0" fontId="55" fillId="4" borderId="19" xfId="0" applyFont="1" applyFill="1" applyBorder="1" applyAlignment="1">
      <alignment horizontal="center" vertical="center" wrapText="1"/>
    </xf>
    <xf numFmtId="0" fontId="0" fillId="0" borderId="22" xfId="0" applyBorder="1"/>
    <xf numFmtId="0" fontId="54" fillId="4" borderId="31" xfId="0" applyFont="1" applyFill="1" applyBorder="1" applyAlignment="1">
      <alignment vertical="center" wrapText="1"/>
    </xf>
    <xf numFmtId="0" fontId="54" fillId="4" borderId="30" xfId="0" applyFont="1" applyFill="1" applyBorder="1" applyAlignment="1">
      <alignment horizontal="center" vertical="center" wrapText="1"/>
    </xf>
    <xf numFmtId="0" fontId="57" fillId="4" borderId="0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0" fillId="0" borderId="31" xfId="0" applyBorder="1" applyAlignment="1">
      <alignment horizontal="center"/>
    </xf>
    <xf numFmtId="0" fontId="6" fillId="0" borderId="15" xfId="0" applyFont="1" applyBorder="1" applyAlignment="1">
      <alignment horizontal="center"/>
    </xf>
    <xf numFmtId="1" fontId="2" fillId="0" borderId="8" xfId="0" applyNumberFormat="1" applyFont="1" applyBorder="1" applyAlignment="1" applyProtection="1">
      <alignment horizontal="left" vertical="center" wrapText="1"/>
    </xf>
    <xf numFmtId="0" fontId="30" fillId="2" borderId="60" xfId="0" applyFont="1" applyFill="1" applyBorder="1" applyAlignment="1" applyProtection="1">
      <alignment horizontal="center" vertical="center" wrapText="1"/>
      <protection locked="0"/>
    </xf>
    <xf numFmtId="0" fontId="23" fillId="0" borderId="48" xfId="1" applyBorder="1" applyAlignment="1" applyProtection="1">
      <alignment horizontal="center"/>
      <protection locked="0"/>
    </xf>
    <xf numFmtId="164" fontId="45" fillId="4" borderId="1" xfId="0" applyNumberFormat="1" applyFont="1" applyFill="1" applyBorder="1" applyAlignment="1">
      <alignment horizontal="center" vertical="center"/>
    </xf>
    <xf numFmtId="0" fontId="35" fillId="3" borderId="48" xfId="0" applyFont="1" applyFill="1" applyBorder="1" applyAlignment="1">
      <alignment horizontal="left" vertical="center" wrapText="1"/>
    </xf>
    <xf numFmtId="0" fontId="25" fillId="3" borderId="20" xfId="0" applyFont="1" applyFill="1" applyBorder="1" applyAlignment="1">
      <alignment horizontal="left" vertical="center" wrapText="1"/>
    </xf>
    <xf numFmtId="0" fontId="27" fillId="4" borderId="4" xfId="0" applyFont="1" applyFill="1" applyBorder="1" applyAlignment="1" applyProtection="1">
      <alignment horizontal="center" vertical="center" wrapText="1"/>
      <protection locked="0"/>
    </xf>
    <xf numFmtId="0" fontId="24" fillId="4" borderId="29" xfId="0" applyFont="1" applyFill="1" applyBorder="1" applyAlignment="1">
      <alignment horizontal="center" vertical="center" wrapText="1"/>
    </xf>
    <xf numFmtId="0" fontId="55" fillId="4" borderId="30" xfId="0" applyFont="1" applyFill="1" applyBorder="1" applyAlignment="1">
      <alignment horizontal="center" vertical="center" wrapText="1"/>
    </xf>
    <xf numFmtId="0" fontId="55" fillId="4" borderId="26" xfId="0" applyFont="1" applyFill="1" applyBorder="1" applyAlignment="1">
      <alignment horizontal="center" vertical="center" wrapText="1"/>
    </xf>
    <xf numFmtId="164" fontId="13" fillId="4" borderId="9" xfId="0" applyNumberFormat="1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/>
    </xf>
    <xf numFmtId="1" fontId="17" fillId="0" borderId="1" xfId="0" applyNumberFormat="1" applyFont="1" applyBorder="1" applyAlignment="1">
      <alignment vertical="center" wrapText="1"/>
    </xf>
    <xf numFmtId="1" fontId="16" fillId="0" borderId="8" xfId="0" applyNumberFormat="1" applyFont="1" applyBorder="1" applyAlignment="1">
      <alignment vertical="center" wrapText="1"/>
    </xf>
    <xf numFmtId="0" fontId="0" fillId="0" borderId="0" xfId="0"/>
    <xf numFmtId="0" fontId="0" fillId="0" borderId="30" xfId="0" applyBorder="1" applyAlignment="1">
      <alignment horizontal="center" vertical="center" wrapText="1"/>
    </xf>
    <xf numFmtId="0" fontId="0" fillId="0" borderId="0" xfId="0" applyProtection="1"/>
    <xf numFmtId="0" fontId="0" fillId="0" borderId="1" xfId="0" applyBorder="1" applyAlignment="1">
      <alignment horizontal="center"/>
    </xf>
    <xf numFmtId="0" fontId="45" fillId="4" borderId="48" xfId="0" applyFont="1" applyFill="1" applyBorder="1" applyAlignment="1">
      <alignment horizontal="center" vertical="center" wrapText="1"/>
    </xf>
    <xf numFmtId="0" fontId="40" fillId="0" borderId="31" xfId="0" applyFont="1" applyBorder="1" applyAlignment="1">
      <alignment horizontal="center" vertical="center"/>
    </xf>
    <xf numFmtId="164" fontId="16" fillId="0" borderId="8" xfId="0" applyNumberFormat="1" applyFont="1" applyBorder="1" applyAlignment="1">
      <alignment horizontal="center" vertical="center" wrapText="1"/>
    </xf>
    <xf numFmtId="164" fontId="16" fillId="0" borderId="1" xfId="0" applyNumberFormat="1" applyFont="1" applyBorder="1" applyAlignment="1">
      <alignment horizontal="center" vertical="center" wrapText="1"/>
    </xf>
    <xf numFmtId="164" fontId="16" fillId="0" borderId="9" xfId="0" applyNumberFormat="1" applyFont="1" applyBorder="1" applyAlignment="1">
      <alignment horizontal="center" vertical="center" wrapText="1"/>
    </xf>
    <xf numFmtId="0" fontId="0" fillId="0" borderId="1" xfId="0" applyBorder="1" applyAlignment="1"/>
    <xf numFmtId="2" fontId="17" fillId="0" borderId="1" xfId="0" applyNumberFormat="1" applyFont="1" applyBorder="1" applyAlignment="1">
      <alignment horizontal="left" vertical="center" wrapText="1"/>
    </xf>
    <xf numFmtId="2" fontId="48" fillId="4" borderId="1" xfId="0" applyNumberFormat="1" applyFont="1" applyFill="1" applyBorder="1" applyAlignment="1" applyProtection="1">
      <alignment horizontal="center" vertical="center" wrapText="1"/>
    </xf>
    <xf numFmtId="0" fontId="19" fillId="0" borderId="1" xfId="0" applyFont="1" applyBorder="1" applyAlignment="1" applyProtection="1">
      <alignment horizontal="left" vertical="center" wrapText="1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6" fillId="0" borderId="43" xfId="0" applyFont="1" applyBorder="1" applyAlignment="1">
      <alignment horizontal="center" vertical="center" wrapText="1"/>
    </xf>
    <xf numFmtId="0" fontId="6" fillId="0" borderId="44" xfId="0" applyFont="1" applyBorder="1" applyAlignment="1">
      <alignment horizontal="center" vertical="center" wrapText="1"/>
    </xf>
    <xf numFmtId="0" fontId="6" fillId="0" borderId="45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14" fontId="13" fillId="0" borderId="20" xfId="0" applyNumberFormat="1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25" xfId="0" applyBorder="1" applyAlignment="1">
      <alignment horizontal="left" vertical="center" wrapText="1"/>
    </xf>
    <xf numFmtId="0" fontId="19" fillId="2" borderId="18" xfId="0" applyFont="1" applyFill="1" applyBorder="1" applyAlignment="1">
      <alignment horizontal="right" vertical="center" wrapText="1"/>
    </xf>
    <xf numFmtId="0" fontId="20" fillId="0" borderId="0" xfId="0" applyFont="1" applyBorder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0" fontId="13" fillId="2" borderId="18" xfId="0" applyFont="1" applyFill="1" applyBorder="1" applyAlignment="1">
      <alignment horizontal="left" vertical="center" wrapText="1"/>
    </xf>
    <xf numFmtId="0" fontId="7" fillId="3" borderId="26" xfId="0" applyFont="1" applyFill="1" applyBorder="1" applyAlignment="1">
      <alignment horizontal="center" vertical="center" wrapText="1"/>
    </xf>
    <xf numFmtId="0" fontId="0" fillId="0" borderId="30" xfId="0" applyFont="1" applyBorder="1" applyAlignment="1">
      <alignment horizontal="center" vertical="center" wrapText="1"/>
    </xf>
    <xf numFmtId="0" fontId="0" fillId="0" borderId="31" xfId="0" applyFont="1" applyBorder="1" applyAlignment="1">
      <alignment horizontal="center" vertical="center" wrapText="1"/>
    </xf>
    <xf numFmtId="0" fontId="13" fillId="2" borderId="15" xfId="0" applyFont="1" applyFill="1" applyBorder="1" applyAlignment="1">
      <alignment horizontal="left" vertical="center" wrapText="1"/>
    </xf>
    <xf numFmtId="0" fontId="0" fillId="0" borderId="16" xfId="0" applyBorder="1" applyAlignment="1">
      <alignment vertical="center" wrapText="1"/>
    </xf>
    <xf numFmtId="0" fontId="0" fillId="0" borderId="23" xfId="0" applyBorder="1" applyAlignment="1">
      <alignment vertical="center" wrapText="1"/>
    </xf>
    <xf numFmtId="0" fontId="31" fillId="0" borderId="26" xfId="0" applyFont="1" applyBorder="1" applyAlignment="1" applyProtection="1">
      <alignment horizontal="center" vertical="center" wrapText="1"/>
      <protection locked="0"/>
    </xf>
    <xf numFmtId="0" fontId="0" fillId="0" borderId="30" xfId="0" applyBorder="1" applyAlignment="1" applyProtection="1">
      <alignment horizontal="center" vertical="center" wrapText="1"/>
      <protection locked="0"/>
    </xf>
    <xf numFmtId="0" fontId="0" fillId="0" borderId="31" xfId="0" applyBorder="1" applyAlignment="1" applyProtection="1">
      <alignment horizontal="center" vertical="center" wrapText="1"/>
      <protection locked="0"/>
    </xf>
    <xf numFmtId="0" fontId="36" fillId="4" borderId="26" xfId="0" applyFont="1" applyFill="1" applyBorder="1" applyAlignment="1">
      <alignment horizontal="right" vertical="center" wrapText="1"/>
    </xf>
    <xf numFmtId="0" fontId="0" fillId="0" borderId="30" xfId="0" applyBorder="1" applyAlignment="1">
      <alignment horizontal="right" vertical="center" wrapText="1"/>
    </xf>
    <xf numFmtId="0" fontId="0" fillId="0" borderId="31" xfId="0" applyBorder="1" applyAlignment="1">
      <alignment horizontal="right" vertical="center" wrapText="1"/>
    </xf>
    <xf numFmtId="0" fontId="12" fillId="4" borderId="26" xfId="0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32" fillId="4" borderId="27" xfId="0" applyFont="1" applyFill="1" applyBorder="1" applyAlignment="1">
      <alignment horizontal="center" vertical="center" wrapText="1"/>
    </xf>
    <xf numFmtId="0" fontId="33" fillId="4" borderId="29" xfId="0" applyFont="1" applyFill="1" applyBorder="1" applyAlignment="1">
      <alignment horizontal="center" vertical="center" wrapText="1"/>
    </xf>
    <xf numFmtId="0" fontId="33" fillId="4" borderId="59" xfId="0" applyFont="1" applyFill="1" applyBorder="1" applyAlignment="1">
      <alignment horizontal="center" vertical="center" wrapText="1"/>
    </xf>
    <xf numFmtId="0" fontId="1" fillId="4" borderId="30" xfId="0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174" fontId="58" fillId="0" borderId="21" xfId="0" applyNumberFormat="1" applyFont="1" applyBorder="1" applyAlignment="1"/>
    <xf numFmtId="0" fontId="0" fillId="0" borderId="22" xfId="0" applyBorder="1" applyAlignment="1"/>
    <xf numFmtId="0" fontId="56" fillId="4" borderId="30" xfId="0" applyFont="1" applyFill="1" applyBorder="1" applyAlignment="1">
      <alignment horizontal="center" vertical="center" wrapText="1"/>
    </xf>
    <xf numFmtId="0" fontId="33" fillId="0" borderId="30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left" vertical="top" wrapText="1"/>
    </xf>
    <xf numFmtId="0" fontId="6" fillId="0" borderId="50" xfId="0" applyFont="1" applyBorder="1" applyAlignment="1">
      <alignment horizontal="left" vertical="top" wrapText="1"/>
    </xf>
    <xf numFmtId="0" fontId="6" fillId="0" borderId="26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34" fillId="4" borderId="27" xfId="0" applyFont="1" applyFill="1" applyBorder="1" applyAlignment="1" applyProtection="1">
      <alignment horizontal="left" vertical="center" wrapText="1"/>
      <protection locked="0"/>
    </xf>
    <xf numFmtId="0" fontId="33" fillId="0" borderId="29" xfId="0" applyFont="1" applyBorder="1" applyAlignment="1">
      <alignment vertical="center" wrapText="1"/>
    </xf>
    <xf numFmtId="0" fontId="29" fillId="0" borderId="1" xfId="968" applyFont="1" applyBorder="1" applyAlignment="1" applyProtection="1">
      <alignment vertical="top" wrapText="1"/>
    </xf>
    <xf numFmtId="0" fontId="0" fillId="0" borderId="1" xfId="0" applyBorder="1" applyAlignment="1"/>
    <xf numFmtId="0" fontId="45" fillId="0" borderId="0" xfId="968" applyFont="1" applyBorder="1" applyAlignment="1" applyProtection="1">
      <alignment horizontal="center"/>
    </xf>
    <xf numFmtId="0" fontId="45" fillId="4" borderId="0" xfId="968" applyFont="1" applyFill="1" applyBorder="1" applyAlignment="1" applyProtection="1">
      <alignment horizontal="center"/>
    </xf>
    <xf numFmtId="0" fontId="23" fillId="4" borderId="0" xfId="1" applyFill="1" applyBorder="1" applyAlignment="1" applyProtection="1">
      <alignment horizontal="center"/>
      <protection locked="0"/>
    </xf>
    <xf numFmtId="0" fontId="41" fillId="4" borderId="0" xfId="968" applyFont="1" applyFill="1" applyBorder="1" applyAlignment="1" applyProtection="1">
      <alignment horizontal="right"/>
    </xf>
    <xf numFmtId="0" fontId="41" fillId="4" borderId="0" xfId="968" applyFont="1" applyFill="1" applyBorder="1" applyAlignment="1" applyProtection="1">
      <alignment horizontal="center"/>
    </xf>
    <xf numFmtId="0" fontId="23" fillId="0" borderId="0" xfId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23" fillId="0" borderId="0" xfId="1" applyBorder="1" applyAlignment="1" applyProtection="1">
      <protection locked="0"/>
    </xf>
    <xf numFmtId="0" fontId="45" fillId="0" borderId="0" xfId="968" applyFont="1" applyProtection="1"/>
    <xf numFmtId="0" fontId="0" fillId="0" borderId="1" xfId="0" applyFont="1" applyBorder="1" applyAlignment="1"/>
    <xf numFmtId="0" fontId="45" fillId="0" borderId="0" xfId="968" applyFont="1" applyBorder="1" applyAlignment="1" applyProtection="1">
      <alignment horizontal="center" vertical="center" wrapText="1"/>
    </xf>
    <xf numFmtId="176" fontId="53" fillId="0" borderId="0" xfId="968" applyNumberFormat="1" applyFont="1" applyBorder="1" applyAlignment="1" applyProtection="1">
      <alignment horizontal="left" vertical="center"/>
    </xf>
    <xf numFmtId="0" fontId="43" fillId="0" borderId="0" xfId="0" applyFont="1" applyBorder="1" applyAlignment="1">
      <alignment vertical="center"/>
    </xf>
    <xf numFmtId="0" fontId="17" fillId="0" borderId="1" xfId="968" applyFont="1" applyBorder="1" applyAlignment="1" applyProtection="1">
      <alignment horizontal="center" vertical="center" wrapText="1"/>
    </xf>
    <xf numFmtId="0" fontId="41" fillId="0" borderId="1" xfId="968" applyFont="1" applyBorder="1" applyAlignment="1" applyProtection="1">
      <alignment horizontal="center" vertical="center" wrapText="1"/>
    </xf>
    <xf numFmtId="177" fontId="22" fillId="0" borderId="1" xfId="968" applyNumberFormat="1" applyFont="1" applyBorder="1" applyAlignment="1" applyProtection="1">
      <alignment horizontal="center" vertical="center" wrapText="1"/>
    </xf>
    <xf numFmtId="0" fontId="45" fillId="0" borderId="1" xfId="968" applyFont="1" applyBorder="1" applyAlignment="1" applyProtection="1">
      <alignment horizontal="center" vertical="center" wrapText="1"/>
    </xf>
    <xf numFmtId="0" fontId="45" fillId="0" borderId="1" xfId="968" applyFont="1" applyBorder="1" applyAlignment="1" applyProtection="1">
      <alignment horizontal="left" vertical="center"/>
    </xf>
    <xf numFmtId="0" fontId="45" fillId="0" borderId="1" xfId="968" applyFont="1" applyBorder="1" applyAlignment="1" applyProtection="1">
      <alignment horizontal="center"/>
    </xf>
    <xf numFmtId="177" fontId="22" fillId="0" borderId="1" xfId="968" applyNumberFormat="1" applyFont="1" applyBorder="1" applyAlignment="1" applyProtection="1">
      <alignment horizontal="left" vertical="center"/>
    </xf>
    <xf numFmtId="177" fontId="6" fillId="0" borderId="1" xfId="0" applyNumberFormat="1" applyFont="1" applyBorder="1" applyAlignment="1">
      <alignment vertical="center"/>
    </xf>
    <xf numFmtId="176" fontId="17" fillId="0" borderId="1" xfId="968" applyNumberFormat="1" applyFont="1" applyBorder="1" applyAlignment="1" applyProtection="1">
      <alignment horizontal="left" vertical="center"/>
    </xf>
    <xf numFmtId="177" fontId="43" fillId="0" borderId="1" xfId="0" applyNumberFormat="1" applyFont="1" applyBorder="1" applyAlignment="1">
      <alignment vertical="center"/>
    </xf>
    <xf numFmtId="177" fontId="0" fillId="0" borderId="1" xfId="0" applyNumberFormat="1" applyBorder="1" applyAlignment="1">
      <alignment vertical="center"/>
    </xf>
    <xf numFmtId="0" fontId="45" fillId="0" borderId="1" xfId="968" applyFont="1" applyBorder="1" applyAlignment="1" applyProtection="1">
      <alignment horizontal="center" vertical="center"/>
    </xf>
    <xf numFmtId="0" fontId="45" fillId="0" borderId="1" xfId="968" applyFont="1" applyBorder="1" applyAlignment="1" applyProtection="1">
      <alignment horizontal="left" vertical="center"/>
    </xf>
    <xf numFmtId="0" fontId="45" fillId="0" borderId="1" xfId="968" applyFont="1" applyBorder="1" applyProtection="1"/>
    <xf numFmtId="0" fontId="41" fillId="4" borderId="1" xfId="968" applyFont="1" applyFill="1" applyBorder="1" applyAlignment="1" applyProtection="1">
      <alignment horizontal="right" vertical="center" wrapText="1"/>
    </xf>
    <xf numFmtId="0" fontId="41" fillId="5" borderId="1" xfId="968" quotePrefix="1" applyFont="1" applyFill="1" applyBorder="1" applyAlignment="1" applyProtection="1">
      <alignment horizontal="center" vertical="center" wrapText="1"/>
      <protection locked="0"/>
    </xf>
    <xf numFmtId="1" fontId="41" fillId="5" borderId="1" xfId="968" quotePrefix="1" applyNumberFormat="1" applyFont="1" applyFill="1" applyBorder="1" applyAlignment="1" applyProtection="1">
      <alignment horizontal="center" vertical="center" wrapText="1"/>
      <protection locked="0"/>
    </xf>
    <xf numFmtId="0" fontId="41" fillId="4" borderId="1" xfId="968" quotePrefix="1" applyFont="1" applyFill="1" applyBorder="1" applyAlignment="1" applyProtection="1">
      <alignment horizontal="center" vertical="center" wrapText="1"/>
    </xf>
    <xf numFmtId="0" fontId="45" fillId="3" borderId="1" xfId="968" applyFont="1" applyFill="1" applyBorder="1" applyProtection="1"/>
    <xf numFmtId="9" fontId="48" fillId="3" borderId="1" xfId="968" applyNumberFormat="1" applyFont="1" applyFill="1" applyBorder="1" applyAlignment="1" applyProtection="1">
      <alignment horizontal="center" vertical="center" wrapText="1"/>
    </xf>
    <xf numFmtId="0" fontId="41" fillId="3" borderId="1" xfId="968" applyFont="1" applyFill="1" applyBorder="1" applyAlignment="1" applyProtection="1">
      <alignment vertical="center" wrapText="1"/>
    </xf>
    <xf numFmtId="0" fontId="41" fillId="3" borderId="1" xfId="968" quotePrefix="1" applyFont="1" applyFill="1" applyBorder="1" applyAlignment="1" applyProtection="1">
      <alignment horizontal="center" vertical="center" wrapText="1"/>
    </xf>
    <xf numFmtId="9" fontId="41" fillId="3" borderId="1" xfId="968" applyNumberFormat="1" applyFont="1" applyFill="1" applyBorder="1" applyAlignment="1" applyProtection="1">
      <alignment horizontal="center" vertical="center" wrapText="1"/>
    </xf>
    <xf numFmtId="0" fontId="60" fillId="0" borderId="1" xfId="968" applyFont="1" applyBorder="1" applyAlignment="1" applyProtection="1">
      <alignment horizontal="center" vertical="top" wrapText="1"/>
    </xf>
    <xf numFmtId="0" fontId="59" fillId="0" borderId="1" xfId="968" applyFont="1" applyFill="1" applyBorder="1" applyAlignment="1" applyProtection="1">
      <alignment horizontal="center" vertical="center" wrapText="1"/>
    </xf>
    <xf numFmtId="0" fontId="60" fillId="0" borderId="1" xfId="968" applyFont="1" applyBorder="1" applyAlignment="1" applyProtection="1">
      <alignment horizontal="center" vertical="center" wrapText="1"/>
    </xf>
    <xf numFmtId="0" fontId="9" fillId="8" borderId="1" xfId="968" applyFont="1" applyFill="1" applyBorder="1" applyAlignment="1" applyProtection="1">
      <alignment horizontal="center" vertical="center" wrapText="1"/>
    </xf>
    <xf numFmtId="0" fontId="9" fillId="6" borderId="1" xfId="968" applyFont="1" applyFill="1" applyBorder="1" applyAlignment="1" applyProtection="1">
      <alignment horizontal="center" vertical="center" wrapText="1"/>
    </xf>
    <xf numFmtId="0" fontId="45" fillId="2" borderId="1" xfId="968" applyFont="1" applyFill="1" applyBorder="1" applyAlignment="1" applyProtection="1">
      <alignment horizontal="center" vertical="center" wrapText="1"/>
    </xf>
    <xf numFmtId="0" fontId="45" fillId="9" borderId="1" xfId="968" applyFont="1" applyFill="1" applyBorder="1" applyAlignment="1" applyProtection="1">
      <alignment horizontal="center" vertical="center" wrapText="1"/>
    </xf>
    <xf numFmtId="0" fontId="45" fillId="7" borderId="1" xfId="968" applyFont="1" applyFill="1" applyBorder="1" applyAlignment="1" applyProtection="1">
      <alignment horizontal="center" vertical="center" wrapText="1"/>
    </xf>
    <xf numFmtId="0" fontId="41" fillId="5" borderId="1" xfId="968" applyFont="1" applyFill="1" applyBorder="1" applyAlignment="1" applyProtection="1">
      <alignment horizontal="center" vertical="center" wrapText="1"/>
    </xf>
    <xf numFmtId="0" fontId="41" fillId="10" borderId="1" xfId="968" applyFont="1" applyFill="1" applyBorder="1" applyAlignment="1" applyProtection="1">
      <alignment horizontal="center" vertical="center" wrapText="1"/>
    </xf>
    <xf numFmtId="10" fontId="41" fillId="4" borderId="1" xfId="968" applyNumberFormat="1" applyFont="1" applyFill="1" applyBorder="1" applyAlignment="1" applyProtection="1">
      <alignment horizontal="center" vertical="center" wrapText="1"/>
    </xf>
    <xf numFmtId="0" fontId="45" fillId="0" borderId="0" xfId="968" applyFont="1" applyAlignment="1" applyProtection="1">
      <alignment horizontal="center" vertical="top" wrapText="1"/>
    </xf>
    <xf numFmtId="0" fontId="41" fillId="0" borderId="1" xfId="968" applyFont="1" applyBorder="1" applyAlignment="1" applyProtection="1">
      <alignment horizontal="center" vertical="center" textRotation="45" wrapText="1"/>
    </xf>
    <xf numFmtId="2" fontId="45" fillId="4" borderId="1" xfId="968" applyNumberFormat="1" applyFont="1" applyFill="1" applyBorder="1" applyAlignment="1" applyProtection="1">
      <alignment horizontal="center" vertical="center" wrapText="1"/>
      <protection locked="0"/>
    </xf>
    <xf numFmtId="2" fontId="62" fillId="13" borderId="1" xfId="1" applyNumberFormat="1" applyFont="1" applyFill="1" applyBorder="1" applyAlignment="1" applyProtection="1">
      <alignment horizontal="center" vertical="center" wrapText="1"/>
      <protection locked="0"/>
    </xf>
    <xf numFmtId="2" fontId="38" fillId="0" borderId="1" xfId="0" applyNumberFormat="1" applyFont="1" applyBorder="1" applyAlignment="1" applyProtection="1">
      <alignment horizontal="center" vertical="center"/>
      <protection locked="0"/>
    </xf>
    <xf numFmtId="2" fontId="44" fillId="0" borderId="1" xfId="0" applyNumberFormat="1" applyFont="1" applyBorder="1" applyAlignment="1" applyProtection="1">
      <alignment horizontal="center" vertical="center"/>
      <protection locked="0"/>
    </xf>
    <xf numFmtId="2" fontId="45" fillId="0" borderId="0" xfId="968" applyNumberFormat="1" applyFont="1" applyAlignment="1" applyProtection="1">
      <alignment horizontal="center" vertical="top" wrapText="1"/>
    </xf>
    <xf numFmtId="0" fontId="21" fillId="4" borderId="1" xfId="968" applyFont="1" applyFill="1" applyBorder="1" applyAlignment="1" applyProtection="1">
      <alignment horizontal="center" vertical="center" wrapText="1"/>
    </xf>
    <xf numFmtId="0" fontId="45" fillId="0" borderId="1" xfId="1" applyFont="1" applyBorder="1" applyAlignment="1" applyProtection="1">
      <alignment horizontal="right" vertical="center" wrapText="1"/>
    </xf>
    <xf numFmtId="0" fontId="44" fillId="0" borderId="1" xfId="0" applyFont="1" applyBorder="1" applyAlignment="1" applyProtection="1">
      <alignment horizontal="center" vertical="center"/>
    </xf>
    <xf numFmtId="0" fontId="45" fillId="4" borderId="1" xfId="968" applyFont="1" applyFill="1" applyBorder="1" applyAlignment="1" applyProtection="1">
      <alignment horizontal="center" vertical="center" wrapText="1"/>
    </xf>
    <xf numFmtId="0" fontId="45" fillId="0" borderId="1" xfId="1" applyFont="1" applyBorder="1" applyAlignment="1" applyProtection="1">
      <alignment wrapText="1"/>
    </xf>
    <xf numFmtId="178" fontId="38" fillId="0" borderId="1" xfId="0" applyNumberFormat="1" applyFont="1" applyBorder="1" applyAlignment="1" applyProtection="1">
      <alignment horizontal="center" vertical="center"/>
    </xf>
    <xf numFmtId="10" fontId="38" fillId="0" borderId="1" xfId="0" applyNumberFormat="1" applyFont="1" applyBorder="1" applyAlignment="1" applyProtection="1">
      <alignment horizontal="center" vertical="center"/>
    </xf>
    <xf numFmtId="0" fontId="44" fillId="5" borderId="1" xfId="0" applyFont="1" applyFill="1" applyBorder="1" applyAlignment="1" applyProtection="1">
      <alignment horizontal="center" vertical="center"/>
      <protection locked="0"/>
    </xf>
    <xf numFmtId="0" fontId="45" fillId="0" borderId="1" xfId="1" applyFont="1" applyBorder="1" applyAlignment="1" applyProtection="1">
      <alignment horizontal="center" wrapText="1"/>
    </xf>
    <xf numFmtId="0" fontId="45" fillId="4" borderId="1" xfId="968" applyFont="1" applyFill="1" applyBorder="1" applyAlignment="1" applyProtection="1">
      <alignment horizontal="center" vertical="center" wrapText="1"/>
      <protection locked="0"/>
    </xf>
    <xf numFmtId="0" fontId="45" fillId="0" borderId="0" xfId="968" applyFont="1"/>
    <xf numFmtId="0" fontId="45" fillId="0" borderId="0" xfId="968" applyFont="1" applyAlignment="1">
      <alignment horizontal="center"/>
    </xf>
    <xf numFmtId="0" fontId="45" fillId="14" borderId="1" xfId="1" applyFont="1" applyFill="1" applyBorder="1" applyAlignment="1" applyProtection="1">
      <alignment wrapText="1"/>
    </xf>
    <xf numFmtId="0" fontId="63" fillId="2" borderId="1" xfId="968" applyFont="1" applyFill="1" applyBorder="1" applyAlignment="1" applyProtection="1">
      <alignment horizontal="center" vertical="center" wrapText="1"/>
    </xf>
    <xf numFmtId="2" fontId="38" fillId="2" borderId="1" xfId="0" applyNumberFormat="1" applyFont="1" applyFill="1" applyBorder="1" applyAlignment="1" applyProtection="1">
      <alignment horizontal="center" vertical="center"/>
    </xf>
    <xf numFmtId="2" fontId="40" fillId="2" borderId="1" xfId="0" applyNumberFormat="1" applyFont="1" applyFill="1" applyBorder="1" applyAlignment="1">
      <alignment horizontal="center" vertical="center"/>
    </xf>
    <xf numFmtId="2" fontId="40" fillId="2" borderId="37" xfId="0" applyNumberFormat="1" applyFont="1" applyFill="1" applyBorder="1" applyAlignment="1">
      <alignment horizontal="center" vertical="center"/>
    </xf>
  </cellXfs>
  <cellStyles count="969">
    <cellStyle name="Lien hypertexte" xfId="1" builtinId="8"/>
    <cellStyle name="Normal" xfId="0" builtinId="0"/>
    <cellStyle name="Normal 10" xfId="7"/>
    <cellStyle name="Normal 10 10" xfId="47"/>
    <cellStyle name="Normal 10 11" xfId="53"/>
    <cellStyle name="Normal 10 12" xfId="59"/>
    <cellStyle name="Normal 10 13" xfId="65"/>
    <cellStyle name="Normal 10 14" xfId="87"/>
    <cellStyle name="Normal 10 15" xfId="100"/>
    <cellStyle name="Normal 10 16" xfId="172"/>
    <cellStyle name="Normal 10 17" xfId="184"/>
    <cellStyle name="Normal 10 18" xfId="178"/>
    <cellStyle name="Normal 10 19" xfId="221"/>
    <cellStyle name="Normal 10 2" xfId="9"/>
    <cellStyle name="Normal 10 20" xfId="262"/>
    <cellStyle name="Normal 10 21" xfId="381"/>
    <cellStyle name="Normal 10 22" xfId="399"/>
    <cellStyle name="Normal 10 23" xfId="555"/>
    <cellStyle name="Normal 10 24" xfId="502"/>
    <cellStyle name="Normal 10 25" xfId="509"/>
    <cellStyle name="Normal 10 26" xfId="452"/>
    <cellStyle name="Normal 10 27" xfId="647"/>
    <cellStyle name="Normal 10 28" xfId="674"/>
    <cellStyle name="Normal 10 29" xfId="686"/>
    <cellStyle name="Normal 10 3" xfId="15"/>
    <cellStyle name="Normal 10 30" xfId="759"/>
    <cellStyle name="Normal 10 31" xfId="773"/>
    <cellStyle name="Normal 10 32" xfId="903"/>
    <cellStyle name="Normal 10 33" xfId="856"/>
    <cellStyle name="Normal 10 34" xfId="887"/>
    <cellStyle name="Normal 10 4" xfId="23"/>
    <cellStyle name="Normal 10 5" xfId="22"/>
    <cellStyle name="Normal 10 6" xfId="21"/>
    <cellStyle name="Normal 10 7" xfId="29"/>
    <cellStyle name="Normal 10 8" xfId="35"/>
    <cellStyle name="Normal 10 9" xfId="41"/>
    <cellStyle name="Normal 2" xfId="2"/>
    <cellStyle name="Normal 2 10" xfId="60"/>
    <cellStyle name="Normal 2 10 10" xfId="467"/>
    <cellStyle name="Normal 2 10 11" xfId="525"/>
    <cellStyle name="Normal 2 10 12" xfId="620"/>
    <cellStyle name="Normal 2 10 13" xfId="646"/>
    <cellStyle name="Normal 2 10 14" xfId="485"/>
    <cellStyle name="Normal 2 10 15" xfId="577"/>
    <cellStyle name="Normal 2 10 16" xfId="709"/>
    <cellStyle name="Normal 2 10 17" xfId="730"/>
    <cellStyle name="Normal 2 10 18" xfId="798"/>
    <cellStyle name="Normal 2 10 19" xfId="833"/>
    <cellStyle name="Normal 2 10 2" xfId="127"/>
    <cellStyle name="Normal 2 10 20" xfId="884"/>
    <cellStyle name="Normal 2 10 21" xfId="929"/>
    <cellStyle name="Normal 2 10 22" xfId="935"/>
    <cellStyle name="Normal 2 10 3" xfId="153"/>
    <cellStyle name="Normal 2 10 4" xfId="224"/>
    <cellStyle name="Normal 2 10 5" xfId="265"/>
    <cellStyle name="Normal 2 10 6" xfId="304"/>
    <cellStyle name="Normal 2 10 7" xfId="338"/>
    <cellStyle name="Normal 2 10 8" xfId="363"/>
    <cellStyle name="Normal 2 10 9" xfId="426"/>
    <cellStyle name="Normal 2 11" xfId="66"/>
    <cellStyle name="Normal 2 11 10" xfId="445"/>
    <cellStyle name="Normal 2 11 11" xfId="455"/>
    <cellStyle name="Normal 2 11 12" xfId="526"/>
    <cellStyle name="Normal 2 11 13" xfId="499"/>
    <cellStyle name="Normal 2 11 14" xfId="389"/>
    <cellStyle name="Normal 2 11 15" xfId="552"/>
    <cellStyle name="Normal 2 11 16" xfId="712"/>
    <cellStyle name="Normal 2 11 17" xfId="726"/>
    <cellStyle name="Normal 2 11 18" xfId="803"/>
    <cellStyle name="Normal 2 11 19" xfId="818"/>
    <cellStyle name="Normal 2 11 2" xfId="131"/>
    <cellStyle name="Normal 2 11 20" xfId="826"/>
    <cellStyle name="Normal 2 11 21" xfId="824"/>
    <cellStyle name="Normal 2 11 22" xfId="902"/>
    <cellStyle name="Normal 2 11 3" xfId="156"/>
    <cellStyle name="Normal 2 11 4" xfId="230"/>
    <cellStyle name="Normal 2 11 5" xfId="271"/>
    <cellStyle name="Normal 2 11 6" xfId="310"/>
    <cellStyle name="Normal 2 11 7" xfId="343"/>
    <cellStyle name="Normal 2 11 8" xfId="366"/>
    <cellStyle name="Normal 2 11 9" xfId="431"/>
    <cellStyle name="Normal 2 12" xfId="71"/>
    <cellStyle name="Normal 2 12 10" xfId="493"/>
    <cellStyle name="Normal 2 12 11" xfId="548"/>
    <cellStyle name="Normal 2 12 12" xfId="629"/>
    <cellStyle name="Normal 2 12 13" xfId="405"/>
    <cellStyle name="Normal 2 12 14" xfId="479"/>
    <cellStyle name="Normal 2 12 15" xfId="656"/>
    <cellStyle name="Normal 2 12 16" xfId="716"/>
    <cellStyle name="Normal 2 12 17" xfId="731"/>
    <cellStyle name="Normal 2 12 18" xfId="808"/>
    <cellStyle name="Normal 2 12 19" xfId="860"/>
    <cellStyle name="Normal 2 12 2" xfId="136"/>
    <cellStyle name="Normal 2 12 20" xfId="897"/>
    <cellStyle name="Normal 2 12 21" xfId="894"/>
    <cellStyle name="Normal 2 12 22" xfId="950"/>
    <cellStyle name="Normal 2 12 3" xfId="159"/>
    <cellStyle name="Normal 2 12 4" xfId="235"/>
    <cellStyle name="Normal 2 12 5" xfId="276"/>
    <cellStyle name="Normal 2 12 6" xfId="315"/>
    <cellStyle name="Normal 2 12 7" xfId="347"/>
    <cellStyle name="Normal 2 12 8" xfId="369"/>
    <cellStyle name="Normal 2 12 9" xfId="435"/>
    <cellStyle name="Normal 2 13" xfId="76"/>
    <cellStyle name="Normal 2 13 10" xfId="539"/>
    <cellStyle name="Normal 2 13 11" xfId="570"/>
    <cellStyle name="Normal 2 13 12" xfId="574"/>
    <cellStyle name="Normal 2 13 13" xfId="608"/>
    <cellStyle name="Normal 2 13 14" xfId="512"/>
    <cellStyle name="Normal 2 13 15" xfId="558"/>
    <cellStyle name="Normal 2 13 16" xfId="721"/>
    <cellStyle name="Normal 2 13 17" xfId="741"/>
    <cellStyle name="Normal 2 13 18" xfId="813"/>
    <cellStyle name="Normal 2 13 19" xfId="892"/>
    <cellStyle name="Normal 2 13 2" xfId="140"/>
    <cellStyle name="Normal 2 13 20" xfId="916"/>
    <cellStyle name="Normal 2 13 21" xfId="842"/>
    <cellStyle name="Normal 2 13 22" xfId="936"/>
    <cellStyle name="Normal 2 13 3" xfId="162"/>
    <cellStyle name="Normal 2 13 4" xfId="240"/>
    <cellStyle name="Normal 2 13 5" xfId="280"/>
    <cellStyle name="Normal 2 13 6" xfId="319"/>
    <cellStyle name="Normal 2 13 7" xfId="351"/>
    <cellStyle name="Normal 2 13 8" xfId="372"/>
    <cellStyle name="Normal 2 13 9" xfId="440"/>
    <cellStyle name="Normal 2 14" xfId="82"/>
    <cellStyle name="Normal 2 15" xfId="126"/>
    <cellStyle name="Normal 2 16" xfId="167"/>
    <cellStyle name="Normal 2 17" xfId="216"/>
    <cellStyle name="Normal 2 18" xfId="257"/>
    <cellStyle name="Normal 2 19" xfId="297"/>
    <cellStyle name="Normal 2 2" xfId="10"/>
    <cellStyle name="Normal 2 2 10" xfId="388"/>
    <cellStyle name="Normal 2 2 11" xfId="490"/>
    <cellStyle name="Normal 2 2 12" xfId="480"/>
    <cellStyle name="Normal 2 2 13" xfId="596"/>
    <cellStyle name="Normal 2 2 14" xfId="514"/>
    <cellStyle name="Normal 2 2 15" xfId="660"/>
    <cellStyle name="Normal 2 2 16" xfId="675"/>
    <cellStyle name="Normal 2 2 17" xfId="678"/>
    <cellStyle name="Normal 2 2 18" xfId="761"/>
    <cellStyle name="Normal 2 2 19" xfId="764"/>
    <cellStyle name="Normal 2 2 2" xfId="88"/>
    <cellStyle name="Normal 2 2 20" xfId="857"/>
    <cellStyle name="Normal 2 2 21" xfId="862"/>
    <cellStyle name="Normal 2 2 22" xfId="954"/>
    <cellStyle name="Normal 2 2 3" xfId="143"/>
    <cellStyle name="Normal 2 2 4" xfId="175"/>
    <cellStyle name="Normal 2 2 5" xfId="239"/>
    <cellStyle name="Normal 2 2 6" xfId="279"/>
    <cellStyle name="Normal 2 2 7" xfId="318"/>
    <cellStyle name="Normal 2 2 8" xfId="350"/>
    <cellStyle name="Normal 2 2 9" xfId="384"/>
    <cellStyle name="Normal 2 20" xfId="334"/>
    <cellStyle name="Normal 2 21" xfId="376"/>
    <cellStyle name="Normal 2 22" xfId="425"/>
    <cellStyle name="Normal 2 23" xfId="515"/>
    <cellStyle name="Normal 2 24" xfId="622"/>
    <cellStyle name="Normal 2 25" xfId="589"/>
    <cellStyle name="Normal 2 26" xfId="623"/>
    <cellStyle name="Normal 2 27" xfId="550"/>
    <cellStyle name="Normal 2 28" xfId="669"/>
    <cellStyle name="Normal 2 29" xfId="708"/>
    <cellStyle name="Normal 2 3" xfId="16"/>
    <cellStyle name="Normal 2 3 10" xfId="446"/>
    <cellStyle name="Normal 2 3 11" xfId="504"/>
    <cellStyle name="Normal 2 3 12" xfId="561"/>
    <cellStyle name="Normal 2 3 13" xfId="497"/>
    <cellStyle name="Normal 2 3 14" xfId="456"/>
    <cellStyle name="Normal 2 3 15" xfId="495"/>
    <cellStyle name="Normal 2 3 16" xfId="679"/>
    <cellStyle name="Normal 2 3 17" xfId="727"/>
    <cellStyle name="Normal 2 3 18" xfId="765"/>
    <cellStyle name="Normal 2 3 19" xfId="820"/>
    <cellStyle name="Normal 2 3 2" xfId="92"/>
    <cellStyle name="Normal 2 3 20" xfId="867"/>
    <cellStyle name="Normal 2 3 21" xfId="938"/>
    <cellStyle name="Normal 2 3 22" xfId="886"/>
    <cellStyle name="Normal 2 3 3" xfId="115"/>
    <cellStyle name="Normal 2 3 4" xfId="181"/>
    <cellStyle name="Normal 2 3 5" xfId="203"/>
    <cellStyle name="Normal 2 3 6" xfId="245"/>
    <cellStyle name="Normal 2 3 7" xfId="285"/>
    <cellStyle name="Normal 2 3 8" xfId="323"/>
    <cellStyle name="Normal 2 3 9" xfId="390"/>
    <cellStyle name="Normal 2 30" xfId="754"/>
    <cellStyle name="Normal 2 31" xfId="797"/>
    <cellStyle name="Normal 2 32" xfId="875"/>
    <cellStyle name="Normal 2 33" xfId="874"/>
    <cellStyle name="Normal 2 34" xfId="821"/>
    <cellStyle name="Normal 2 35" xfId="965"/>
    <cellStyle name="Normal 2 4" xfId="24"/>
    <cellStyle name="Normal 2 4 10" xfId="409"/>
    <cellStyle name="Normal 2 4 11" xfId="429"/>
    <cellStyle name="Normal 2 4 12" xfId="529"/>
    <cellStyle name="Normal 2 4 13" xfId="522"/>
    <cellStyle name="Normal 2 4 14" xfId="547"/>
    <cellStyle name="Normal 2 4 15" xfId="666"/>
    <cellStyle name="Normal 2 4 16" xfId="682"/>
    <cellStyle name="Normal 2 4 17" xfId="695"/>
    <cellStyle name="Normal 2 4 18" xfId="769"/>
    <cellStyle name="Normal 2 4 19" xfId="782"/>
    <cellStyle name="Normal 2 4 2" xfId="97"/>
    <cellStyle name="Normal 2 4 20" xfId="801"/>
    <cellStyle name="Normal 2 4 21" xfId="841"/>
    <cellStyle name="Normal 2 4 22" xfId="960"/>
    <cellStyle name="Normal 2 4 3" xfId="134"/>
    <cellStyle name="Normal 2 4 4" xfId="188"/>
    <cellStyle name="Normal 2 4 5" xfId="227"/>
    <cellStyle name="Normal 2 4 6" xfId="268"/>
    <cellStyle name="Normal 2 4 7" xfId="307"/>
    <cellStyle name="Normal 2 4 8" xfId="341"/>
    <cellStyle name="Normal 2 4 9" xfId="395"/>
    <cellStyle name="Normal 2 5" xfId="30"/>
    <cellStyle name="Normal 2 5 10" xfId="528"/>
    <cellStyle name="Normal 2 5 11" xfId="585"/>
    <cellStyle name="Normal 2 5 12" xfId="475"/>
    <cellStyle name="Normal 2 5 13" xfId="597"/>
    <cellStyle name="Normal 2 5 14" xfId="470"/>
    <cellStyle name="Normal 2 5 15" xfId="653"/>
    <cellStyle name="Normal 2 5 16" xfId="687"/>
    <cellStyle name="Normal 2 5 17" xfId="739"/>
    <cellStyle name="Normal 2 5 18" xfId="774"/>
    <cellStyle name="Normal 2 5 19" xfId="888"/>
    <cellStyle name="Normal 2 5 2" xfId="101"/>
    <cellStyle name="Normal 2 5 20" xfId="927"/>
    <cellStyle name="Normal 2 5 21" xfId="871"/>
    <cellStyle name="Normal 2 5 22" xfId="947"/>
    <cellStyle name="Normal 2 5 3" xfId="95"/>
    <cellStyle name="Normal 2 5 4" xfId="194"/>
    <cellStyle name="Normal 2 5 5" xfId="187"/>
    <cellStyle name="Normal 2 5 6" xfId="233"/>
    <cellStyle name="Normal 2 5 7" xfId="274"/>
    <cellStyle name="Normal 2 5 8" xfId="313"/>
    <cellStyle name="Normal 2 5 9" xfId="400"/>
    <cellStyle name="Normal 2 6" xfId="36"/>
    <cellStyle name="Normal 2 6 10" xfId="443"/>
    <cellStyle name="Normal 2 6 11" xfId="503"/>
    <cellStyle name="Normal 2 6 12" xfId="602"/>
    <cellStyle name="Normal 2 6 13" xfId="554"/>
    <cellStyle name="Normal 2 6 14" xfId="557"/>
    <cellStyle name="Normal 2 6 15" xfId="654"/>
    <cellStyle name="Normal 2 6 16" xfId="692"/>
    <cellStyle name="Normal 2 6 17" xfId="724"/>
    <cellStyle name="Normal 2 6 18" xfId="779"/>
    <cellStyle name="Normal 2 6 19" xfId="816"/>
    <cellStyle name="Normal 2 6 2" xfId="106"/>
    <cellStyle name="Normal 2 6 20" xfId="866"/>
    <cellStyle name="Normal 2 6 21" xfId="943"/>
    <cellStyle name="Normal 2 6 22" xfId="948"/>
    <cellStyle name="Normal 2 6 3" xfId="122"/>
    <cellStyle name="Normal 2 6 4" xfId="200"/>
    <cellStyle name="Normal 2 6 5" xfId="211"/>
    <cellStyle name="Normal 2 6 6" xfId="253"/>
    <cellStyle name="Normal 2 6 7" xfId="293"/>
    <cellStyle name="Normal 2 6 8" xfId="330"/>
    <cellStyle name="Normal 2 6 9" xfId="406"/>
    <cellStyle name="Normal 2 7" xfId="42"/>
    <cellStyle name="Normal 2 7 10" xfId="565"/>
    <cellStyle name="Normal 2 7 11" xfId="573"/>
    <cellStyle name="Normal 2 7 12" xfId="604"/>
    <cellStyle name="Normal 2 7 13" xfId="609"/>
    <cellStyle name="Normal 2 7 14" xfId="511"/>
    <cellStyle name="Normal 2 7 15" xfId="651"/>
    <cellStyle name="Normal 2 7 16" xfId="697"/>
    <cellStyle name="Normal 2 7 17" xfId="747"/>
    <cellStyle name="Normal 2 7 18" xfId="785"/>
    <cellStyle name="Normal 2 7 19" xfId="911"/>
    <cellStyle name="Normal 2 7 2" xfId="112"/>
    <cellStyle name="Normal 2 7 20" xfId="918"/>
    <cellStyle name="Normal 2 7 21" xfId="907"/>
    <cellStyle name="Normal 2 7 22" xfId="945"/>
    <cellStyle name="Normal 2 7 3" xfId="144"/>
    <cellStyle name="Normal 2 7 4" xfId="206"/>
    <cellStyle name="Normal 2 7 5" xfId="248"/>
    <cellStyle name="Normal 2 7 6" xfId="288"/>
    <cellStyle name="Normal 2 7 7" xfId="326"/>
    <cellStyle name="Normal 2 7 8" xfId="354"/>
    <cellStyle name="Normal 2 7 9" xfId="412"/>
    <cellStyle name="Normal 2 8" xfId="48"/>
    <cellStyle name="Normal 2 8 10" xfId="588"/>
    <cellStyle name="Normal 2 8 11" xfId="611"/>
    <cellStyle name="Normal 2 8 12" xfId="591"/>
    <cellStyle name="Normal 2 8 13" xfId="650"/>
    <cellStyle name="Normal 2 8 14" xfId="538"/>
    <cellStyle name="Normal 2 8 15" xfId="667"/>
    <cellStyle name="Normal 2 8 16" xfId="701"/>
    <cellStyle name="Normal 2 8 17" xfId="751"/>
    <cellStyle name="Normal 2 8 18" xfId="790"/>
    <cellStyle name="Normal 2 8 19" xfId="928"/>
    <cellStyle name="Normal 2 8 2" xfId="118"/>
    <cellStyle name="Normal 2 8 20" xfId="944"/>
    <cellStyle name="Normal 2 8 21" xfId="835"/>
    <cellStyle name="Normal 2 8 22" xfId="961"/>
    <cellStyle name="Normal 2 8 3" xfId="147"/>
    <cellStyle name="Normal 2 8 4" xfId="212"/>
    <cellStyle name="Normal 2 8 5" xfId="254"/>
    <cellStyle name="Normal 2 8 6" xfId="294"/>
    <cellStyle name="Normal 2 8 7" xfId="331"/>
    <cellStyle name="Normal 2 8 8" xfId="357"/>
    <cellStyle name="Normal 2 8 9" xfId="416"/>
    <cellStyle name="Normal 2 9" xfId="54"/>
    <cellStyle name="Normal 2 9 10" xfId="600"/>
    <cellStyle name="Normal 2 9 11" xfId="618"/>
    <cellStyle name="Normal 2 9 12" xfId="411"/>
    <cellStyle name="Normal 2 9 13" xfId="655"/>
    <cellStyle name="Normal 2 9 14" xfId="474"/>
    <cellStyle name="Normal 2 9 15" xfId="668"/>
    <cellStyle name="Normal 2 9 16" xfId="705"/>
    <cellStyle name="Normal 2 9 17" xfId="752"/>
    <cellStyle name="Normal 2 9 18" xfId="794"/>
    <cellStyle name="Normal 2 9 19" xfId="939"/>
    <cellStyle name="Normal 2 9 2" xfId="123"/>
    <cellStyle name="Normal 2 9 20" xfId="949"/>
    <cellStyle name="Normal 2 9 21" xfId="873"/>
    <cellStyle name="Normal 2 9 22" xfId="962"/>
    <cellStyle name="Normal 2 9 3" xfId="150"/>
    <cellStyle name="Normal 2 9 4" xfId="218"/>
    <cellStyle name="Normal 2 9 5" xfId="259"/>
    <cellStyle name="Normal 2 9 6" xfId="299"/>
    <cellStyle name="Normal 2 9 7" xfId="335"/>
    <cellStyle name="Normal 2 9 8" xfId="360"/>
    <cellStyle name="Normal 2 9 9" xfId="422"/>
    <cellStyle name="Normal 3" xfId="3"/>
    <cellStyle name="Normal 3 10" xfId="61"/>
    <cellStyle name="Normal 3 10 10" xfId="566"/>
    <cellStyle name="Normal 3 10 11" xfId="549"/>
    <cellStyle name="Normal 3 10 12" xfId="492"/>
    <cellStyle name="Normal 3 10 13" xfId="621"/>
    <cellStyle name="Normal 3 10 14" xfId="524"/>
    <cellStyle name="Normal 3 10 15" xfId="648"/>
    <cellStyle name="Normal 3 10 16" xfId="710"/>
    <cellStyle name="Normal 3 10 17" xfId="748"/>
    <cellStyle name="Normal 3 10 18" xfId="799"/>
    <cellStyle name="Normal 3 10 19" xfId="912"/>
    <cellStyle name="Normal 3 10 2" xfId="128"/>
    <cellStyle name="Normal 3 10 20" xfId="898"/>
    <cellStyle name="Normal 3 10 21" xfId="905"/>
    <cellStyle name="Normal 3 10 22" xfId="789"/>
    <cellStyle name="Normal 3 10 3" xfId="154"/>
    <cellStyle name="Normal 3 10 4" xfId="225"/>
    <cellStyle name="Normal 3 10 5" xfId="266"/>
    <cellStyle name="Normal 3 10 6" xfId="305"/>
    <cellStyle name="Normal 3 10 7" xfId="339"/>
    <cellStyle name="Normal 3 10 8" xfId="364"/>
    <cellStyle name="Normal 3 10 9" xfId="427"/>
    <cellStyle name="Normal 3 11" xfId="67"/>
    <cellStyle name="Normal 3 11 10" xfId="462"/>
    <cellStyle name="Normal 3 11 11" xfId="488"/>
    <cellStyle name="Normal 3 11 12" xfId="595"/>
    <cellStyle name="Normal 3 11 13" xfId="637"/>
    <cellStyle name="Normal 3 11 14" xfId="624"/>
    <cellStyle name="Normal 3 11 15" xfId="632"/>
    <cellStyle name="Normal 3 11 16" xfId="713"/>
    <cellStyle name="Normal 3 11 17" xfId="729"/>
    <cellStyle name="Normal 3 11 18" xfId="804"/>
    <cellStyle name="Normal 3 11 19" xfId="830"/>
    <cellStyle name="Normal 3 11 2" xfId="132"/>
    <cellStyle name="Normal 3 11 20" xfId="855"/>
    <cellStyle name="Normal 3 11 21" xfId="839"/>
    <cellStyle name="Normal 3 11 22" xfId="851"/>
    <cellStyle name="Normal 3 11 3" xfId="157"/>
    <cellStyle name="Normal 3 11 4" xfId="231"/>
    <cellStyle name="Normal 3 11 5" xfId="272"/>
    <cellStyle name="Normal 3 11 6" xfId="311"/>
    <cellStyle name="Normal 3 11 7" xfId="344"/>
    <cellStyle name="Normal 3 11 8" xfId="367"/>
    <cellStyle name="Normal 3 11 9" xfId="432"/>
    <cellStyle name="Normal 3 12" xfId="72"/>
    <cellStyle name="Normal 3 12 10" xfId="508"/>
    <cellStyle name="Normal 3 12 11" xfId="579"/>
    <cellStyle name="Normal 3 12 12" xfId="483"/>
    <cellStyle name="Normal 3 12 13" xfId="599"/>
    <cellStyle name="Normal 3 12 14" xfId="451"/>
    <cellStyle name="Normal 3 12 15" xfId="546"/>
    <cellStyle name="Normal 3 12 16" xfId="717"/>
    <cellStyle name="Normal 3 12 17" xfId="734"/>
    <cellStyle name="Normal 3 12 18" xfId="809"/>
    <cellStyle name="Normal 3 12 19" xfId="870"/>
    <cellStyle name="Normal 3 12 2" xfId="137"/>
    <cellStyle name="Normal 3 12 20" xfId="921"/>
    <cellStyle name="Normal 3 12 21" xfId="913"/>
    <cellStyle name="Normal 3 12 22" xfId="933"/>
    <cellStyle name="Normal 3 12 3" xfId="160"/>
    <cellStyle name="Normal 3 12 4" xfId="236"/>
    <cellStyle name="Normal 3 12 5" xfId="277"/>
    <cellStyle name="Normal 3 12 6" xfId="316"/>
    <cellStyle name="Normal 3 12 7" xfId="348"/>
    <cellStyle name="Normal 3 12 8" xfId="370"/>
    <cellStyle name="Normal 3 12 9" xfId="436"/>
    <cellStyle name="Normal 3 13" xfId="77"/>
    <cellStyle name="Normal 3 13 10" xfId="518"/>
    <cellStyle name="Normal 3 13 11" xfId="568"/>
    <cellStyle name="Normal 3 13 12" xfId="617"/>
    <cellStyle name="Normal 3 13 13" xfId="572"/>
    <cellStyle name="Normal 3 13 14" xfId="454"/>
    <cellStyle name="Normal 3 13 15" xfId="461"/>
    <cellStyle name="Normal 3 13 16" xfId="722"/>
    <cellStyle name="Normal 3 13 17" xfId="736"/>
    <cellStyle name="Normal 3 13 18" xfId="814"/>
    <cellStyle name="Normal 3 13 19" xfId="876"/>
    <cellStyle name="Normal 3 13 2" xfId="141"/>
    <cellStyle name="Normal 3 13 20" xfId="914"/>
    <cellStyle name="Normal 3 13 21" xfId="869"/>
    <cellStyle name="Normal 3 13 22" xfId="890"/>
    <cellStyle name="Normal 3 13 3" xfId="163"/>
    <cellStyle name="Normal 3 13 4" xfId="241"/>
    <cellStyle name="Normal 3 13 5" xfId="281"/>
    <cellStyle name="Normal 3 13 6" xfId="320"/>
    <cellStyle name="Normal 3 13 7" xfId="352"/>
    <cellStyle name="Normal 3 13 8" xfId="373"/>
    <cellStyle name="Normal 3 13 9" xfId="441"/>
    <cellStyle name="Normal 3 14" xfId="83"/>
    <cellStyle name="Normal 3 15" xfId="121"/>
    <cellStyle name="Normal 3 16" xfId="168"/>
    <cellStyle name="Normal 3 17" xfId="210"/>
    <cellStyle name="Normal 3 18" xfId="252"/>
    <cellStyle name="Normal 3 19" xfId="292"/>
    <cellStyle name="Normal 3 2" xfId="11"/>
    <cellStyle name="Normal 3 2 10" xfId="544"/>
    <cellStyle name="Normal 3 2 11" xfId="582"/>
    <cellStyle name="Normal 3 2 12" xfId="534"/>
    <cellStyle name="Normal 3 2 13" xfId="394"/>
    <cellStyle name="Normal 3 2 14" xfId="652"/>
    <cellStyle name="Normal 3 2 15" xfId="661"/>
    <cellStyle name="Normal 3 2 16" xfId="676"/>
    <cellStyle name="Normal 3 2 17" xfId="744"/>
    <cellStyle name="Normal 3 2 18" xfId="762"/>
    <cellStyle name="Normal 3 2 19" xfId="896"/>
    <cellStyle name="Normal 3 2 2" xfId="89"/>
    <cellStyle name="Normal 3 2 20" xfId="924"/>
    <cellStyle name="Normal 3 2 21" xfId="946"/>
    <cellStyle name="Normal 3 2 22" xfId="955"/>
    <cellStyle name="Normal 3 2 3" xfId="139"/>
    <cellStyle name="Normal 3 2 4" xfId="176"/>
    <cellStyle name="Normal 3 2 5" xfId="234"/>
    <cellStyle name="Normal 3 2 6" xfId="275"/>
    <cellStyle name="Normal 3 2 7" xfId="314"/>
    <cellStyle name="Normal 3 2 8" xfId="346"/>
    <cellStyle name="Normal 3 2 9" xfId="385"/>
    <cellStyle name="Normal 3 20" xfId="329"/>
    <cellStyle name="Normal 3 21" xfId="377"/>
    <cellStyle name="Normal 3 22" xfId="420"/>
    <cellStyle name="Normal 3 23" xfId="482"/>
    <cellStyle name="Normal 3 24" xfId="580"/>
    <cellStyle name="Normal 3 25" xfId="513"/>
    <cellStyle name="Normal 3 26" xfId="545"/>
    <cellStyle name="Normal 3 27" xfId="601"/>
    <cellStyle name="Normal 3 28" xfId="670"/>
    <cellStyle name="Normal 3 29" xfId="704"/>
    <cellStyle name="Normal 3 3" xfId="17"/>
    <cellStyle name="Normal 3 3 10" xfId="444"/>
    <cellStyle name="Normal 3 3 11" xfId="465"/>
    <cellStyle name="Normal 3 3 12" xfId="583"/>
    <cellStyle name="Normal 3 3 13" xfId="587"/>
    <cellStyle name="Normal 3 3 14" xfId="564"/>
    <cellStyle name="Normal 3 3 15" xfId="605"/>
    <cellStyle name="Normal 3 3 16" xfId="680"/>
    <cellStyle name="Normal 3 3 17" xfId="725"/>
    <cellStyle name="Normal 3 3 18" xfId="766"/>
    <cellStyle name="Normal 3 3 19" xfId="817"/>
    <cellStyle name="Normal 3 3 2" xfId="93"/>
    <cellStyle name="Normal 3 3 20" xfId="832"/>
    <cellStyle name="Normal 3 3 21" xfId="843"/>
    <cellStyle name="Normal 3 3 22" xfId="901"/>
    <cellStyle name="Normal 3 3 3" xfId="109"/>
    <cellStyle name="Normal 3 3 4" xfId="182"/>
    <cellStyle name="Normal 3 3 5" xfId="197"/>
    <cellStyle name="Normal 3 3 6" xfId="229"/>
    <cellStyle name="Normal 3 3 7" xfId="270"/>
    <cellStyle name="Normal 3 3 8" xfId="309"/>
    <cellStyle name="Normal 3 3 9" xfId="391"/>
    <cellStyle name="Normal 3 30" xfId="755"/>
    <cellStyle name="Normal 3 31" xfId="793"/>
    <cellStyle name="Normal 3 32" xfId="848"/>
    <cellStyle name="Normal 3 33" xfId="934"/>
    <cellStyle name="Normal 3 34" xfId="920"/>
    <cellStyle name="Normal 3 35" xfId="964"/>
    <cellStyle name="Normal 3 4" xfId="25"/>
    <cellStyle name="Normal 3 4 10" xfId="403"/>
    <cellStyle name="Normal 3 4 11" xfId="491"/>
    <cellStyle name="Normal 3 4 12" xfId="569"/>
    <cellStyle name="Normal 3 4 13" xfId="516"/>
    <cellStyle name="Normal 3 4 14" xfId="477"/>
    <cellStyle name="Normal 3 4 15" xfId="481"/>
    <cellStyle name="Normal 3 4 16" xfId="683"/>
    <cellStyle name="Normal 3 4 17" xfId="690"/>
    <cellStyle name="Normal 3 4 18" xfId="770"/>
    <cellStyle name="Normal 3 4 19" xfId="777"/>
    <cellStyle name="Normal 3 4 2" xfId="98"/>
    <cellStyle name="Normal 3 4 20" xfId="858"/>
    <cellStyle name="Normal 3 4 21" xfId="807"/>
    <cellStyle name="Normal 3 4 22" xfId="760"/>
    <cellStyle name="Normal 3 4 3" xfId="130"/>
    <cellStyle name="Normal 3 4 4" xfId="189"/>
    <cellStyle name="Normal 3 4 5" xfId="205"/>
    <cellStyle name="Normal 3 4 6" xfId="247"/>
    <cellStyle name="Normal 3 4 7" xfId="287"/>
    <cellStyle name="Normal 3 4 8" xfId="325"/>
    <cellStyle name="Normal 3 4 9" xfId="396"/>
    <cellStyle name="Normal 3 5" xfId="31"/>
    <cellStyle name="Normal 3 5 10" xfId="498"/>
    <cellStyle name="Normal 3 5 11" xfId="494"/>
    <cellStyle name="Normal 3 5 12" xfId="383"/>
    <cellStyle name="Normal 3 5 13" xfId="627"/>
    <cellStyle name="Normal 3 5 14" xfId="644"/>
    <cellStyle name="Normal 3 5 15" xfId="649"/>
    <cellStyle name="Normal 3 5 16" xfId="688"/>
    <cellStyle name="Normal 3 5 17" xfId="732"/>
    <cellStyle name="Normal 3 5 18" xfId="775"/>
    <cellStyle name="Normal 3 5 19" xfId="864"/>
    <cellStyle name="Normal 3 5 2" xfId="102"/>
    <cellStyle name="Normal 3 5 20" xfId="861"/>
    <cellStyle name="Normal 3 5 21" xfId="882"/>
    <cellStyle name="Normal 3 5 22" xfId="753"/>
    <cellStyle name="Normal 3 5 3" xfId="96"/>
    <cellStyle name="Normal 3 5 4" xfId="195"/>
    <cellStyle name="Normal 3 5 5" xfId="180"/>
    <cellStyle name="Normal 3 5 6" xfId="209"/>
    <cellStyle name="Normal 3 5 7" xfId="251"/>
    <cellStyle name="Normal 3 5 8" xfId="291"/>
    <cellStyle name="Normal 3 5 9" xfId="401"/>
    <cellStyle name="Normal 3 6" xfId="37"/>
    <cellStyle name="Normal 3 6 10" xfId="438"/>
    <cellStyle name="Normal 3 6 11" xfId="459"/>
    <cellStyle name="Normal 3 6 12" xfId="643"/>
    <cellStyle name="Normal 3 6 13" xfId="476"/>
    <cellStyle name="Normal 3 6 14" xfId="464"/>
    <cellStyle name="Normal 3 6 15" xfId="382"/>
    <cellStyle name="Normal 3 6 16" xfId="693"/>
    <cellStyle name="Normal 3 6 17" xfId="719"/>
    <cellStyle name="Normal 3 6 18" xfId="780"/>
    <cellStyle name="Normal 3 6 19" xfId="811"/>
    <cellStyle name="Normal 3 6 2" xfId="107"/>
    <cellStyle name="Normal 3 6 20" xfId="828"/>
    <cellStyle name="Normal 3 6 21" xfId="819"/>
    <cellStyle name="Normal 3 6 22" xfId="849"/>
    <cellStyle name="Normal 3 6 3" xfId="117"/>
    <cellStyle name="Normal 3 6 4" xfId="201"/>
    <cellStyle name="Normal 3 6 5" xfId="165"/>
    <cellStyle name="Normal 3 6 6" xfId="173"/>
    <cellStyle name="Normal 3 6 7" xfId="179"/>
    <cellStyle name="Normal 3 6 8" xfId="215"/>
    <cellStyle name="Normal 3 6 9" xfId="407"/>
    <cellStyle name="Normal 3 7" xfId="43"/>
    <cellStyle name="Normal 3 7 10" xfId="541"/>
    <cellStyle name="Normal 3 7 11" xfId="501"/>
    <cellStyle name="Normal 3 7 12" xfId="613"/>
    <cellStyle name="Normal 3 7 13" xfId="463"/>
    <cellStyle name="Normal 3 7 14" xfId="626"/>
    <cellStyle name="Normal 3 7 15" xfId="598"/>
    <cellStyle name="Normal 3 7 16" xfId="698"/>
    <cellStyle name="Normal 3 7 17" xfId="742"/>
    <cellStyle name="Normal 3 7 18" xfId="786"/>
    <cellStyle name="Normal 3 7 19" xfId="893"/>
    <cellStyle name="Normal 3 7 2" xfId="113"/>
    <cellStyle name="Normal 3 7 20" xfId="865"/>
    <cellStyle name="Normal 3 7 21" xfId="859"/>
    <cellStyle name="Normal 3 7 22" xfId="881"/>
    <cellStyle name="Normal 3 7 3" xfId="145"/>
    <cellStyle name="Normal 3 7 4" xfId="207"/>
    <cellStyle name="Normal 3 7 5" xfId="249"/>
    <cellStyle name="Normal 3 7 6" xfId="289"/>
    <cellStyle name="Normal 3 7 7" xfId="327"/>
    <cellStyle name="Normal 3 7 8" xfId="355"/>
    <cellStyle name="Normal 3 7 9" xfId="413"/>
    <cellStyle name="Normal 3 8" xfId="49"/>
    <cellStyle name="Normal 3 8 10" xfId="562"/>
    <cellStyle name="Normal 3 8 11" xfId="523"/>
    <cellStyle name="Normal 3 8 12" xfId="478"/>
    <cellStyle name="Normal 3 8 13" xfId="645"/>
    <cellStyle name="Normal 3 8 14" xfId="640"/>
    <cellStyle name="Normal 3 8 15" xfId="387"/>
    <cellStyle name="Normal 3 8 16" xfId="702"/>
    <cellStyle name="Normal 3 8 17" xfId="746"/>
    <cellStyle name="Normal 3 8 18" xfId="791"/>
    <cellStyle name="Normal 3 8 19" xfId="909"/>
    <cellStyle name="Normal 3 8 2" xfId="119"/>
    <cellStyle name="Normal 3 8 20" xfId="883"/>
    <cellStyle name="Normal 3 8 21" xfId="834"/>
    <cellStyle name="Normal 3 8 22" xfId="845"/>
    <cellStyle name="Normal 3 8 3" xfId="148"/>
    <cellStyle name="Normal 3 8 4" xfId="213"/>
    <cellStyle name="Normal 3 8 5" xfId="255"/>
    <cellStyle name="Normal 3 8 6" xfId="295"/>
    <cellStyle name="Normal 3 8 7" xfId="332"/>
    <cellStyle name="Normal 3 8 8" xfId="358"/>
    <cellStyle name="Normal 3 8 9" xfId="417"/>
    <cellStyle name="Normal 3 9" xfId="55"/>
    <cellStyle name="Normal 3 9 10" xfId="584"/>
    <cellStyle name="Normal 3 9 11" xfId="430"/>
    <cellStyle name="Normal 3 9 12" xfId="625"/>
    <cellStyle name="Normal 3 9 13" xfId="619"/>
    <cellStyle name="Normal 3 9 14" xfId="506"/>
    <cellStyle name="Normal 3 9 15" xfId="471"/>
    <cellStyle name="Normal 3 9 16" xfId="706"/>
    <cellStyle name="Normal 3 9 17" xfId="750"/>
    <cellStyle name="Normal 3 9 18" xfId="795"/>
    <cellStyle name="Normal 3 9 19" xfId="926"/>
    <cellStyle name="Normal 3 9 2" xfId="124"/>
    <cellStyle name="Normal 3 9 20" xfId="802"/>
    <cellStyle name="Normal 3 9 21" xfId="863"/>
    <cellStyle name="Normal 3 9 22" xfId="925"/>
    <cellStyle name="Normal 3 9 3" xfId="151"/>
    <cellStyle name="Normal 3 9 4" xfId="219"/>
    <cellStyle name="Normal 3 9 5" xfId="260"/>
    <cellStyle name="Normal 3 9 6" xfId="300"/>
    <cellStyle name="Normal 3 9 7" xfId="336"/>
    <cellStyle name="Normal 3 9 8" xfId="361"/>
    <cellStyle name="Normal 3 9 9" xfId="423"/>
    <cellStyle name="Normal 4" xfId="4"/>
    <cellStyle name="Normal 4 10" xfId="62"/>
    <cellStyle name="Normal 4 10 10" xfId="543"/>
    <cellStyle name="Normal 4 10 11" xfId="453"/>
    <cellStyle name="Normal 4 10 12" xfId="616"/>
    <cellStyle name="Normal 4 10 13" xfId="500"/>
    <cellStyle name="Normal 4 10 14" xfId="657"/>
    <cellStyle name="Normal 4 10 15" xfId="634"/>
    <cellStyle name="Normal 4 10 16" xfId="711"/>
    <cellStyle name="Normal 4 10 17" xfId="743"/>
    <cellStyle name="Normal 4 10 18" xfId="800"/>
    <cellStyle name="Normal 4 10 19" xfId="895"/>
    <cellStyle name="Normal 4 10 2" xfId="129"/>
    <cellStyle name="Normal 4 10 20" xfId="825"/>
    <cellStyle name="Normal 4 10 21" xfId="951"/>
    <cellStyle name="Normal 4 10 22" xfId="831"/>
    <cellStyle name="Normal 4 10 3" xfId="155"/>
    <cellStyle name="Normal 4 10 4" xfId="226"/>
    <cellStyle name="Normal 4 10 5" xfId="267"/>
    <cellStyle name="Normal 4 10 6" xfId="306"/>
    <cellStyle name="Normal 4 10 7" xfId="340"/>
    <cellStyle name="Normal 4 10 8" xfId="365"/>
    <cellStyle name="Normal 4 10 9" xfId="428"/>
    <cellStyle name="Normal 4 11" xfId="68"/>
    <cellStyle name="Normal 4 11 10" xfId="581"/>
    <cellStyle name="Normal 4 11 11" xfId="520"/>
    <cellStyle name="Normal 4 11 12" xfId="450"/>
    <cellStyle name="Normal 4 11 13" xfId="531"/>
    <cellStyle name="Normal 4 11 14" xfId="532"/>
    <cellStyle name="Normal 4 11 15" xfId="419"/>
    <cellStyle name="Normal 4 11 16" xfId="714"/>
    <cellStyle name="Normal 4 11 17" xfId="749"/>
    <cellStyle name="Normal 4 11 18" xfId="805"/>
    <cellStyle name="Normal 4 11 19" xfId="923"/>
    <cellStyle name="Normal 4 11 2" xfId="133"/>
    <cellStyle name="Normal 4 11 20" xfId="879"/>
    <cellStyle name="Normal 4 11 21" xfId="885"/>
    <cellStyle name="Normal 4 11 22" xfId="846"/>
    <cellStyle name="Normal 4 11 3" xfId="158"/>
    <cellStyle name="Normal 4 11 4" xfId="232"/>
    <cellStyle name="Normal 4 11 5" xfId="273"/>
    <cellStyle name="Normal 4 11 6" xfId="312"/>
    <cellStyle name="Normal 4 11 7" xfId="345"/>
    <cellStyle name="Normal 4 11 8" xfId="368"/>
    <cellStyle name="Normal 4 11 9" xfId="433"/>
    <cellStyle name="Normal 4 12" xfId="73"/>
    <cellStyle name="Normal 4 12 10" xfId="449"/>
    <cellStyle name="Normal 4 12 11" xfId="571"/>
    <cellStyle name="Normal 4 12 12" xfId="592"/>
    <cellStyle name="Normal 4 12 13" xfId="576"/>
    <cellStyle name="Normal 4 12 14" xfId="662"/>
    <cellStyle name="Normal 4 12 15" xfId="633"/>
    <cellStyle name="Normal 4 12 16" xfId="718"/>
    <cellStyle name="Normal 4 12 17" xfId="728"/>
    <cellStyle name="Normal 4 12 18" xfId="810"/>
    <cellStyle name="Normal 4 12 19" xfId="822"/>
    <cellStyle name="Normal 4 12 2" xfId="138"/>
    <cellStyle name="Normal 4 12 20" xfId="917"/>
    <cellStyle name="Normal 4 12 21" xfId="956"/>
    <cellStyle name="Normal 4 12 22" xfId="852"/>
    <cellStyle name="Normal 4 12 3" xfId="161"/>
    <cellStyle name="Normal 4 12 4" xfId="237"/>
    <cellStyle name="Normal 4 12 5" xfId="278"/>
    <cellStyle name="Normal 4 12 6" xfId="317"/>
    <cellStyle name="Normal 4 12 7" xfId="349"/>
    <cellStyle name="Normal 4 12 8" xfId="371"/>
    <cellStyle name="Normal 4 12 9" xfId="437"/>
    <cellStyle name="Normal 4 13" xfId="78"/>
    <cellStyle name="Normal 4 13 10" xfId="510"/>
    <cellStyle name="Normal 4 13 11" xfId="487"/>
    <cellStyle name="Normal 4 13 12" xfId="553"/>
    <cellStyle name="Normal 4 13 13" xfId="636"/>
    <cellStyle name="Normal 4 13 14" xfId="607"/>
    <cellStyle name="Normal 4 13 15" xfId="612"/>
    <cellStyle name="Normal 4 13 16" xfId="723"/>
    <cellStyle name="Normal 4 13 17" xfId="735"/>
    <cellStyle name="Normal 4 13 18" xfId="815"/>
    <cellStyle name="Normal 4 13 19" xfId="872"/>
    <cellStyle name="Normal 4 13 2" xfId="142"/>
    <cellStyle name="Normal 4 13 20" xfId="854"/>
    <cellStyle name="Normal 4 13 21" xfId="919"/>
    <cellStyle name="Normal 4 13 22" xfId="823"/>
    <cellStyle name="Normal 4 13 3" xfId="164"/>
    <cellStyle name="Normal 4 13 4" xfId="242"/>
    <cellStyle name="Normal 4 13 5" xfId="282"/>
    <cellStyle name="Normal 4 13 6" xfId="321"/>
    <cellStyle name="Normal 4 13 7" xfId="353"/>
    <cellStyle name="Normal 4 13 8" xfId="374"/>
    <cellStyle name="Normal 4 13 9" xfId="442"/>
    <cellStyle name="Normal 4 14" xfId="84"/>
    <cellStyle name="Normal 4 15" xfId="116"/>
    <cellStyle name="Normal 4 16" xfId="169"/>
    <cellStyle name="Normal 4 17" xfId="204"/>
    <cellStyle name="Normal 4 18" xfId="246"/>
    <cellStyle name="Normal 4 19" xfId="286"/>
    <cellStyle name="Normal 4 2" xfId="12"/>
    <cellStyle name="Normal 4 2 10" xfId="521"/>
    <cellStyle name="Normal 4 2 11" xfId="590"/>
    <cellStyle name="Normal 4 2 12" xfId="628"/>
    <cellStyle name="Normal 4 2 13" xfId="530"/>
    <cellStyle name="Normal 4 2 14" xfId="615"/>
    <cellStyle name="Normal 4 2 15" xfId="659"/>
    <cellStyle name="Normal 4 2 16" xfId="677"/>
    <cellStyle name="Normal 4 2 17" xfId="738"/>
    <cellStyle name="Normal 4 2 18" xfId="763"/>
    <cellStyle name="Normal 4 2 19" xfId="880"/>
    <cellStyle name="Normal 4 2 2" xfId="90"/>
    <cellStyle name="Normal 4 2 20" xfId="930"/>
    <cellStyle name="Normal 4 2 21" xfId="847"/>
    <cellStyle name="Normal 4 2 22" xfId="953"/>
    <cellStyle name="Normal 4 2 3" xfId="135"/>
    <cellStyle name="Normal 4 2 4" xfId="177"/>
    <cellStyle name="Normal 4 2 5" xfId="228"/>
    <cellStyle name="Normal 4 2 6" xfId="269"/>
    <cellStyle name="Normal 4 2 7" xfId="308"/>
    <cellStyle name="Normal 4 2 8" xfId="342"/>
    <cellStyle name="Normal 4 2 9" xfId="386"/>
    <cellStyle name="Normal 4 20" xfId="324"/>
    <cellStyle name="Normal 4 21" xfId="378"/>
    <cellStyle name="Normal 4 22" xfId="415"/>
    <cellStyle name="Normal 4 23" xfId="472"/>
    <cellStyle name="Normal 4 24" xfId="473"/>
    <cellStyle name="Normal 4 25" xfId="468"/>
    <cellStyle name="Normal 4 26" xfId="658"/>
    <cellStyle name="Normal 4 27" xfId="665"/>
    <cellStyle name="Normal 4 28" xfId="671"/>
    <cellStyle name="Normal 4 29" xfId="700"/>
    <cellStyle name="Normal 4 3" xfId="18"/>
    <cellStyle name="Normal 4 3 10" xfId="439"/>
    <cellStyle name="Normal 4 3 11" xfId="563"/>
    <cellStyle name="Normal 4 3 12" xfId="575"/>
    <cellStyle name="Normal 4 3 13" xfId="507"/>
    <cellStyle name="Normal 4 3 14" xfId="536"/>
    <cellStyle name="Normal 4 3 15" xfId="606"/>
    <cellStyle name="Normal 4 3 16" xfId="681"/>
    <cellStyle name="Normal 4 3 17" xfId="720"/>
    <cellStyle name="Normal 4 3 18" xfId="767"/>
    <cellStyle name="Normal 4 3 19" xfId="812"/>
    <cellStyle name="Normal 4 3 2" xfId="94"/>
    <cellStyle name="Normal 4 3 20" xfId="910"/>
    <cellStyle name="Normal 4 3 21" xfId="908"/>
    <cellStyle name="Normal 4 3 22" xfId="932"/>
    <cellStyle name="Normal 4 3 3" xfId="104"/>
    <cellStyle name="Normal 4 3 4" xfId="183"/>
    <cellStyle name="Normal 4 3 5" xfId="191"/>
    <cellStyle name="Normal 4 3 6" xfId="193"/>
    <cellStyle name="Normal 4 3 7" xfId="186"/>
    <cellStyle name="Normal 4 3 8" xfId="238"/>
    <cellStyle name="Normal 4 3 9" xfId="392"/>
    <cellStyle name="Normal 4 30" xfId="756"/>
    <cellStyle name="Normal 4 31" xfId="788"/>
    <cellStyle name="Normal 4 32" xfId="837"/>
    <cellStyle name="Normal 4 33" xfId="952"/>
    <cellStyle name="Normal 4 34" xfId="959"/>
    <cellStyle name="Normal 4 35" xfId="963"/>
    <cellStyle name="Normal 4 36" xfId="966"/>
    <cellStyle name="Normal 4 4" xfId="26"/>
    <cellStyle name="Normal 4 4 10" xfId="398"/>
    <cellStyle name="Normal 4 4 11" xfId="393"/>
    <cellStyle name="Normal 4 4 12" xfId="527"/>
    <cellStyle name="Normal 4 4 13" xfId="421"/>
    <cellStyle name="Normal 4 4 14" xfId="567"/>
    <cellStyle name="Normal 4 4 15" xfId="458"/>
    <cellStyle name="Normal 4 4 16" xfId="684"/>
    <cellStyle name="Normal 4 4 17" xfId="685"/>
    <cellStyle name="Normal 4 4 18" xfId="771"/>
    <cellStyle name="Normal 4 4 19" xfId="772"/>
    <cellStyle name="Normal 4 4 2" xfId="99"/>
    <cellStyle name="Normal 4 4 20" xfId="768"/>
    <cellStyle name="Normal 4 4 21" xfId="889"/>
    <cellStyle name="Normal 4 4 22" xfId="915"/>
    <cellStyle name="Normal 4 4 3" xfId="111"/>
    <cellStyle name="Normal 4 4 4" xfId="190"/>
    <cellStyle name="Normal 4 4 5" xfId="199"/>
    <cellStyle name="Normal 4 4 6" xfId="217"/>
    <cellStyle name="Normal 4 4 7" xfId="258"/>
    <cellStyle name="Normal 4 4 8" xfId="298"/>
    <cellStyle name="Normal 4 4 9" xfId="397"/>
    <cellStyle name="Normal 4 5" xfId="32"/>
    <cellStyle name="Normal 4 5 10" xfId="505"/>
    <cellStyle name="Normal 4 5 11" xfId="469"/>
    <cellStyle name="Normal 4 5 12" xfId="551"/>
    <cellStyle name="Normal 4 5 13" xfId="639"/>
    <cellStyle name="Normal 4 5 14" xfId="614"/>
    <cellStyle name="Normal 4 5 15" xfId="517"/>
    <cellStyle name="Normal 4 5 16" xfId="689"/>
    <cellStyle name="Normal 4 5 17" xfId="733"/>
    <cellStyle name="Normal 4 5 18" xfId="776"/>
    <cellStyle name="Normal 4 5 19" xfId="868"/>
    <cellStyle name="Normal 4 5 2" xfId="103"/>
    <cellStyle name="Normal 4 5 20" xfId="836"/>
    <cellStyle name="Normal 4 5 21" xfId="840"/>
    <cellStyle name="Normal 4 5 22" xfId="844"/>
    <cellStyle name="Normal 4 5 3" xfId="91"/>
    <cellStyle name="Normal 4 5 4" xfId="196"/>
    <cellStyle name="Normal 4 5 5" xfId="174"/>
    <cellStyle name="Normal 4 5 6" xfId="244"/>
    <cellStyle name="Normal 4 5 7" xfId="284"/>
    <cellStyle name="Normal 4 5 8" xfId="322"/>
    <cellStyle name="Normal 4 5 9" xfId="402"/>
    <cellStyle name="Normal 4 6" xfId="38"/>
    <cellStyle name="Normal 4 6 10" xfId="434"/>
    <cellStyle name="Normal 4 6 11" xfId="556"/>
    <cellStyle name="Normal 4 6 12" xfId="631"/>
    <cellStyle name="Normal 4 6 13" xfId="542"/>
    <cellStyle name="Normal 4 6 14" xfId="496"/>
    <cellStyle name="Normal 4 6 15" xfId="593"/>
    <cellStyle name="Normal 4 6 16" xfId="694"/>
    <cellStyle name="Normal 4 6 17" xfId="715"/>
    <cellStyle name="Normal 4 6 18" xfId="781"/>
    <cellStyle name="Normal 4 6 19" xfId="806"/>
    <cellStyle name="Normal 4 6 2" xfId="108"/>
    <cellStyle name="Normal 4 6 20" xfId="904"/>
    <cellStyle name="Normal 4 6 21" xfId="940"/>
    <cellStyle name="Normal 4 6 22" xfId="937"/>
    <cellStyle name="Normal 4 6 3" xfId="81"/>
    <cellStyle name="Normal 4 6 4" xfId="202"/>
    <cellStyle name="Normal 4 6 5" xfId="166"/>
    <cellStyle name="Normal 4 6 6" xfId="222"/>
    <cellStyle name="Normal 4 6 7" xfId="263"/>
    <cellStyle name="Normal 4 6 8" xfId="302"/>
    <cellStyle name="Normal 4 6 9" xfId="408"/>
    <cellStyle name="Normal 4 7" xfId="44"/>
    <cellStyle name="Normal 4 7 10" xfId="519"/>
    <cellStyle name="Normal 4 7 11" xfId="484"/>
    <cellStyle name="Normal 4 7 12" xfId="642"/>
    <cellStyle name="Normal 4 7 13" xfId="630"/>
    <cellStyle name="Normal 4 7 14" xfId="535"/>
    <cellStyle name="Normal 4 7 15" xfId="641"/>
    <cellStyle name="Normal 4 7 16" xfId="699"/>
    <cellStyle name="Normal 4 7 17" xfId="737"/>
    <cellStyle name="Normal 4 7 18" xfId="787"/>
    <cellStyle name="Normal 4 7 19" xfId="878"/>
    <cellStyle name="Normal 4 7 2" xfId="114"/>
    <cellStyle name="Normal 4 7 20" xfId="850"/>
    <cellStyle name="Normal 4 7 21" xfId="942"/>
    <cellStyle name="Normal 4 7 22" xfId="877"/>
    <cellStyle name="Normal 4 7 3" xfId="146"/>
    <cellStyle name="Normal 4 7 4" xfId="208"/>
    <cellStyle name="Normal 4 7 5" xfId="250"/>
    <cellStyle name="Normal 4 7 6" xfId="290"/>
    <cellStyle name="Normal 4 7 7" xfId="328"/>
    <cellStyle name="Normal 4 7 8" xfId="356"/>
    <cellStyle name="Normal 4 7 9" xfId="414"/>
    <cellStyle name="Normal 4 8" xfId="50"/>
    <cellStyle name="Normal 4 8 10" xfId="537"/>
    <cellStyle name="Normal 4 8 11" xfId="457"/>
    <cellStyle name="Normal 4 8 12" xfId="578"/>
    <cellStyle name="Normal 4 8 13" xfId="594"/>
    <cellStyle name="Normal 4 8 14" xfId="540"/>
    <cellStyle name="Normal 4 8 15" xfId="664"/>
    <cellStyle name="Normal 4 8 16" xfId="703"/>
    <cellStyle name="Normal 4 8 17" xfId="740"/>
    <cellStyle name="Normal 4 8 18" xfId="792"/>
    <cellStyle name="Normal 4 8 19" xfId="891"/>
    <cellStyle name="Normal 4 8 2" xfId="120"/>
    <cellStyle name="Normal 4 8 20" xfId="827"/>
    <cellStyle name="Normal 4 8 21" xfId="931"/>
    <cellStyle name="Normal 4 8 22" xfId="958"/>
    <cellStyle name="Normal 4 8 3" xfId="149"/>
    <cellStyle name="Normal 4 8 4" xfId="214"/>
    <cellStyle name="Normal 4 8 5" xfId="256"/>
    <cellStyle name="Normal 4 8 6" xfId="296"/>
    <cellStyle name="Normal 4 8 7" xfId="333"/>
    <cellStyle name="Normal 4 8 8" xfId="359"/>
    <cellStyle name="Normal 4 8 9" xfId="418"/>
    <cellStyle name="Normal 4 9" xfId="56"/>
    <cellStyle name="Normal 4 9 10" xfId="559"/>
    <cellStyle name="Normal 4 9 11" xfId="486"/>
    <cellStyle name="Normal 4 9 12" xfId="447"/>
    <cellStyle name="Normal 4 9 13" xfId="635"/>
    <cellStyle name="Normal 4 9 14" xfId="533"/>
    <cellStyle name="Normal 4 9 15" xfId="466"/>
    <cellStyle name="Normal 4 9 16" xfId="707"/>
    <cellStyle name="Normal 4 9 17" xfId="745"/>
    <cellStyle name="Normal 4 9 18" xfId="796"/>
    <cellStyle name="Normal 4 9 19" xfId="906"/>
    <cellStyle name="Normal 4 9 2" xfId="125"/>
    <cellStyle name="Normal 4 9 20" xfId="853"/>
    <cellStyle name="Normal 4 9 21" xfId="784"/>
    <cellStyle name="Normal 4 9 22" xfId="900"/>
    <cellStyle name="Normal 4 9 3" xfId="152"/>
    <cellStyle name="Normal 4 9 4" xfId="220"/>
    <cellStyle name="Normal 4 9 5" xfId="261"/>
    <cellStyle name="Normal 4 9 6" xfId="301"/>
    <cellStyle name="Normal 4 9 7" xfId="337"/>
    <cellStyle name="Normal 4 9 8" xfId="362"/>
    <cellStyle name="Normal 4 9 9" xfId="424"/>
    <cellStyle name="Normal 5" xfId="6"/>
    <cellStyle name="Normal 5 10" xfId="63"/>
    <cellStyle name="Normal 5 11" xfId="69"/>
    <cellStyle name="Normal 5 12" xfId="74"/>
    <cellStyle name="Normal 5 13" xfId="79"/>
    <cellStyle name="Normal 5 14" xfId="86"/>
    <cellStyle name="Normal 5 15" xfId="105"/>
    <cellStyle name="Normal 5 16" xfId="171"/>
    <cellStyle name="Normal 5 17" xfId="192"/>
    <cellStyle name="Normal 5 18" xfId="185"/>
    <cellStyle name="Normal 5 19" xfId="243"/>
    <cellStyle name="Normal 5 2" xfId="13"/>
    <cellStyle name="Normal 5 20" xfId="283"/>
    <cellStyle name="Normal 5 21" xfId="380"/>
    <cellStyle name="Normal 5 22" xfId="404"/>
    <cellStyle name="Normal 5 23" xfId="460"/>
    <cellStyle name="Normal 5 24" xfId="586"/>
    <cellStyle name="Normal 5 25" xfId="610"/>
    <cellStyle name="Normal 5 26" xfId="638"/>
    <cellStyle name="Normal 5 27" xfId="375"/>
    <cellStyle name="Normal 5 28" xfId="673"/>
    <cellStyle name="Normal 5 29" xfId="691"/>
    <cellStyle name="Normal 5 3" xfId="19"/>
    <cellStyle name="Normal 5 30" xfId="758"/>
    <cellStyle name="Normal 5 31" xfId="778"/>
    <cellStyle name="Normal 5 32" xfId="829"/>
    <cellStyle name="Normal 5 33" xfId="838"/>
    <cellStyle name="Normal 5 34" xfId="899"/>
    <cellStyle name="Normal 5 4" xfId="27"/>
    <cellStyle name="Normal 5 5" xfId="33"/>
    <cellStyle name="Normal 5 6" xfId="39"/>
    <cellStyle name="Normal 5 7" xfId="45"/>
    <cellStyle name="Normal 5 8" xfId="51"/>
    <cellStyle name="Normal 5 9" xfId="57"/>
    <cellStyle name="Normal 6" xfId="967"/>
    <cellStyle name="Normal 6 2" xfId="968"/>
    <cellStyle name="Normal 7" xfId="5"/>
    <cellStyle name="Normal 7 10" xfId="64"/>
    <cellStyle name="Normal 7 11" xfId="70"/>
    <cellStyle name="Normal 7 12" xfId="75"/>
    <cellStyle name="Normal 7 13" xfId="80"/>
    <cellStyle name="Normal 7 14" xfId="85"/>
    <cellStyle name="Normal 7 15" xfId="110"/>
    <cellStyle name="Normal 7 16" xfId="170"/>
    <cellStyle name="Normal 7 17" xfId="198"/>
    <cellStyle name="Normal 7 18" xfId="223"/>
    <cellStyle name="Normal 7 19" xfId="264"/>
    <cellStyle name="Normal 7 2" xfId="14"/>
    <cellStyle name="Normal 7 20" xfId="303"/>
    <cellStyle name="Normal 7 21" xfId="379"/>
    <cellStyle name="Normal 7 22" xfId="410"/>
    <cellStyle name="Normal 7 23" xfId="603"/>
    <cellStyle name="Normal 7 24" xfId="489"/>
    <cellStyle name="Normal 7 25" xfId="560"/>
    <cellStyle name="Normal 7 26" xfId="448"/>
    <cellStyle name="Normal 7 27" xfId="663"/>
    <cellStyle name="Normal 7 28" xfId="672"/>
    <cellStyle name="Normal 7 29" xfId="696"/>
    <cellStyle name="Normal 7 3" xfId="20"/>
    <cellStyle name="Normal 7 30" xfId="757"/>
    <cellStyle name="Normal 7 31" xfId="783"/>
    <cellStyle name="Normal 7 32" xfId="941"/>
    <cellStyle name="Normal 7 33" xfId="922"/>
    <cellStyle name="Normal 7 34" xfId="957"/>
    <cellStyle name="Normal 7 4" xfId="28"/>
    <cellStyle name="Normal 7 5" xfId="34"/>
    <cellStyle name="Normal 7 6" xfId="40"/>
    <cellStyle name="Normal 7 7" xfId="46"/>
    <cellStyle name="Normal 7 8" xfId="52"/>
    <cellStyle name="Normal 7 9" xfId="58"/>
    <cellStyle name="Normal 9" xfId="8"/>
  </cellStyles>
  <dxfs count="56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9FF33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990000"/>
        </patternFill>
      </fill>
    </dxf>
    <dxf>
      <fill>
        <patternFill>
          <bgColor theme="8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9FF33"/>
        </patternFill>
      </fill>
    </dxf>
    <dxf>
      <fill>
        <patternFill>
          <bgColor rgb="FF99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4" tint="-0.24994659260841701"/>
      </font>
      <fill>
        <patternFill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strike val="0"/>
        <color theme="5" tint="-0.24994659260841701"/>
      </font>
      <fill>
        <patternFill>
          <bgColor theme="5" tint="0.79998168889431442"/>
        </patternFill>
      </fill>
    </dxf>
    <dxf>
      <font>
        <color theme="4" tint="-0.24994659260841701"/>
      </font>
      <fill>
        <patternFill>
          <bgColor theme="4" tint="0.59996337778862885"/>
        </patternFill>
      </fill>
      <border>
        <left style="thin">
          <color theme="3" tint="0.39994506668294322"/>
        </left>
        <right style="thin">
          <color theme="3" tint="0.39994506668294322"/>
        </right>
        <top style="thin">
          <color theme="3" tint="0.39994506668294322"/>
        </top>
        <bottom style="thin">
          <color theme="3" tint="0.39994506668294322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66FF33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339933"/>
        </patternFill>
      </fill>
    </dxf>
    <dxf>
      <fill>
        <patternFill>
          <bgColor theme="6"/>
        </patternFill>
      </fill>
    </dxf>
    <dxf>
      <fill>
        <patternFill>
          <bgColor theme="9" tint="-0.499984740745262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9FF33"/>
        </patternFill>
      </fill>
    </dxf>
    <dxf>
      <fill>
        <patternFill>
          <bgColor rgb="FF99FF33"/>
        </patternFill>
      </fill>
    </dxf>
    <dxf>
      <fill>
        <patternFill>
          <bgColor rgb="FF99FF33"/>
        </patternFill>
      </fill>
    </dxf>
    <dxf>
      <fill>
        <patternFill>
          <bgColor rgb="FF66FF33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colors>
    <mruColors>
      <color rgb="FF00B050"/>
      <color rgb="FF99FF33"/>
      <color rgb="FF008000"/>
      <color rgb="FF66FF33"/>
      <color rgb="FF66FF66"/>
      <color rgb="FF339933"/>
      <color rgb="FF669900"/>
      <color rgb="FF009900"/>
      <color rgb="FF00CC00"/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152400</xdr:colOff>
      <xdr:row>4</xdr:row>
      <xdr:rowOff>123825</xdr:rowOff>
    </xdr:from>
    <xdr:to>
      <xdr:col>13</xdr:col>
      <xdr:colOff>342900</xdr:colOff>
      <xdr:row>4</xdr:row>
      <xdr:rowOff>123826</xdr:rowOff>
    </xdr:to>
    <xdr:cxnSp macro="">
      <xdr:nvCxnSpPr>
        <xdr:cNvPr id="2" name="Connecteur droit avec flèche 1"/>
        <xdr:cNvCxnSpPr/>
      </xdr:nvCxnSpPr>
      <xdr:spPr>
        <a:xfrm>
          <a:off x="6419850" y="1714500"/>
          <a:ext cx="190500" cy="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2</xdr:row>
      <xdr:rowOff>238125</xdr:rowOff>
    </xdr:from>
    <xdr:to>
      <xdr:col>11</xdr:col>
      <xdr:colOff>400050</xdr:colOff>
      <xdr:row>2</xdr:row>
      <xdr:rowOff>238127</xdr:rowOff>
    </xdr:to>
    <xdr:cxnSp macro="">
      <xdr:nvCxnSpPr>
        <xdr:cNvPr id="3" name="Connecteur droit avec flèche 2"/>
        <xdr:cNvCxnSpPr/>
      </xdr:nvCxnSpPr>
      <xdr:spPr>
        <a:xfrm>
          <a:off x="5553075" y="1276350"/>
          <a:ext cx="400050" cy="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84932</xdr:colOff>
      <xdr:row>6</xdr:row>
      <xdr:rowOff>29368</xdr:rowOff>
    </xdr:from>
    <xdr:to>
      <xdr:col>2</xdr:col>
      <xdr:colOff>86520</xdr:colOff>
      <xdr:row>6</xdr:row>
      <xdr:rowOff>191293</xdr:rowOff>
    </xdr:to>
    <xdr:cxnSp macro="">
      <xdr:nvCxnSpPr>
        <xdr:cNvPr id="4" name="Connecteur droit avec flèche 3"/>
        <xdr:cNvCxnSpPr/>
      </xdr:nvCxnSpPr>
      <xdr:spPr>
        <a:xfrm rot="5400000">
          <a:off x="2452688" y="2452687"/>
          <a:ext cx="161925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238125</xdr:colOff>
      <xdr:row>6</xdr:row>
      <xdr:rowOff>38100</xdr:rowOff>
    </xdr:from>
    <xdr:to>
      <xdr:col>8</xdr:col>
      <xdr:colOff>239713</xdr:colOff>
      <xdr:row>6</xdr:row>
      <xdr:rowOff>200025</xdr:rowOff>
    </xdr:to>
    <xdr:cxnSp macro="">
      <xdr:nvCxnSpPr>
        <xdr:cNvPr id="5" name="Connecteur droit avec flèche 4"/>
        <xdr:cNvCxnSpPr/>
      </xdr:nvCxnSpPr>
      <xdr:spPr>
        <a:xfrm rot="5400000">
          <a:off x="4949031" y="2461419"/>
          <a:ext cx="161925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47625</xdr:colOff>
      <xdr:row>30</xdr:row>
      <xdr:rowOff>38101</xdr:rowOff>
    </xdr:from>
    <xdr:to>
      <xdr:col>8</xdr:col>
      <xdr:colOff>247650</xdr:colOff>
      <xdr:row>40</xdr:row>
      <xdr:rowOff>76200</xdr:rowOff>
    </xdr:to>
    <xdr:sp macro="" textlink="">
      <xdr:nvSpPr>
        <xdr:cNvPr id="6" name="ZoneTexte 5"/>
        <xdr:cNvSpPr txBox="1"/>
      </xdr:nvSpPr>
      <xdr:spPr>
        <a:xfrm>
          <a:off x="47625" y="8124826"/>
          <a:ext cx="4991100" cy="22859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fr-FR" sz="1100"/>
        </a:p>
        <a:p>
          <a:r>
            <a:rPr lang="fr-FR" sz="1100"/>
            <a:t>Peler orange et pomelos, les</a:t>
          </a:r>
          <a:r>
            <a:rPr lang="fr-FR" sz="1100" baseline="0"/>
            <a:t> couper en segments. Assaisonner  salade avec vinaigrette au jus de citron.Ajouter les segments au dessus</a:t>
          </a:r>
          <a:endParaRPr lang="fr-FR" sz="1100"/>
        </a:p>
      </xdr:txBody>
    </xdr:sp>
    <xdr:clientData/>
  </xdr:twoCellAnchor>
  <xdr:twoCellAnchor>
    <xdr:from>
      <xdr:col>15</xdr:col>
      <xdr:colOff>76200</xdr:colOff>
      <xdr:row>6</xdr:row>
      <xdr:rowOff>161925</xdr:rowOff>
    </xdr:from>
    <xdr:to>
      <xdr:col>15</xdr:col>
      <xdr:colOff>638175</xdr:colOff>
      <xdr:row>6</xdr:row>
      <xdr:rowOff>171451</xdr:rowOff>
    </xdr:to>
    <xdr:cxnSp macro="">
      <xdr:nvCxnSpPr>
        <xdr:cNvPr id="7" name="Connecteur droit avec flèche 6"/>
        <xdr:cNvCxnSpPr/>
      </xdr:nvCxnSpPr>
      <xdr:spPr>
        <a:xfrm flipV="1">
          <a:off x="7305675" y="2505075"/>
          <a:ext cx="561975" cy="952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76200</xdr:colOff>
      <xdr:row>6</xdr:row>
      <xdr:rowOff>161925</xdr:rowOff>
    </xdr:from>
    <xdr:to>
      <xdr:col>15</xdr:col>
      <xdr:colOff>638175</xdr:colOff>
      <xdr:row>6</xdr:row>
      <xdr:rowOff>171451</xdr:rowOff>
    </xdr:to>
    <xdr:cxnSp macro="">
      <xdr:nvCxnSpPr>
        <xdr:cNvPr id="11" name="Connecteur droit avec flèche 10"/>
        <xdr:cNvCxnSpPr/>
      </xdr:nvCxnSpPr>
      <xdr:spPr>
        <a:xfrm flipV="1">
          <a:off x="7305675" y="2505075"/>
          <a:ext cx="561975" cy="952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S%20DE%20MENU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LAN MENU CHIFFRE S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B1:D5"/>
  <sheetViews>
    <sheetView workbookViewId="0">
      <selection activeCell="B4" sqref="B4"/>
    </sheetView>
  </sheetViews>
  <sheetFormatPr baseColWidth="10" defaultRowHeight="12"/>
  <cols>
    <col min="1" max="1" width="2" style="15" customWidth="1"/>
    <col min="2" max="2" width="30.5703125" style="15" customWidth="1"/>
    <col min="3" max="3" width="2.28515625" style="15" customWidth="1"/>
    <col min="4" max="16384" width="11.42578125" style="15"/>
  </cols>
  <sheetData>
    <row r="1" spans="2:4" ht="15.75">
      <c r="B1" s="18" t="s">
        <v>31</v>
      </c>
      <c r="C1" s="14"/>
    </row>
    <row r="2" spans="2:4" ht="13.5" customHeight="1" thickBot="1">
      <c r="D2" s="14"/>
    </row>
    <row r="3" spans="2:4" ht="12.75" thickBot="1">
      <c r="B3" s="42" t="s">
        <v>28</v>
      </c>
      <c r="C3" s="41"/>
    </row>
    <row r="4" spans="2:4">
      <c r="B4" s="16" t="s">
        <v>29</v>
      </c>
      <c r="C4" s="17"/>
    </row>
    <row r="5" spans="2:4" ht="16.5" customHeight="1"/>
  </sheetData>
  <hyperlinks>
    <hyperlink ref="B4" location="'SALADES VERTES LEGERES'!L5C2" display="SALADES VERTES LEGERES"/>
  </hyperlink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5">
    <tabColor rgb="FF66FF33"/>
  </sheetPr>
  <dimension ref="A2:I33"/>
  <sheetViews>
    <sheetView tabSelected="1" workbookViewId="0">
      <selection activeCell="B10" sqref="B10"/>
    </sheetView>
  </sheetViews>
  <sheetFormatPr baseColWidth="10" defaultRowHeight="15"/>
  <cols>
    <col min="1" max="1" width="4.140625" style="43" customWidth="1"/>
    <col min="2" max="2" width="38.5703125" style="43" customWidth="1"/>
    <col min="3" max="9" width="6.140625" style="43" customWidth="1"/>
    <col min="10" max="16384" width="11.42578125" style="43"/>
  </cols>
  <sheetData>
    <row r="2" spans="1:9" ht="16.5" customHeight="1">
      <c r="A2" s="163"/>
      <c r="B2" s="163"/>
    </row>
    <row r="3" spans="1:9" ht="15.75" thickBot="1">
      <c r="A3" s="164"/>
      <c r="B3" s="164"/>
    </row>
    <row r="4" spans="1:9" ht="16.5" thickTop="1" thickBot="1">
      <c r="A4" s="166"/>
      <c r="B4" s="166"/>
      <c r="C4" s="165" t="s">
        <v>26</v>
      </c>
      <c r="D4" s="166"/>
      <c r="E4" s="166"/>
      <c r="F4" s="166"/>
      <c r="G4" s="166"/>
      <c r="H4" s="166"/>
      <c r="I4" s="167"/>
    </row>
    <row r="5" spans="1:9" ht="32.25" customHeight="1" thickTop="1" thickBot="1">
      <c r="A5" s="2" t="s">
        <v>30</v>
      </c>
      <c r="B5" s="47" t="s">
        <v>38</v>
      </c>
      <c r="C5" s="3" t="s">
        <v>24</v>
      </c>
      <c r="D5" s="4" t="s">
        <v>16</v>
      </c>
      <c r="E5" s="5" t="s">
        <v>17</v>
      </c>
      <c r="F5" s="6" t="s">
        <v>18</v>
      </c>
      <c r="G5" s="7" t="s">
        <v>19</v>
      </c>
      <c r="H5" s="8" t="s">
        <v>20</v>
      </c>
      <c r="I5" s="9">
        <v>7</v>
      </c>
    </row>
    <row r="6" spans="1:9" s="20" customFormat="1" ht="15.75" thickTop="1">
      <c r="A6" s="10" t="str">
        <f>'SALADE D''AGRUMES ET MAIS'!A5</f>
        <v>B</v>
      </c>
      <c r="B6" s="1" t="str">
        <f>'SALADE D''AGRUMES ET MAIS'!B5</f>
        <v>SALADE D'AGRUMES ET MAIS</v>
      </c>
      <c r="C6" s="30">
        <f>'SALADE D''AGRUMES ET MAIS'!C5</f>
        <v>7.7927999999999997E-2</v>
      </c>
      <c r="D6" s="31">
        <f>'SALADE D''AGRUMES ET MAIS'!D5</f>
        <v>0.11281200000000001</v>
      </c>
      <c r="E6" s="31">
        <f>'SALADE D''AGRUMES ET MAIS'!E5</f>
        <v>0.14973599999999998</v>
      </c>
      <c r="F6" s="31">
        <f>'SALADE D''AGRUMES ET MAIS'!F5</f>
        <v>0.18768000000000001</v>
      </c>
      <c r="G6" s="31">
        <f>'SALADE D''AGRUMES ET MAIS'!G5</f>
        <v>0.15279599999999999</v>
      </c>
      <c r="H6" s="31">
        <f>'SALADE D''AGRUMES ET MAIS'!H5</f>
        <v>0.18768000000000001</v>
      </c>
      <c r="I6" s="32">
        <f>'SALADE D''AGRUMES ET MAIS'!I5</f>
        <v>0</v>
      </c>
    </row>
    <row r="7" spans="1:9" s="20" customFormat="1" ht="12">
      <c r="A7" s="10"/>
      <c r="B7" s="11"/>
      <c r="C7" s="30"/>
      <c r="D7" s="31"/>
      <c r="E7" s="31"/>
      <c r="F7" s="31"/>
      <c r="G7" s="31"/>
      <c r="H7" s="31"/>
      <c r="I7" s="32"/>
    </row>
    <row r="8" spans="1:9" s="20" customFormat="1" ht="12">
      <c r="A8" s="10"/>
      <c r="B8" s="11"/>
      <c r="C8" s="30"/>
      <c r="D8" s="31"/>
      <c r="E8" s="31"/>
      <c r="F8" s="31"/>
      <c r="G8" s="31"/>
      <c r="H8" s="31"/>
      <c r="I8" s="32"/>
    </row>
    <row r="9" spans="1:9" s="20" customFormat="1" ht="12">
      <c r="A9" s="10"/>
      <c r="B9" s="11"/>
      <c r="C9" s="30"/>
      <c r="D9" s="31"/>
      <c r="E9" s="31"/>
      <c r="F9" s="31"/>
      <c r="G9" s="31"/>
      <c r="H9" s="31"/>
      <c r="I9" s="32"/>
    </row>
    <row r="10" spans="1:9" s="20" customFormat="1" ht="12">
      <c r="A10" s="10"/>
      <c r="B10" s="11"/>
      <c r="C10" s="30"/>
      <c r="D10" s="31"/>
      <c r="E10" s="31"/>
      <c r="F10" s="31"/>
      <c r="G10" s="31"/>
      <c r="H10" s="31"/>
      <c r="I10" s="32"/>
    </row>
    <row r="11" spans="1:9" s="20" customFormat="1" ht="12">
      <c r="A11" s="10"/>
      <c r="B11" s="11"/>
      <c r="C11" s="30"/>
      <c r="D11" s="31"/>
      <c r="E11" s="31"/>
      <c r="F11" s="31"/>
      <c r="G11" s="31"/>
      <c r="H11" s="31"/>
      <c r="I11" s="32"/>
    </row>
    <row r="12" spans="1:9" s="20" customFormat="1" ht="12">
      <c r="A12" s="10"/>
      <c r="B12" s="11"/>
      <c r="C12" s="30"/>
      <c r="D12" s="31"/>
      <c r="E12" s="31"/>
      <c r="F12" s="31"/>
      <c r="G12" s="31"/>
      <c r="H12" s="31"/>
      <c r="I12" s="32"/>
    </row>
    <row r="13" spans="1:9" s="20" customFormat="1" ht="12">
      <c r="A13" s="10"/>
      <c r="B13" s="11"/>
      <c r="C13" s="30"/>
      <c r="D13" s="31"/>
      <c r="E13" s="31"/>
      <c r="F13" s="31"/>
      <c r="G13" s="31"/>
      <c r="H13" s="31"/>
      <c r="I13" s="32"/>
    </row>
    <row r="14" spans="1:9" s="20" customFormat="1" ht="12">
      <c r="A14" s="10"/>
      <c r="B14" s="11"/>
      <c r="C14" s="30"/>
      <c r="D14" s="31"/>
      <c r="E14" s="31"/>
      <c r="F14" s="31"/>
      <c r="G14" s="31"/>
      <c r="H14" s="31"/>
      <c r="I14" s="32"/>
    </row>
    <row r="15" spans="1:9" s="20" customFormat="1" ht="12">
      <c r="A15" s="10"/>
      <c r="B15" s="11"/>
      <c r="C15" s="30"/>
      <c r="D15" s="31"/>
      <c r="E15" s="31"/>
      <c r="F15" s="31"/>
      <c r="G15" s="31"/>
      <c r="H15" s="31"/>
      <c r="I15" s="32"/>
    </row>
    <row r="16" spans="1:9" s="20" customFormat="1" ht="12">
      <c r="A16" s="10"/>
      <c r="B16" s="11"/>
      <c r="C16" s="30"/>
      <c r="D16" s="31"/>
      <c r="E16" s="31"/>
      <c r="F16" s="31"/>
      <c r="G16" s="31"/>
      <c r="H16" s="31"/>
      <c r="I16" s="32"/>
    </row>
    <row r="17" spans="1:9" s="20" customFormat="1" ht="12">
      <c r="A17" s="10"/>
      <c r="B17" s="11"/>
      <c r="C17" s="30"/>
      <c r="D17" s="31"/>
      <c r="E17" s="31"/>
      <c r="F17" s="31"/>
      <c r="G17" s="31"/>
      <c r="H17" s="31"/>
      <c r="I17" s="32"/>
    </row>
    <row r="18" spans="1:9" s="20" customFormat="1" ht="12">
      <c r="A18" s="10"/>
      <c r="B18" s="11"/>
      <c r="C18" s="30"/>
      <c r="D18" s="31"/>
      <c r="E18" s="31"/>
      <c r="F18" s="31"/>
      <c r="G18" s="31"/>
      <c r="H18" s="31"/>
      <c r="I18" s="32"/>
    </row>
    <row r="19" spans="1:9" s="20" customFormat="1" ht="12">
      <c r="A19" s="10"/>
      <c r="B19" s="11"/>
      <c r="C19" s="30"/>
      <c r="D19" s="31"/>
      <c r="E19" s="31"/>
      <c r="F19" s="31"/>
      <c r="G19" s="31"/>
      <c r="H19" s="31"/>
      <c r="I19" s="32"/>
    </row>
    <row r="20" spans="1:9" s="20" customFormat="1" ht="12">
      <c r="A20" s="10"/>
      <c r="B20" s="11"/>
      <c r="C20" s="30"/>
      <c r="D20" s="31"/>
      <c r="E20" s="31"/>
      <c r="F20" s="31"/>
      <c r="G20" s="31"/>
      <c r="H20" s="31"/>
      <c r="I20" s="32"/>
    </row>
    <row r="21" spans="1:9" s="20" customFormat="1" ht="12">
      <c r="A21" s="10"/>
      <c r="B21" s="11"/>
      <c r="C21" s="30"/>
      <c r="D21" s="31"/>
      <c r="E21" s="31"/>
      <c r="F21" s="31"/>
      <c r="G21" s="31"/>
      <c r="H21" s="31"/>
      <c r="I21" s="32"/>
    </row>
    <row r="22" spans="1:9" s="20" customFormat="1" ht="12">
      <c r="A22" s="10"/>
      <c r="B22" s="11"/>
      <c r="C22" s="30"/>
      <c r="D22" s="31"/>
      <c r="E22" s="31"/>
      <c r="F22" s="31"/>
      <c r="G22" s="31"/>
      <c r="H22" s="31"/>
      <c r="I22" s="32"/>
    </row>
    <row r="23" spans="1:9" s="20" customFormat="1" ht="12">
      <c r="A23" s="10"/>
      <c r="B23" s="11"/>
      <c r="C23" s="33"/>
      <c r="D23" s="34"/>
      <c r="E23" s="34"/>
      <c r="F23" s="34"/>
      <c r="G23" s="34"/>
      <c r="H23" s="34"/>
      <c r="I23" s="35"/>
    </row>
    <row r="24" spans="1:9" s="20" customFormat="1" ht="12">
      <c r="A24" s="10"/>
      <c r="B24" s="11"/>
      <c r="C24" s="33"/>
      <c r="D24" s="34"/>
      <c r="E24" s="34"/>
      <c r="F24" s="34"/>
      <c r="G24" s="34"/>
      <c r="H24" s="34"/>
      <c r="I24" s="35"/>
    </row>
    <row r="25" spans="1:9">
      <c r="A25" s="10"/>
      <c r="C25" s="33"/>
      <c r="D25" s="34"/>
      <c r="E25" s="34"/>
      <c r="F25" s="34"/>
      <c r="G25" s="34"/>
      <c r="H25" s="34"/>
      <c r="I25" s="35"/>
    </row>
    <row r="26" spans="1:9">
      <c r="A26" s="10"/>
      <c r="C26" s="33"/>
      <c r="D26" s="34"/>
      <c r="E26" s="34"/>
      <c r="F26" s="34"/>
      <c r="G26" s="34"/>
      <c r="H26" s="34"/>
      <c r="I26" s="35"/>
    </row>
    <row r="27" spans="1:9">
      <c r="A27" s="10"/>
      <c r="C27" s="33"/>
      <c r="D27" s="34"/>
      <c r="E27" s="34"/>
      <c r="F27" s="34"/>
      <c r="G27" s="34"/>
      <c r="H27" s="34"/>
      <c r="I27" s="35"/>
    </row>
    <row r="28" spans="1:9">
      <c r="A28" s="10"/>
      <c r="C28" s="33"/>
      <c r="D28" s="34"/>
      <c r="E28" s="34"/>
      <c r="F28" s="34"/>
      <c r="G28" s="34"/>
      <c r="H28" s="34"/>
      <c r="I28" s="35"/>
    </row>
    <row r="29" spans="1:9">
      <c r="A29" s="10"/>
      <c r="C29" s="33"/>
      <c r="D29" s="34"/>
      <c r="E29" s="34"/>
      <c r="F29" s="34"/>
      <c r="G29" s="34"/>
      <c r="H29" s="34"/>
      <c r="I29" s="35"/>
    </row>
    <row r="30" spans="1:9">
      <c r="A30" s="10"/>
      <c r="C30" s="33"/>
      <c r="D30" s="34"/>
      <c r="E30" s="34"/>
      <c r="F30" s="34"/>
      <c r="G30" s="34"/>
      <c r="H30" s="34"/>
      <c r="I30" s="35"/>
    </row>
    <row r="31" spans="1:9">
      <c r="A31" s="10"/>
      <c r="C31" s="30"/>
      <c r="D31" s="31"/>
      <c r="E31" s="31"/>
      <c r="F31" s="31"/>
      <c r="G31" s="31"/>
      <c r="H31" s="31"/>
      <c r="I31" s="32"/>
    </row>
    <row r="32" spans="1:9" ht="15.75" thickBot="1">
      <c r="A32" s="12"/>
      <c r="B32" s="11"/>
      <c r="C32" s="36"/>
      <c r="D32" s="37"/>
      <c r="E32" s="37"/>
      <c r="F32" s="38"/>
      <c r="G32" s="37"/>
      <c r="H32" s="39"/>
      <c r="I32" s="40"/>
    </row>
    <row r="33" spans="2:2" ht="15.75" thickTop="1">
      <c r="B33" s="13"/>
    </row>
  </sheetData>
  <sortState ref="A6:I26">
    <sortCondition ref="B6:B26"/>
  </sortState>
  <mergeCells count="4">
    <mergeCell ref="A2:B2"/>
    <mergeCell ref="A3:B3"/>
    <mergeCell ref="C4:I4"/>
    <mergeCell ref="A4:B4"/>
  </mergeCells>
  <hyperlinks>
    <hyperlink ref="B6" location="'SALADE D''AGRUMES ET MAIS'!A1" display="'SALADE D''AGRUMES ET MAIS'!A1"/>
  </hyperlinks>
  <pageMargins left="0.25" right="0.25" top="0.75" bottom="0.75" header="0.3" footer="0.3"/>
  <pageSetup paperSize="9" scale="97" orientation="portrait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70"/>
  <dimension ref="A1:P43"/>
  <sheetViews>
    <sheetView zoomScaleSheetLayoutView="100" workbookViewId="0">
      <selection activeCell="B3" sqref="B3"/>
    </sheetView>
  </sheetViews>
  <sheetFormatPr baseColWidth="10" defaultRowHeight="15"/>
  <cols>
    <col min="1" max="1" width="8.42578125" style="150" customWidth="1"/>
    <col min="2" max="2" width="28.28515625" style="150" customWidth="1"/>
    <col min="3" max="8" width="5.85546875" style="150" customWidth="1"/>
    <col min="9" max="9" width="4.85546875" style="150" customWidth="1"/>
    <col min="10" max="10" width="2.7109375" style="150" customWidth="1"/>
    <col min="11" max="11" width="3.85546875" style="150" customWidth="1"/>
    <col min="12" max="12" width="6.42578125" style="150" customWidth="1"/>
    <col min="13" max="13" width="4.28515625" style="150" customWidth="1"/>
    <col min="14" max="14" width="6.5703125" style="150" customWidth="1"/>
    <col min="15" max="15" width="7.85546875" style="44" customWidth="1"/>
    <col min="16" max="16" width="10" style="152" customWidth="1"/>
    <col min="17" max="16384" width="11.42578125" style="150"/>
  </cols>
  <sheetData>
    <row r="1" spans="1:16" ht="64.5" customHeight="1" thickBot="1">
      <c r="A1" s="187"/>
      <c r="B1" s="188"/>
      <c r="C1" s="188"/>
      <c r="D1" s="189"/>
      <c r="E1" s="190" t="s">
        <v>22</v>
      </c>
      <c r="F1" s="191"/>
      <c r="G1" s="191"/>
      <c r="H1" s="191"/>
      <c r="I1" s="191"/>
      <c r="J1" s="191"/>
      <c r="K1" s="191"/>
      <c r="L1" s="192"/>
      <c r="M1" s="193">
        <v>222</v>
      </c>
      <c r="N1" s="194"/>
      <c r="O1" s="195"/>
    </row>
    <row r="2" spans="1:16" ht="17.25" customHeight="1" thickBot="1">
      <c r="A2" s="25" t="s">
        <v>35</v>
      </c>
      <c r="B2" s="135" t="s">
        <v>28</v>
      </c>
      <c r="C2" s="134"/>
      <c r="D2" s="133"/>
      <c r="E2" s="199" t="s">
        <v>45</v>
      </c>
      <c r="F2" s="182"/>
      <c r="G2" s="182"/>
      <c r="H2" s="200"/>
      <c r="I2" s="194"/>
      <c r="J2" s="194"/>
      <c r="K2" s="194"/>
      <c r="L2" s="195"/>
      <c r="M2" s="132"/>
      <c r="N2" s="201">
        <f ca="1">NOW()</f>
        <v>40692.905064004626</v>
      </c>
      <c r="O2" s="202"/>
    </row>
    <row r="3" spans="1:16" ht="24" customHeight="1" thickBot="1">
      <c r="A3" s="27">
        <f>IF(A1="Mercuriale COTE RESTAURATION",2,IF(A1="Mercuriale UNE AUTRE TABLE",1,0))</f>
        <v>0</v>
      </c>
      <c r="B3" s="138" t="s">
        <v>44</v>
      </c>
      <c r="C3" s="131"/>
      <c r="D3" s="51"/>
      <c r="E3" s="151"/>
      <c r="F3" s="203" t="s">
        <v>43</v>
      </c>
      <c r="G3" s="204"/>
      <c r="H3" s="204"/>
      <c r="I3" s="204"/>
      <c r="J3" s="204"/>
      <c r="K3" s="204"/>
      <c r="L3" s="204"/>
      <c r="M3" s="137">
        <v>5</v>
      </c>
      <c r="N3" s="130"/>
      <c r="O3" s="129"/>
      <c r="P3" s="23"/>
    </row>
    <row r="4" spans="1:16" ht="20.100000000000001" customHeight="1" thickBot="1">
      <c r="A4" s="26" t="s">
        <v>34</v>
      </c>
      <c r="B4" s="128"/>
      <c r="C4" s="207" t="s">
        <v>42</v>
      </c>
      <c r="D4" s="208"/>
      <c r="E4" s="208"/>
      <c r="F4" s="208"/>
      <c r="G4" s="208"/>
      <c r="H4" s="208"/>
      <c r="I4" s="209"/>
      <c r="J4" s="145"/>
      <c r="K4" s="144"/>
      <c r="L4" s="144"/>
      <c r="M4" s="144"/>
      <c r="N4" s="144"/>
      <c r="O4" s="127"/>
      <c r="P4" s="22"/>
    </row>
    <row r="5" spans="1:16" ht="27" customHeight="1" thickTop="1" thickBot="1">
      <c r="A5" s="154" t="s">
        <v>39</v>
      </c>
      <c r="B5" s="155" t="s">
        <v>52</v>
      </c>
      <c r="C5" s="156">
        <f>SUM((C8*N8)+(C9*N9)+(C10*N10)+(C11*N11)+(C12*N12)+(C13*N13)+(C14*N14)+(C15*N15)+(C16*N16)+(C17*N17)+(C18*N18)+(C19*N19)+(C20*N20)+(C21*N21)+(C22*N22)+(C23*N23)+(C24*N24)+(C25*N25))/J5*O34</f>
        <v>7.7927999999999997E-2</v>
      </c>
      <c r="D5" s="157">
        <f>SUM((D8*N8)+(D9*N9)+(D10*N10)+(D11*N11)+(D12*N12)+(D13*N13)+(D14*N14)+(D15*N15)+(D16*N16)+(D17*N17)+(D18*N18)+(D19*N19)+(D20*N20)+(D21*N21)+(D22*N22)+(D23*N23)+(D24*N24)+(D25*N25))/J5*O34</f>
        <v>0.11281200000000001</v>
      </c>
      <c r="E5" s="157">
        <f>SUM((E8*N8)+(E9*N9)+(E10*N10)+(E11*N11)+(E12*N12)+(E13*N13)+(E14*N14)+(E15*N15)+(E16*N16)+(E17*N17)+(E18*N18)+(E19*N19)+(E20*N20)+(E21*N21)+(E22*N22)+(E23*N23)+(E24*N24)+(E25*N25))/J5*O34</f>
        <v>0.14973599999999998</v>
      </c>
      <c r="F5" s="157">
        <f>SUM((F8*N8)+(F9*N9)+(F10*N10)+(F11*N11)+(F12*N12)+(F13*N13)+(F14*N14)+(F15*N15)+(F16*N16)+(F17*N17)+(F18*N18)+(F19*N19)+(F20*N20)+(F21*N21)+(F22*N22)+(F23*N23)+(F24*N24)+(F25*N25))/J5*O34</f>
        <v>0.18768000000000001</v>
      </c>
      <c r="G5" s="157">
        <f>SUM((G8*N8)+(G9*N9)+(G10*N10)+(G11*N11)+(G12*N12)+(G13*N13)+(G14*N14)+(G15*N15)+(G16*N16)+(G17*N17)+(G18*N18)+(G19*N19)+(G20*N20)+(G21*N21)+(G22*N22)+(G23*N23)+(G24*N24)+(G25*N25))/J5*O34</f>
        <v>0.15279599999999999</v>
      </c>
      <c r="H5" s="157">
        <f>SUM((H8*N8)+(H9*N9)+(H10*N10)+(H11*N11)+(H12*N12)+(H13*N13)+(H14*N14)+(H15*N15)+(H16*N16)+(H17*N17)+(H18*N18)+(H19*N19)+(H20*N20)+(H21*N21)+(H22*N22)+(H23*N23)+(H24*N24)+(H25*N25))/J5*O34</f>
        <v>0.18768000000000001</v>
      </c>
      <c r="I5" s="158">
        <f>SUM((I8*N8)+(I9*N9)+(I10*N10)+(I11*N11)+(I12*N12)+(I13*N13)+(I14*N14)+(I15*N15)+(I16*N16)+(I17*N17)+(I18*N18)+(I19*N19)+(I20*N20)+(I21*N21)+(I22*N22)+(I23*N23)+(I24*N24)+(I25*N25))/J5*O34</f>
        <v>0</v>
      </c>
      <c r="J5" s="143">
        <v>10</v>
      </c>
      <c r="K5" s="142">
        <f>O5/J5</f>
        <v>1</v>
      </c>
      <c r="L5" s="210" t="s">
        <v>25</v>
      </c>
      <c r="M5" s="211"/>
      <c r="N5" s="211"/>
      <c r="O5" s="24">
        <v>10</v>
      </c>
    </row>
    <row r="6" spans="1:16" ht="32.25" customHeight="1" thickBot="1">
      <c r="A6" s="141" t="s">
        <v>0</v>
      </c>
      <c r="B6" s="140" t="s">
        <v>1</v>
      </c>
      <c r="C6" s="126" t="s">
        <v>24</v>
      </c>
      <c r="D6" s="125" t="s">
        <v>16</v>
      </c>
      <c r="E6" s="124" t="s">
        <v>17</v>
      </c>
      <c r="F6" s="123" t="s">
        <v>18</v>
      </c>
      <c r="G6" s="122" t="s">
        <v>19</v>
      </c>
      <c r="H6" s="121" t="s">
        <v>20</v>
      </c>
      <c r="I6" s="19">
        <v>7</v>
      </c>
      <c r="J6" s="120" t="s">
        <v>2</v>
      </c>
      <c r="K6" s="117">
        <v>1</v>
      </c>
      <c r="L6" s="119" t="s">
        <v>23</v>
      </c>
      <c r="M6" s="118" t="s">
        <v>21</v>
      </c>
      <c r="N6" s="117" t="s">
        <v>27</v>
      </c>
      <c r="O6" s="116" t="s">
        <v>14</v>
      </c>
      <c r="P6" s="205" t="s">
        <v>32</v>
      </c>
    </row>
    <row r="7" spans="1:16" ht="23.25" customHeight="1" thickBot="1">
      <c r="A7" s="115"/>
      <c r="B7" s="114"/>
      <c r="C7" s="196" t="s">
        <v>41</v>
      </c>
      <c r="D7" s="197"/>
      <c r="E7" s="197"/>
      <c r="F7" s="197"/>
      <c r="G7" s="197"/>
      <c r="H7" s="197"/>
      <c r="I7" s="198"/>
      <c r="J7" s="113"/>
      <c r="K7" s="112"/>
      <c r="L7" s="111"/>
      <c r="M7" s="110" t="s">
        <v>36</v>
      </c>
      <c r="N7" s="109"/>
      <c r="O7" s="108"/>
      <c r="P7" s="206"/>
    </row>
    <row r="8" spans="1:16" ht="20.25" customHeight="1">
      <c r="A8" s="85" t="s">
        <v>58</v>
      </c>
      <c r="B8" s="107" t="s">
        <v>55</v>
      </c>
      <c r="C8" s="101">
        <f>H8*0.4</f>
        <v>0.27999999999999997</v>
      </c>
      <c r="D8" s="101">
        <f>H8*0.6</f>
        <v>0.42</v>
      </c>
      <c r="E8" s="101">
        <f>H8*0.8</f>
        <v>0.55999999999999994</v>
      </c>
      <c r="F8" s="101">
        <f>H8*1</f>
        <v>0.7</v>
      </c>
      <c r="G8" s="101">
        <f>H8*0.8</f>
        <v>0.55999999999999994</v>
      </c>
      <c r="H8" s="139">
        <v>0.7</v>
      </c>
      <c r="I8" s="101"/>
      <c r="J8" s="84" t="s">
        <v>2</v>
      </c>
      <c r="K8" s="84">
        <f>O5/J5</f>
        <v>1</v>
      </c>
      <c r="L8" s="82">
        <f>IF(M3=1,(K8*C8),IF(M3=2,(K8*D8),IF(M3=3,(K8*E8),IF(M3=4,(K8*F8),IF(M3=5,(K8*G8),IF(M3=6,(K8*H8),IF(M3=7,(K8*I8))))))))</f>
        <v>0.55999999999999994</v>
      </c>
      <c r="M8" s="100" t="s">
        <v>51</v>
      </c>
      <c r="N8" s="153">
        <v>1</v>
      </c>
      <c r="O8" s="82">
        <f t="shared" ref="O8:O25" si="0">L8*N8</f>
        <v>0.55999999999999994</v>
      </c>
      <c r="P8" s="22"/>
    </row>
    <row r="9" spans="1:16" ht="18" customHeight="1">
      <c r="A9" s="105" t="s">
        <v>59</v>
      </c>
      <c r="B9" s="107" t="s">
        <v>56</v>
      </c>
      <c r="C9" s="101">
        <f>H9*0.4</f>
        <v>7.1999999999999995E-2</v>
      </c>
      <c r="D9" s="101">
        <f>H9*0.6</f>
        <v>0.108</v>
      </c>
      <c r="E9" s="101">
        <f>H9*0.8</f>
        <v>0.14399999999999999</v>
      </c>
      <c r="F9" s="101">
        <f>H9*1</f>
        <v>0.18</v>
      </c>
      <c r="G9" s="101">
        <f>H9*0.8</f>
        <v>0.14399999999999999</v>
      </c>
      <c r="H9" s="101">
        <v>0.18</v>
      </c>
      <c r="I9" s="101"/>
      <c r="J9" s="84" t="s">
        <v>2</v>
      </c>
      <c r="K9" s="84">
        <f t="shared" ref="K9:K25" si="1">K8</f>
        <v>1</v>
      </c>
      <c r="L9" s="82">
        <f>IF(M3=1,(K9*C9),IF(M3=2,(K9*D9),IF(M3=3,(K9*E9),IF(M3=4,(K9*F9),IF(M3=5,(K9*G9),IF(M3=6,(K9*H9),IF(M3=7,(K9*I9))))))))</f>
        <v>0.14399999999999999</v>
      </c>
      <c r="M9" s="100" t="s">
        <v>51</v>
      </c>
      <c r="N9" s="153">
        <v>1</v>
      </c>
      <c r="O9" s="82">
        <f t="shared" si="0"/>
        <v>0.14399999999999999</v>
      </c>
    </row>
    <row r="10" spans="1:16" ht="24" customHeight="1">
      <c r="A10" s="105" t="s">
        <v>60</v>
      </c>
      <c r="B10" s="107" t="s">
        <v>57</v>
      </c>
      <c r="C10" s="101">
        <f>H10*0.4</f>
        <v>8.0000000000000016E-2</v>
      </c>
      <c r="D10" s="101">
        <f>H10*0.6</f>
        <v>0.12</v>
      </c>
      <c r="E10" s="101">
        <f>H10*0.8</f>
        <v>0.16000000000000003</v>
      </c>
      <c r="F10" s="101">
        <f>H10*1</f>
        <v>0.2</v>
      </c>
      <c r="G10" s="101">
        <f>H10*0.8</f>
        <v>0.16000000000000003</v>
      </c>
      <c r="H10" s="101">
        <v>0.2</v>
      </c>
      <c r="I10" s="101"/>
      <c r="J10" s="84" t="s">
        <v>2</v>
      </c>
      <c r="K10" s="84">
        <f t="shared" si="1"/>
        <v>1</v>
      </c>
      <c r="L10" s="82">
        <f>IF(M3=1,(K10*C10),IF(M3=2,(K10*D10),IF(M3=3,(K10*E10),IF(M3=4,(K10*F10),IF(M3=5,(K10*G10),IF(M3=6,(K10*H10),IF(M3=7,(K10*I10))))))))</f>
        <v>0.16000000000000003</v>
      </c>
      <c r="M10" s="100" t="s">
        <v>51</v>
      </c>
      <c r="N10" s="153">
        <v>1</v>
      </c>
      <c r="O10" s="82">
        <f t="shared" si="0"/>
        <v>0.16000000000000003</v>
      </c>
    </row>
    <row r="11" spans="1:16" ht="18" customHeight="1">
      <c r="A11" s="105" t="s">
        <v>61</v>
      </c>
      <c r="B11" s="107" t="s">
        <v>58</v>
      </c>
      <c r="C11" s="101">
        <f>H11*0.4</f>
        <v>1.2E-2</v>
      </c>
      <c r="D11" s="101">
        <f>H11*0.6</f>
        <v>1.7999999999999999E-2</v>
      </c>
      <c r="E11" s="101">
        <f>H11*0.8</f>
        <v>2.4E-2</v>
      </c>
      <c r="F11" s="101">
        <f>H11*1</f>
        <v>0.03</v>
      </c>
      <c r="G11" s="101">
        <f>H11*0.8</f>
        <v>2.4E-2</v>
      </c>
      <c r="H11" s="101">
        <v>0.03</v>
      </c>
      <c r="I11" s="101"/>
      <c r="J11" s="147" t="s">
        <v>2</v>
      </c>
      <c r="K11" s="147">
        <f t="shared" si="1"/>
        <v>1</v>
      </c>
      <c r="L11" s="146">
        <f>IF(M3=1,(K11*C11),IF(M3=2,(K11*D11),IF(M3=3,(K11*E11),IF(M3=4,(K11*F11),IF(M3=5,(K11*G11),IF(M3=6,(K11*H11),IF(M3=7,(K11*I11))))))))</f>
        <v>2.4E-2</v>
      </c>
      <c r="M11" s="107" t="s">
        <v>51</v>
      </c>
      <c r="N11" s="160">
        <v>1</v>
      </c>
      <c r="O11" s="146">
        <f t="shared" si="0"/>
        <v>2.4E-2</v>
      </c>
    </row>
    <row r="12" spans="1:16" ht="18" customHeight="1">
      <c r="A12" s="149" t="s">
        <v>62</v>
      </c>
      <c r="B12" s="148" t="s">
        <v>59</v>
      </c>
      <c r="C12" s="101">
        <f>H12*0.4</f>
        <v>0.24</v>
      </c>
      <c r="D12" s="101">
        <f>H12*0.6</f>
        <v>0.36</v>
      </c>
      <c r="E12" s="101">
        <f>H12*0.8</f>
        <v>0.48</v>
      </c>
      <c r="F12" s="101">
        <f>H12*1</f>
        <v>0.6</v>
      </c>
      <c r="G12" s="101">
        <f>H12*0.8</f>
        <v>0.48</v>
      </c>
      <c r="H12" s="101">
        <v>0.6</v>
      </c>
      <c r="I12" s="106"/>
      <c r="J12" s="84" t="s">
        <v>2</v>
      </c>
      <c r="K12" s="84">
        <f t="shared" si="1"/>
        <v>1</v>
      </c>
      <c r="L12" s="82">
        <f>IF(M3=1,(K12*C12),IF(M3=2,(K12*D12),IF(M3=3,(K12*E12),IF(M3=4,(K12*F12),IF(M3=5,(K12*G12),IF(M3=6,(K12*H12),IF(M3=7,(K12*I12))))))))</f>
        <v>0.48</v>
      </c>
      <c r="M12" s="100" t="s">
        <v>51</v>
      </c>
      <c r="N12" s="153">
        <v>1</v>
      </c>
      <c r="O12" s="82">
        <f t="shared" si="0"/>
        <v>0.48</v>
      </c>
    </row>
    <row r="13" spans="1:16" ht="18" customHeight="1">
      <c r="A13" s="136" t="s">
        <v>63</v>
      </c>
      <c r="B13" s="29" t="s">
        <v>60</v>
      </c>
      <c r="C13" s="28">
        <v>0.04</v>
      </c>
      <c r="D13" s="28">
        <v>0.04</v>
      </c>
      <c r="E13" s="28">
        <v>0.05</v>
      </c>
      <c r="F13" s="28">
        <v>7.0000000000000007E-2</v>
      </c>
      <c r="G13" s="28">
        <v>7.0000000000000007E-2</v>
      </c>
      <c r="H13" s="28">
        <v>7.0000000000000007E-2</v>
      </c>
      <c r="I13" s="101"/>
      <c r="J13" s="84" t="s">
        <v>2</v>
      </c>
      <c r="K13" s="84">
        <f t="shared" si="1"/>
        <v>1</v>
      </c>
      <c r="L13" s="82">
        <f>IF(M3=1,(K13*C13),IF(M3=2,(K13*D13),IF(M3=3,(K13*E13),IF(M3=4,(K13*F13),IF(M3=5,(K13*G13),IF(M3=6,(K13*H13),IF(M3=7,(K13*I13))))))))</f>
        <v>7.0000000000000007E-2</v>
      </c>
      <c r="M13" s="100" t="s">
        <v>51</v>
      </c>
      <c r="N13" s="99">
        <v>1</v>
      </c>
      <c r="O13" s="82">
        <f t="shared" si="0"/>
        <v>7.0000000000000007E-2</v>
      </c>
    </row>
    <row r="14" spans="1:16" ht="18" customHeight="1">
      <c r="A14" s="136" t="s">
        <v>64</v>
      </c>
      <c r="B14" s="29" t="s">
        <v>61</v>
      </c>
      <c r="C14" s="28">
        <v>0.04</v>
      </c>
      <c r="D14" s="28">
        <v>0.04</v>
      </c>
      <c r="E14" s="28">
        <v>0.05</v>
      </c>
      <c r="F14" s="28">
        <v>0.06</v>
      </c>
      <c r="G14" s="28">
        <v>0.06</v>
      </c>
      <c r="H14" s="28">
        <v>0.06</v>
      </c>
      <c r="I14" s="101"/>
      <c r="J14" s="84" t="s">
        <v>2</v>
      </c>
      <c r="K14" s="84">
        <f t="shared" si="1"/>
        <v>1</v>
      </c>
      <c r="L14" s="82">
        <f>IF(M3=1,(K14*C14),IF(M3=2,(K14*D14),IF(M3=3,(K14*E14),IF(M3=4,(K14*F14),IF(M3=5,(K14*G14),IF(M3=6,(K14*H14),IF(M3=7,(K14*I14))))))))</f>
        <v>0.06</v>
      </c>
      <c r="M14" s="100" t="s">
        <v>51</v>
      </c>
      <c r="N14" s="99">
        <v>1</v>
      </c>
      <c r="O14" s="82">
        <f t="shared" si="0"/>
        <v>0.06</v>
      </c>
    </row>
    <row r="15" spans="1:16" ht="18" customHeight="1">
      <c r="A15" s="105"/>
      <c r="B15" s="104"/>
      <c r="C15" s="101"/>
      <c r="D15" s="101"/>
      <c r="E15" s="101"/>
      <c r="F15" s="101"/>
      <c r="G15" s="101"/>
      <c r="H15" s="101"/>
      <c r="I15" s="101"/>
      <c r="J15" s="84" t="s">
        <v>2</v>
      </c>
      <c r="K15" s="84">
        <f t="shared" si="1"/>
        <v>1</v>
      </c>
      <c r="L15" s="82">
        <f>IF(M3=1,(K15*C15),IF(M3=2,(K15*D15),IF(M3=3,(K15*E15),IF(M3=4,(K15*F15),IF(M3=5,(K15*G15),IF(M3=6,(K15*H15),IF(M3=7,(K15*I15))))))))</f>
        <v>0</v>
      </c>
      <c r="M15" s="100"/>
      <c r="N15" s="99"/>
      <c r="O15" s="82">
        <f t="shared" si="0"/>
        <v>0</v>
      </c>
    </row>
    <row r="16" spans="1:16" ht="18" customHeight="1">
      <c r="A16" s="85"/>
      <c r="B16" s="103"/>
      <c r="C16" s="101"/>
      <c r="D16" s="101"/>
      <c r="E16" s="101"/>
      <c r="F16" s="101"/>
      <c r="G16" s="101"/>
      <c r="H16" s="101"/>
      <c r="I16" s="101"/>
      <c r="J16" s="84" t="s">
        <v>2</v>
      </c>
      <c r="K16" s="84">
        <f t="shared" si="1"/>
        <v>1</v>
      </c>
      <c r="L16" s="82">
        <f>IF(M3=1,(K16*C16),IF(M3=2,(K16*D16),IF(M3=3,(K16*E16),IF(M3=4,(K16*F16),IF(M3=5,(K16*G16),IF(M3=6,(K16*H16),IF(M3=7,(K16*I16))))))))</f>
        <v>0</v>
      </c>
      <c r="M16" s="100"/>
      <c r="N16" s="99"/>
      <c r="O16" s="82">
        <f t="shared" si="0"/>
        <v>0</v>
      </c>
    </row>
    <row r="17" spans="1:16" ht="18" customHeight="1">
      <c r="A17" s="85"/>
      <c r="B17" s="45"/>
      <c r="C17" s="101"/>
      <c r="D17" s="101"/>
      <c r="E17" s="101"/>
      <c r="F17" s="101"/>
      <c r="G17" s="101"/>
      <c r="H17" s="101"/>
      <c r="I17" s="101"/>
      <c r="J17" s="84" t="s">
        <v>2</v>
      </c>
      <c r="K17" s="84">
        <f t="shared" si="1"/>
        <v>1</v>
      </c>
      <c r="L17" s="82">
        <f>IF(M3=1,(K17*C17),IF(M3=2,(K17*D17),IF(M3=3,(K17*E17),IF(M3=4,(K17*F17),IF(M3=5,(K17*G17),IF(M3=6,(K17*H17),IF(M3=7,(K17*I17))))))))</f>
        <v>0</v>
      </c>
      <c r="M17" s="100"/>
      <c r="N17" s="99"/>
      <c r="O17" s="82">
        <f t="shared" si="0"/>
        <v>0</v>
      </c>
    </row>
    <row r="18" spans="1:16" ht="18" customHeight="1">
      <c r="A18" s="85"/>
      <c r="B18" s="45"/>
      <c r="C18" s="101"/>
      <c r="D18" s="101"/>
      <c r="E18" s="101"/>
      <c r="F18" s="101"/>
      <c r="G18" s="101"/>
      <c r="H18" s="101"/>
      <c r="I18" s="101"/>
      <c r="J18" s="84" t="s">
        <v>2</v>
      </c>
      <c r="K18" s="84">
        <f t="shared" si="1"/>
        <v>1</v>
      </c>
      <c r="L18" s="82">
        <f>IF(M3=1,(K18*C18),IF(M3=2,(K18*D18),IF(M3=3,(K18*E18),IF(M3=4,(K18*F18),IF(M3=5,(K18*G18),IF(M3=6,(K18*H18),IF(M3=7,(K18*I18))))))))</f>
        <v>0</v>
      </c>
      <c r="M18" s="100"/>
      <c r="N18" s="99"/>
      <c r="O18" s="82">
        <f t="shared" si="0"/>
        <v>0</v>
      </c>
    </row>
    <row r="19" spans="1:16" ht="18" customHeight="1">
      <c r="A19" s="85"/>
      <c r="B19" s="45"/>
      <c r="C19" s="101"/>
      <c r="D19" s="101"/>
      <c r="E19" s="101"/>
      <c r="F19" s="101"/>
      <c r="G19" s="101"/>
      <c r="H19" s="101"/>
      <c r="I19" s="101"/>
      <c r="J19" s="84" t="s">
        <v>2</v>
      </c>
      <c r="K19" s="84">
        <f t="shared" si="1"/>
        <v>1</v>
      </c>
      <c r="L19" s="82">
        <f>IF(M3=1,(K19*C19),IF(M3=2,(K19*D19),IF(M3=3,(K19*E19),IF(M3=4,(K19*F19),IF(M3=5,(K19*G19),IF(M3=6,(K19*H19),IF(M3=7,(K19*I19))))))))</f>
        <v>0</v>
      </c>
      <c r="M19" s="100"/>
      <c r="N19" s="99"/>
      <c r="O19" s="82">
        <f t="shared" si="0"/>
        <v>0</v>
      </c>
    </row>
    <row r="20" spans="1:16" ht="18" customHeight="1">
      <c r="A20" s="85"/>
      <c r="B20" s="46"/>
      <c r="C20" s="101"/>
      <c r="D20" s="101"/>
      <c r="E20" s="101"/>
      <c r="F20" s="101"/>
      <c r="G20" s="101"/>
      <c r="H20" s="101"/>
      <c r="I20" s="101"/>
      <c r="J20" s="84" t="s">
        <v>2</v>
      </c>
      <c r="K20" s="84">
        <f t="shared" si="1"/>
        <v>1</v>
      </c>
      <c r="L20" s="82">
        <f>IF(M3=1,(K20*C20),IF(M3=2,(K20*D20),IF(M3=3,(K20*E20),IF(M3=4,(K20*F20),IF(M3=5,(K20*G20),IF(M3=6,(K20*H20),IF(M3=7,(K20*I20))))))))</f>
        <v>0</v>
      </c>
      <c r="M20" s="100"/>
      <c r="N20" s="99"/>
      <c r="O20" s="82">
        <f t="shared" si="0"/>
        <v>0</v>
      </c>
    </row>
    <row r="21" spans="1:16" ht="18" customHeight="1">
      <c r="A21" s="85"/>
      <c r="B21" s="102"/>
      <c r="C21" s="101"/>
      <c r="D21" s="101"/>
      <c r="E21" s="101"/>
      <c r="F21" s="101"/>
      <c r="G21" s="101"/>
      <c r="H21" s="101"/>
      <c r="I21" s="101"/>
      <c r="J21" s="84" t="s">
        <v>2</v>
      </c>
      <c r="K21" s="84">
        <f t="shared" si="1"/>
        <v>1</v>
      </c>
      <c r="L21" s="82">
        <f>IF(M3=1,(K21*C21),IF(M3=2,(K21*D21),IF(M3=3,(K21*E21),IF(M3=4,(K21*F21),IF(M3=5,(K21*G21),IF(M3=6,(K21*H21),IF(M3=7,(K21*I21))))))))</f>
        <v>0</v>
      </c>
      <c r="M21" s="100"/>
      <c r="N21" s="99"/>
      <c r="O21" s="82">
        <f t="shared" si="0"/>
        <v>0</v>
      </c>
    </row>
    <row r="22" spans="1:16" ht="18" customHeight="1">
      <c r="A22" s="85"/>
      <c r="B22" s="45"/>
      <c r="C22" s="101"/>
      <c r="D22" s="101"/>
      <c r="E22" s="101"/>
      <c r="F22" s="101"/>
      <c r="G22" s="101"/>
      <c r="H22" s="101"/>
      <c r="I22" s="101"/>
      <c r="J22" s="84" t="s">
        <v>2</v>
      </c>
      <c r="K22" s="84">
        <f t="shared" si="1"/>
        <v>1</v>
      </c>
      <c r="L22" s="82">
        <f>IF(M3=1,(K22*C22),IF(M3=2,(K22*D22),IF(M3=3,(K22*E22),IF(M3=4,(K22*F22),IF(M3=5,(K22*G22),IF(M3=6,(K22*H22),IF(M3=7,(K22*I22))))))))</f>
        <v>0</v>
      </c>
      <c r="M22" s="100"/>
      <c r="N22" s="99"/>
      <c r="O22" s="82">
        <f t="shared" si="0"/>
        <v>0</v>
      </c>
    </row>
    <row r="23" spans="1:16" ht="18" customHeight="1">
      <c r="A23" s="85"/>
      <c r="B23" s="45"/>
      <c r="C23" s="101"/>
      <c r="D23" s="101"/>
      <c r="E23" s="101"/>
      <c r="F23" s="101"/>
      <c r="G23" s="101"/>
      <c r="H23" s="101"/>
      <c r="I23" s="101"/>
      <c r="J23" s="84" t="s">
        <v>2</v>
      </c>
      <c r="K23" s="84">
        <f t="shared" si="1"/>
        <v>1</v>
      </c>
      <c r="L23" s="82">
        <f>IF(M3=1,(K23*C23),IF(M3=2,(K23*D23),IF(M3=3,(K23*E23),IF(M3=4,(K23*F23),IF(M3=5,(K23*G23),IF(M3=6,(K23*H23),IF(M3=7,(K23*I23))))))))</f>
        <v>0</v>
      </c>
      <c r="M23" s="100"/>
      <c r="N23" s="99"/>
      <c r="O23" s="82">
        <f t="shared" si="0"/>
        <v>0</v>
      </c>
    </row>
    <row r="24" spans="1:16" ht="18" customHeight="1">
      <c r="A24" s="85"/>
      <c r="B24" s="45"/>
      <c r="C24" s="101"/>
      <c r="D24" s="101"/>
      <c r="E24" s="101"/>
      <c r="F24" s="101"/>
      <c r="G24" s="101"/>
      <c r="H24" s="101"/>
      <c r="I24" s="101"/>
      <c r="J24" s="84" t="s">
        <v>2</v>
      </c>
      <c r="K24" s="84">
        <f t="shared" si="1"/>
        <v>1</v>
      </c>
      <c r="L24" s="82">
        <f>IF(M3=1,(K24*C24),IF(M3=2,(K24*D24),IF(M3=3,(K24*E24),IF(M3=4,(K24*F24),IF(M3=5,(K24*G24),IF(M3=6,(K24*H24),IF(M3=7,(K24*I24))))))))</f>
        <v>0</v>
      </c>
      <c r="M24" s="100"/>
      <c r="N24" s="99"/>
      <c r="O24" s="82">
        <f t="shared" si="0"/>
        <v>0</v>
      </c>
    </row>
    <row r="25" spans="1:16" ht="18" customHeight="1">
      <c r="A25" s="85"/>
      <c r="B25" s="162" t="s">
        <v>54</v>
      </c>
      <c r="C25" s="161">
        <f>SUM(C8:C24)</f>
        <v>0.76400000000000001</v>
      </c>
      <c r="D25" s="161">
        <f t="shared" ref="D25:I25" si="2">SUM(D8:D24)</f>
        <v>1.1060000000000001</v>
      </c>
      <c r="E25" s="161">
        <f t="shared" si="2"/>
        <v>1.468</v>
      </c>
      <c r="F25" s="161">
        <f t="shared" si="2"/>
        <v>1.84</v>
      </c>
      <c r="G25" s="161">
        <f t="shared" si="2"/>
        <v>1.498</v>
      </c>
      <c r="H25" s="161">
        <f t="shared" si="2"/>
        <v>1.84</v>
      </c>
      <c r="I25" s="161">
        <f t="shared" si="2"/>
        <v>0</v>
      </c>
      <c r="J25" s="84" t="s">
        <v>2</v>
      </c>
      <c r="K25" s="84">
        <f t="shared" si="1"/>
        <v>1</v>
      </c>
      <c r="L25" s="82">
        <f>IF(M3=1,(K25*C25),IF(M3=2,(K25*D25),IF(M3=3,(K25*E25),IF(M3=4,(K25*F25),IF(M3=5,(K25*G25),IF(M3=6,(K25*H25),IF(M3=7,(K25*I25))))))))</f>
        <v>1.498</v>
      </c>
      <c r="M25" s="100"/>
      <c r="N25" s="99"/>
      <c r="O25" s="82">
        <f t="shared" si="0"/>
        <v>0</v>
      </c>
    </row>
    <row r="26" spans="1:16" ht="18" customHeight="1" thickBot="1">
      <c r="A26" s="98"/>
      <c r="B26" s="97"/>
      <c r="C26" s="96"/>
      <c r="D26" s="96"/>
      <c r="E26" s="96"/>
      <c r="F26" s="96"/>
      <c r="G26" s="96"/>
      <c r="H26" s="96"/>
      <c r="I26" s="96"/>
      <c r="J26" s="96"/>
      <c r="K26" s="96"/>
      <c r="L26" s="95"/>
      <c r="M26" s="94"/>
      <c r="N26" s="93"/>
      <c r="O26" s="92"/>
    </row>
    <row r="27" spans="1:16" ht="18" customHeight="1">
      <c r="A27" s="91"/>
      <c r="B27" s="90" t="s">
        <v>6</v>
      </c>
      <c r="C27" s="89"/>
      <c r="D27" s="89"/>
      <c r="E27" s="89"/>
      <c r="F27" s="89"/>
      <c r="G27" s="89"/>
      <c r="H27" s="89"/>
      <c r="I27" s="89"/>
      <c r="J27" s="89"/>
      <c r="K27" s="89"/>
      <c r="L27" s="89"/>
      <c r="M27" s="89"/>
      <c r="N27" s="88"/>
      <c r="O27" s="87">
        <f>N27</f>
        <v>0</v>
      </c>
    </row>
    <row r="28" spans="1:16" ht="18" customHeight="1">
      <c r="A28" s="86"/>
      <c r="B28" s="85" t="s">
        <v>7</v>
      </c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3"/>
      <c r="O28" s="82">
        <f>N28</f>
        <v>0</v>
      </c>
    </row>
    <row r="29" spans="1:16" ht="23.25" customHeight="1" thickBot="1">
      <c r="A29" s="81"/>
      <c r="B29" s="80" t="s">
        <v>8</v>
      </c>
      <c r="C29" s="79"/>
      <c r="D29" s="79"/>
      <c r="E29" s="79"/>
      <c r="F29" s="79"/>
      <c r="G29" s="79"/>
      <c r="H29" s="79"/>
      <c r="I29" s="79"/>
      <c r="J29" s="79"/>
      <c r="K29" s="78" t="s">
        <v>40</v>
      </c>
      <c r="L29" s="77"/>
      <c r="M29" s="77"/>
      <c r="N29" s="76"/>
      <c r="O29" s="75">
        <f>N29</f>
        <v>0</v>
      </c>
    </row>
    <row r="30" spans="1:16" ht="20.100000000000001" customHeight="1" thickBot="1">
      <c r="A30" s="181" t="s">
        <v>12</v>
      </c>
      <c r="B30" s="182"/>
      <c r="C30" s="182"/>
      <c r="D30" s="182"/>
      <c r="E30" s="182"/>
      <c r="F30" s="182"/>
      <c r="G30" s="182"/>
      <c r="H30" s="182"/>
      <c r="I30" s="183"/>
      <c r="J30" s="184" t="s">
        <v>3</v>
      </c>
      <c r="K30" s="185"/>
      <c r="L30" s="185"/>
      <c r="M30" s="185"/>
      <c r="N30" s="186"/>
      <c r="O30" s="74">
        <f>SUM(O8:O25)</f>
        <v>1.498</v>
      </c>
      <c r="P30" s="22"/>
    </row>
    <row r="31" spans="1:16" ht="20.100000000000001" customHeight="1">
      <c r="A31" s="73"/>
      <c r="B31" s="72"/>
      <c r="C31" s="72"/>
      <c r="D31" s="72"/>
      <c r="E31" s="72"/>
      <c r="F31" s="72"/>
      <c r="G31" s="72"/>
      <c r="H31" s="72"/>
      <c r="I31" s="71"/>
      <c r="J31" s="174" t="s">
        <v>4</v>
      </c>
      <c r="K31" s="175"/>
      <c r="L31" s="175"/>
      <c r="M31" s="175"/>
      <c r="N31" s="176"/>
      <c r="O31" s="69">
        <f>O30/O5</f>
        <v>0.14979999999999999</v>
      </c>
    </row>
    <row r="32" spans="1:16" ht="20.100000000000001" customHeight="1">
      <c r="A32" s="61"/>
      <c r="B32" s="62"/>
      <c r="C32" s="62"/>
      <c r="D32" s="62"/>
      <c r="E32" s="62"/>
      <c r="F32" s="62"/>
      <c r="G32" s="62"/>
      <c r="H32" s="62"/>
      <c r="I32" s="68"/>
      <c r="J32" s="174" t="s">
        <v>5</v>
      </c>
      <c r="K32" s="175"/>
      <c r="L32" s="175"/>
      <c r="M32" s="175"/>
      <c r="N32" s="176"/>
      <c r="O32" s="69">
        <f>O27+O28+O29</f>
        <v>0</v>
      </c>
    </row>
    <row r="33" spans="1:15" ht="20.100000000000001" customHeight="1">
      <c r="A33" s="61"/>
      <c r="B33" s="62"/>
      <c r="C33" s="62"/>
      <c r="D33" s="62"/>
      <c r="E33" s="62"/>
      <c r="F33" s="62"/>
      <c r="G33" s="62"/>
      <c r="H33" s="62"/>
      <c r="I33" s="68"/>
      <c r="J33" s="174" t="s">
        <v>9</v>
      </c>
      <c r="K33" s="175"/>
      <c r="L33" s="175"/>
      <c r="M33" s="175"/>
      <c r="N33" s="176"/>
      <c r="O33" s="69">
        <f>O31+O32</f>
        <v>0.14979999999999999</v>
      </c>
    </row>
    <row r="34" spans="1:15" ht="20.100000000000001" customHeight="1">
      <c r="A34" s="61"/>
      <c r="B34" s="62"/>
      <c r="C34" s="62"/>
      <c r="D34" s="62"/>
      <c r="E34" s="62"/>
      <c r="F34" s="62"/>
      <c r="G34" s="62"/>
      <c r="H34" s="62"/>
      <c r="I34" s="68"/>
      <c r="J34" s="177" t="s">
        <v>15</v>
      </c>
      <c r="K34" s="178"/>
      <c r="L34" s="179"/>
      <c r="M34" s="179"/>
      <c r="N34" s="70">
        <v>2</v>
      </c>
      <c r="O34" s="21">
        <f>N34/100+1</f>
        <v>1.02</v>
      </c>
    </row>
    <row r="35" spans="1:15" ht="20.100000000000001" customHeight="1">
      <c r="A35" s="61"/>
      <c r="B35" s="62"/>
      <c r="C35" s="62"/>
      <c r="D35" s="62"/>
      <c r="E35" s="62"/>
      <c r="F35" s="62"/>
      <c r="G35" s="62"/>
      <c r="H35" s="62"/>
      <c r="I35" s="68"/>
      <c r="J35" s="174" t="s">
        <v>10</v>
      </c>
      <c r="K35" s="175"/>
      <c r="L35" s="175"/>
      <c r="M35" s="175"/>
      <c r="N35" s="176"/>
      <c r="O35" s="69">
        <f>O33*O34</f>
        <v>0.15279599999999999</v>
      </c>
    </row>
    <row r="36" spans="1:15" ht="20.100000000000001" customHeight="1" thickBot="1">
      <c r="A36" s="61"/>
      <c r="B36" s="62"/>
      <c r="C36" s="62"/>
      <c r="D36" s="62"/>
      <c r="E36" s="62"/>
      <c r="F36" s="62"/>
      <c r="G36" s="62"/>
      <c r="H36" s="62"/>
      <c r="I36" s="68"/>
      <c r="J36" s="180" t="s">
        <v>11</v>
      </c>
      <c r="K36" s="175"/>
      <c r="L36" s="175"/>
      <c r="M36" s="175"/>
      <c r="N36" s="175"/>
      <c r="O36" s="67">
        <f>O35*1.055</f>
        <v>0.16119977999999999</v>
      </c>
    </row>
    <row r="37" spans="1:15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6"/>
      <c r="K37" s="65"/>
      <c r="L37" s="65"/>
      <c r="M37" s="65"/>
      <c r="N37" s="64"/>
      <c r="O37" s="63"/>
    </row>
    <row r="38" spans="1:15">
      <c r="A38" s="61"/>
      <c r="B38" s="62"/>
      <c r="C38" s="62"/>
      <c r="D38" s="62"/>
      <c r="E38" s="62"/>
      <c r="F38" s="62"/>
      <c r="G38" s="62"/>
      <c r="H38" s="62"/>
      <c r="I38" s="62"/>
      <c r="J38" s="58"/>
      <c r="K38" s="57"/>
      <c r="L38" s="57"/>
      <c r="M38" s="57"/>
      <c r="N38" s="60"/>
      <c r="O38" s="59"/>
    </row>
    <row r="39" spans="1:15">
      <c r="A39" s="61"/>
      <c r="B39" s="57"/>
      <c r="C39" s="57"/>
      <c r="D39" s="57"/>
      <c r="E39" s="57"/>
      <c r="F39" s="57"/>
      <c r="G39" s="57"/>
      <c r="H39" s="57"/>
      <c r="I39" s="57"/>
      <c r="J39" s="58"/>
      <c r="K39" s="57"/>
      <c r="L39" s="57"/>
      <c r="M39" s="57"/>
      <c r="N39" s="60"/>
      <c r="O39" s="59"/>
    </row>
    <row r="40" spans="1:15">
      <c r="A40" s="58"/>
      <c r="B40" s="57"/>
      <c r="C40" s="57"/>
      <c r="D40" s="57"/>
      <c r="E40" s="57"/>
      <c r="F40" s="57"/>
      <c r="G40" s="57"/>
      <c r="H40" s="57"/>
      <c r="I40" s="57"/>
      <c r="J40" s="58"/>
      <c r="K40" s="57"/>
      <c r="L40" s="57"/>
      <c r="M40" s="57"/>
      <c r="N40" s="60"/>
      <c r="O40" s="59"/>
    </row>
    <row r="41" spans="1:15" ht="15.75" thickBot="1">
      <c r="A41" s="58"/>
      <c r="B41" s="57"/>
      <c r="C41" s="57"/>
      <c r="D41" s="57"/>
      <c r="E41" s="57"/>
      <c r="F41" s="57"/>
      <c r="G41" s="57"/>
      <c r="H41" s="57"/>
      <c r="I41" s="57"/>
      <c r="J41" s="58"/>
      <c r="K41" s="57"/>
      <c r="L41" s="57"/>
      <c r="M41" s="57"/>
      <c r="N41" s="54"/>
      <c r="O41" s="53"/>
    </row>
    <row r="42" spans="1:15" ht="15" customHeight="1">
      <c r="A42" s="168" t="s">
        <v>13</v>
      </c>
      <c r="B42" s="169"/>
      <c r="C42" s="169"/>
      <c r="D42" s="169"/>
      <c r="E42" s="169"/>
      <c r="F42" s="169"/>
      <c r="G42" s="169"/>
      <c r="H42" s="169"/>
      <c r="I42" s="170"/>
      <c r="J42" s="56"/>
      <c r="K42" s="55"/>
      <c r="L42" s="55"/>
      <c r="M42" s="55"/>
      <c r="N42" s="54"/>
      <c r="O42" s="53"/>
    </row>
    <row r="43" spans="1:15" ht="15.75" thickBot="1">
      <c r="A43" s="171">
        <v>39814</v>
      </c>
      <c r="B43" s="172"/>
      <c r="C43" s="172"/>
      <c r="D43" s="172"/>
      <c r="E43" s="172"/>
      <c r="F43" s="172"/>
      <c r="G43" s="172"/>
      <c r="H43" s="172"/>
      <c r="I43" s="173"/>
      <c r="J43" s="52"/>
      <c r="K43" s="51"/>
      <c r="L43" s="50"/>
      <c r="M43" s="50"/>
      <c r="N43" s="49"/>
      <c r="O43" s="48"/>
    </row>
  </sheetData>
  <mergeCells count="21">
    <mergeCell ref="J35:N35"/>
    <mergeCell ref="J36:N36"/>
    <mergeCell ref="A42:I42"/>
    <mergeCell ref="A43:I43"/>
    <mergeCell ref="A30:I30"/>
    <mergeCell ref="J30:N30"/>
    <mergeCell ref="J31:N31"/>
    <mergeCell ref="J32:N32"/>
    <mergeCell ref="J33:N33"/>
    <mergeCell ref="J34:M34"/>
    <mergeCell ref="H2:L2"/>
    <mergeCell ref="N2:O2"/>
    <mergeCell ref="P6:P7"/>
    <mergeCell ref="C7:I7"/>
    <mergeCell ref="F3:L3"/>
    <mergeCell ref="C4:I4"/>
    <mergeCell ref="E2:G2"/>
    <mergeCell ref="A1:D1"/>
    <mergeCell ref="E1:L1"/>
    <mergeCell ref="M1:O1"/>
    <mergeCell ref="L5:N5"/>
  </mergeCells>
  <conditionalFormatting sqref="M3:N3">
    <cfRule type="containsText" dxfId="55" priority="86" operator="containsText" text="7">
      <formula>NOT(ISERROR(SEARCH("7",M3)))</formula>
    </cfRule>
    <cfRule type="cellIs" dxfId="54" priority="87" operator="equal">
      <formula>6</formula>
    </cfRule>
    <cfRule type="cellIs" dxfId="53" priority="88" operator="equal">
      <formula>5</formula>
    </cfRule>
    <cfRule type="cellIs" dxfId="52" priority="89" operator="equal">
      <formula>4</formula>
    </cfRule>
    <cfRule type="cellIs" dxfId="51" priority="90" operator="equal">
      <formula>3</formula>
    </cfRule>
    <cfRule type="cellIs" dxfId="50" priority="91" operator="equal">
      <formula>2</formula>
    </cfRule>
    <cfRule type="cellIs" dxfId="49" priority="92" operator="equal">
      <formula>1</formula>
    </cfRule>
  </conditionalFormatting>
  <conditionalFormatting sqref="A4">
    <cfRule type="containsText" dxfId="48" priority="84" operator="containsText" text="A">
      <formula>NOT(ISERROR(SEARCH("A",A4)))</formula>
    </cfRule>
    <cfRule type="containsText" dxfId="47" priority="85" operator="containsText" text="A;C;D;M">
      <formula>NOT(ISERROR(SEARCH("A;C;D;M",A4)))</formula>
    </cfRule>
  </conditionalFormatting>
  <conditionalFormatting sqref="A5">
    <cfRule type="containsText" dxfId="46" priority="61" operator="containsText" text="B">
      <formula>NOT(ISERROR(SEARCH("B",A5)))</formula>
    </cfRule>
    <cfRule type="containsText" dxfId="45" priority="62" operator="containsText" text="O">
      <formula>NOT(ISERROR(SEARCH("O",A5)))</formula>
    </cfRule>
    <cfRule type="containsText" dxfId="44" priority="63" operator="containsText" text="O">
      <formula>NOT(ISERROR(SEARCH("O",A5)))</formula>
    </cfRule>
    <cfRule type="containsText" dxfId="43" priority="64" operator="containsText" text="O">
      <formula>NOT(ISERROR(SEARCH("O",A5)))</formula>
    </cfRule>
    <cfRule type="containsText" dxfId="42" priority="65" operator="containsText" text="H">
      <formula>NOT(ISERROR(SEARCH("H",A5)))</formula>
    </cfRule>
    <cfRule type="containsText" dxfId="41" priority="66" operator="containsText" text="O">
      <formula>NOT(ISERROR(SEARCH("O",A5)))</formula>
    </cfRule>
    <cfRule type="containsText" dxfId="40" priority="67" operator="containsText" text="N">
      <formula>NOT(ISERROR(SEARCH("N",A5)))</formula>
    </cfRule>
    <cfRule type="containsText" dxfId="39" priority="68" operator="containsText" text="M">
      <formula>NOT(ISERROR(SEARCH("M",A5)))</formula>
    </cfRule>
    <cfRule type="containsText" dxfId="38" priority="69" operator="containsText" text="L">
      <formula>NOT(ISERROR(SEARCH("L",A5)))</formula>
    </cfRule>
    <cfRule type="containsText" dxfId="37" priority="70" operator="containsText" text="K">
      <formula>NOT(ISERROR(SEARCH("K",A5)))</formula>
    </cfRule>
    <cfRule type="containsText" dxfId="36" priority="71" operator="containsText" text="J">
      <formula>NOT(ISERROR(SEARCH("J",A5)))</formula>
    </cfRule>
    <cfRule type="containsText" dxfId="35" priority="72" operator="containsText" text="I">
      <formula>NOT(ISERROR(SEARCH("I",A5)))</formula>
    </cfRule>
    <cfRule type="containsText" dxfId="34" priority="73" operator="containsText" text="H">
      <formula>NOT(ISERROR(SEARCH("H",A5)))</formula>
    </cfRule>
    <cfRule type="containsText" dxfId="33" priority="74" operator="containsText" text="H">
      <formula>NOT(ISERROR(SEARCH("H",A5)))</formula>
    </cfRule>
    <cfRule type="containsText" dxfId="32" priority="75" operator="containsText" text="G">
      <formula>NOT(ISERROR(SEARCH("G",A5)))</formula>
    </cfRule>
    <cfRule type="containsText" dxfId="31" priority="76" operator="containsText" text="F">
      <formula>NOT(ISERROR(SEARCH("F",A5)))</formula>
    </cfRule>
    <cfRule type="containsText" dxfId="30" priority="77" operator="containsText" text="E">
      <formula>NOT(ISERROR(SEARCH("E",A5)))</formula>
    </cfRule>
    <cfRule type="containsText" dxfId="29" priority="78" operator="containsText" text="D">
      <formula>NOT(ISERROR(SEARCH("D",A5)))</formula>
    </cfRule>
    <cfRule type="containsText" dxfId="28" priority="79" operator="containsText" text="C">
      <formula>NOT(ISERROR(SEARCH("C",A5)))</formula>
    </cfRule>
    <cfRule type="containsText" dxfId="27" priority="80" operator="containsText" text="B">
      <formula>NOT(ISERROR(SEARCH("B",A5)))</formula>
    </cfRule>
    <cfRule type="containsText" dxfId="26" priority="81" operator="containsText" text="A">
      <formula>NOT(ISERROR(SEARCH("A",A5)))</formula>
    </cfRule>
    <cfRule type="containsText" dxfId="25" priority="82" operator="containsText" text="A">
      <formula>NOT(ISERROR(SEARCH("A",A5)))</formula>
    </cfRule>
    <cfRule type="containsText" dxfId="24" priority="83" operator="containsText" text="A;C;D;M">
      <formula>NOT(ISERROR(SEARCH("A;C;D;M",A5)))</formula>
    </cfRule>
  </conditionalFormatting>
  <conditionalFormatting sqref="A1">
    <cfRule type="containsText" dxfId="23" priority="7" operator="containsText" text="Mercuriale COTE RESTAURATION">
      <formula>NOT(ISERROR(SEARCH("Mercuriale COTE RESTAURATION",A1)))</formula>
    </cfRule>
    <cfRule type="containsText" dxfId="22" priority="8" operator="containsText" text="Mercuriale COTE RESTAURATION">
      <formula>NOT(ISERROR(SEARCH("Mercuriale COTE RESTAURATION",A1)))</formula>
    </cfRule>
    <cfRule type="containsText" dxfId="21" priority="9" operator="containsText" text="Mercuriale UNE AUTRE TABLE">
      <formula>NOT(ISERROR(SEARCH("Mercuriale UNE AUTRE TABLE",A1)))</formula>
    </cfRule>
    <cfRule type="containsText" dxfId="20" priority="10" operator="containsText" text="Mercuriale UNE AUTRE TABLE">
      <formula>NOT(ISERROR(SEARCH("Mercuriale UNE AUTRE TABLE",A1)))</formula>
    </cfRule>
  </conditionalFormatting>
  <conditionalFormatting sqref="A3">
    <cfRule type="containsText" dxfId="19" priority="1" operator="containsText" text="1">
      <formula>NOT(ISERROR(SEARCH("1",A3)))</formula>
    </cfRule>
    <cfRule type="containsText" dxfId="18" priority="2" operator="containsText" text="2">
      <formula>NOT(ISERROR(SEARCH("2",A3)))</formula>
    </cfRule>
  </conditionalFormatting>
  <dataValidations count="3">
    <dataValidation type="list" allowBlank="1" showInputMessage="1" showErrorMessage="1" sqref="H2:L2">
      <formula1>"Frédéric Liénart,Jean Paul Hinfray,Pascal Doistau"</formula1>
    </dataValidation>
    <dataValidation type="list" allowBlank="1" showInputMessage="1" showErrorMessage="1" sqref="A5">
      <formula1>"A,B,C,D,E,F,G,H,I,J,K,L,M,N,O"</formula1>
    </dataValidation>
    <dataValidation type="list" allowBlank="1" showInputMessage="1" showErrorMessage="1" sqref="A1:D1">
      <formula1>"Mercuriale COTE RESTAURATION,Mercuriale UNE AUTRE TABLE"</formula1>
    </dataValidation>
  </dataValidations>
  <hyperlinks>
    <hyperlink ref="B3" location="'SALADES VERTES LEGERES'!A2" display="SALADES LEGERES"/>
  </hyperlinks>
  <printOptions horizontalCentered="1" verticalCentered="1"/>
  <pageMargins left="0" right="0" top="0" bottom="0" header="0.31496062992125984" footer="0.31496062992125984"/>
  <pageSetup paperSize="9" scale="95" orientation="portrait" horizontalDpi="4294967293" r:id="rId1"/>
  <colBreaks count="1" manualBreakCount="1">
    <brk id="15" max="1048575" man="1"/>
  </colBreaks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dimension ref="A1:V17"/>
  <sheetViews>
    <sheetView zoomScale="60" zoomScaleNormal="60" workbookViewId="0">
      <selection activeCell="C44" sqref="C44"/>
    </sheetView>
  </sheetViews>
  <sheetFormatPr baseColWidth="10" defaultRowHeight="12"/>
  <cols>
    <col min="1" max="1" width="7.7109375" style="278" customWidth="1"/>
    <col min="2" max="2" width="7.28515625" style="278" customWidth="1"/>
    <col min="3" max="3" width="24.7109375" style="279" customWidth="1"/>
    <col min="4" max="4" width="9.7109375" style="279" customWidth="1"/>
    <col min="5" max="8" width="8.28515625" style="279" customWidth="1"/>
    <col min="9" max="9" width="12.5703125" style="279" customWidth="1"/>
    <col min="10" max="10" width="11" style="279" customWidth="1"/>
    <col min="11" max="11" width="8.5703125" style="279" customWidth="1"/>
    <col min="12" max="12" width="6.7109375" style="279" customWidth="1"/>
    <col min="13" max="13" width="26.7109375" style="279" customWidth="1"/>
    <col min="14" max="14" width="7.28515625" style="279" customWidth="1"/>
    <col min="15" max="18" width="6.7109375" style="279" customWidth="1"/>
    <col min="19" max="19" width="10" style="279" customWidth="1"/>
    <col min="20" max="21" width="6.7109375" style="279" customWidth="1"/>
    <col min="22" max="22" width="7.5703125" style="279" customWidth="1"/>
    <col min="23" max="16384" width="11.42578125" style="278"/>
  </cols>
  <sheetData>
    <row r="1" spans="1:22" s="222" customFormat="1" ht="16.5" customHeight="1">
      <c r="A1" s="212" t="e">
        <f>#REF!</f>
        <v>#REF!</v>
      </c>
      <c r="B1" s="213"/>
      <c r="C1" s="213"/>
      <c r="D1" s="214" t="s">
        <v>65</v>
      </c>
      <c r="E1" s="215"/>
      <c r="F1" s="215"/>
      <c r="G1" s="216"/>
      <c r="H1" s="215"/>
      <c r="I1" s="217"/>
      <c r="J1" s="214"/>
      <c r="K1" s="214"/>
      <c r="L1" s="218"/>
      <c r="M1" s="215"/>
      <c r="N1" s="219"/>
      <c r="O1" s="220"/>
      <c r="P1" s="220"/>
      <c r="Q1" s="214"/>
      <c r="R1" s="214"/>
      <c r="S1" s="214"/>
      <c r="T1" s="214"/>
      <c r="U1" s="214"/>
      <c r="V1" s="221"/>
    </row>
    <row r="2" spans="1:22" s="222" customFormat="1" ht="21" customHeight="1">
      <c r="A2" s="223" t="e">
        <f>#REF!</f>
        <v>#REF!</v>
      </c>
      <c r="B2" s="223"/>
      <c r="C2" s="159" t="e">
        <f>#REF!</f>
        <v>#REF!</v>
      </c>
      <c r="D2" s="224"/>
      <c r="E2" s="224"/>
      <c r="F2" s="224"/>
      <c r="G2" s="224"/>
      <c r="H2" s="224"/>
      <c r="I2" s="224"/>
      <c r="J2" s="224"/>
      <c r="K2" s="224"/>
      <c r="L2" s="224"/>
      <c r="M2" s="225"/>
      <c r="N2" s="226"/>
      <c r="O2" s="224"/>
      <c r="P2" s="224"/>
      <c r="Q2" s="224"/>
      <c r="R2" s="224"/>
      <c r="S2" s="224"/>
      <c r="T2" s="224"/>
      <c r="U2" s="224"/>
      <c r="V2" s="224"/>
    </row>
    <row r="3" spans="1:22" s="222" customFormat="1" ht="23.25" customHeight="1">
      <c r="A3" s="227" t="e">
        <f>#REF!</f>
        <v>#REF!</v>
      </c>
      <c r="B3" s="228" t="s">
        <v>66</v>
      </c>
      <c r="C3" s="229" t="e">
        <f>#REF!</f>
        <v>#REF!</v>
      </c>
      <c r="D3" s="230"/>
      <c r="E3" s="230"/>
      <c r="F3" s="231"/>
      <c r="G3" s="213"/>
      <c r="H3" s="213"/>
      <c r="I3" s="213"/>
      <c r="J3" s="213"/>
      <c r="K3" s="232"/>
      <c r="L3" s="228" t="s">
        <v>67</v>
      </c>
      <c r="M3" s="233" t="e">
        <f>#REF!</f>
        <v>#REF!</v>
      </c>
      <c r="N3" s="234"/>
      <c r="O3" s="235"/>
      <c r="P3" s="235"/>
      <c r="Q3" s="236"/>
      <c r="R3" s="236"/>
      <c r="S3" s="237"/>
      <c r="T3" s="238"/>
      <c r="U3" s="238"/>
      <c r="V3" s="239"/>
    </row>
    <row r="4" spans="1:22" s="222" customFormat="1" ht="17.25" customHeight="1">
      <c r="A4" s="240"/>
      <c r="B4" s="240"/>
      <c r="C4" s="241" t="s">
        <v>68</v>
      </c>
      <c r="D4" s="242"/>
      <c r="E4" s="242">
        <v>0</v>
      </c>
      <c r="F4" s="243">
        <v>0</v>
      </c>
      <c r="G4" s="243">
        <v>310</v>
      </c>
      <c r="H4" s="243">
        <v>0</v>
      </c>
      <c r="I4" s="242">
        <v>0</v>
      </c>
      <c r="J4" s="242">
        <v>0</v>
      </c>
      <c r="K4" s="244">
        <f>SUM(D4:J4)</f>
        <v>310</v>
      </c>
      <c r="L4" s="240"/>
      <c r="M4" s="241" t="s">
        <v>68</v>
      </c>
      <c r="N4" s="242">
        <f t="shared" ref="N4:T4" si="0">D4</f>
        <v>0</v>
      </c>
      <c r="O4" s="242">
        <f t="shared" si="0"/>
        <v>0</v>
      </c>
      <c r="P4" s="242">
        <f t="shared" si="0"/>
        <v>0</v>
      </c>
      <c r="Q4" s="242">
        <f t="shared" si="0"/>
        <v>310</v>
      </c>
      <c r="R4" s="242">
        <f t="shared" si="0"/>
        <v>0</v>
      </c>
      <c r="S4" s="242">
        <f t="shared" si="0"/>
        <v>0</v>
      </c>
      <c r="T4" s="242">
        <f t="shared" si="0"/>
        <v>0</v>
      </c>
      <c r="U4" s="244">
        <f>SUM(N4:T4)</f>
        <v>310</v>
      </c>
      <c r="V4" s="240"/>
    </row>
    <row r="5" spans="1:22" s="222" customFormat="1" ht="25.5" customHeight="1">
      <c r="A5" s="245"/>
      <c r="B5" s="246" t="e">
        <f>K9+K12+K15+#REF!</f>
        <v>#REF!</v>
      </c>
      <c r="C5" s="247" t="s">
        <v>69</v>
      </c>
      <c r="D5" s="248" t="e">
        <f>D8+D11+D14+D17+#REF!+#REF!+#REF!+#REF!</f>
        <v>#REF!</v>
      </c>
      <c r="E5" s="248" t="e">
        <f>E8+E11+E14+E17+#REF!+#REF!+#REF!+#REF!</f>
        <v>#REF!</v>
      </c>
      <c r="F5" s="248" t="e">
        <f>F8+F11+F14+F17+#REF!+#REF!+#REF!+#REF!</f>
        <v>#REF!</v>
      </c>
      <c r="G5" s="248" t="e">
        <f>G8+G11+G14+G17+#REF!+#REF!+#REF!+#REF!</f>
        <v>#REF!</v>
      </c>
      <c r="H5" s="248" t="e">
        <f>H8+H11+H14+H17+#REF!+#REF!+#REF!+#REF!</f>
        <v>#REF!</v>
      </c>
      <c r="I5" s="248" t="e">
        <f>I8+I11+I14+I17+#REF!+#REF!+#REF!+#REF!</f>
        <v>#REF!</v>
      </c>
      <c r="J5" s="248" t="e">
        <f>J8+J11+J14+J17+#REF!+#REF!+#REF!+#REF!</f>
        <v>#REF!</v>
      </c>
      <c r="K5" s="248" t="e">
        <f>SUM(D5:J5)</f>
        <v>#REF!</v>
      </c>
      <c r="L5" s="249" t="e">
        <f>U9+U12+U15+#REF!</f>
        <v>#REF!</v>
      </c>
      <c r="M5" s="247" t="s">
        <v>70</v>
      </c>
      <c r="N5" s="248" t="e">
        <f>N8+N11+N14+N17+#REF!+#REF!+#REF!+#REF!</f>
        <v>#REF!</v>
      </c>
      <c r="O5" s="248" t="e">
        <f>O8+O11+O14+O17+#REF!+#REF!+#REF!+#REF!</f>
        <v>#REF!</v>
      </c>
      <c r="P5" s="248" t="e">
        <f>P8+P11+P14+P17+#REF!+#REF!+#REF!+#REF!</f>
        <v>#REF!</v>
      </c>
      <c r="Q5" s="248" t="e">
        <f>Q8+Q11+Q14+Q17+#REF!+#REF!+#REF!+#REF!</f>
        <v>#REF!</v>
      </c>
      <c r="R5" s="248" t="e">
        <f>R8+R11+R14+R17+#REF!+#REF!+#REF!+#REF!</f>
        <v>#REF!</v>
      </c>
      <c r="S5" s="248" t="e">
        <f>S8+S11+S14+S17+#REF!+#REF!+#REF!+#REF!</f>
        <v>#REF!</v>
      </c>
      <c r="T5" s="248" t="e">
        <f>T8+T11+T14+T17+#REF!+#REF!+#REF!+#REF!</f>
        <v>#REF!</v>
      </c>
      <c r="U5" s="248" t="e">
        <f>SUM(N5:T5)</f>
        <v>#REF!</v>
      </c>
      <c r="V5" s="249" t="e">
        <f>#REF!+#REF!+#REF!+#REF!</f>
        <v>#REF!</v>
      </c>
    </row>
    <row r="6" spans="1:22" s="261" customFormat="1" ht="27" customHeight="1">
      <c r="A6" s="250" t="s">
        <v>71</v>
      </c>
      <c r="B6" s="251"/>
      <c r="C6" s="252" t="s">
        <v>72</v>
      </c>
      <c r="D6" s="253" t="s">
        <v>24</v>
      </c>
      <c r="E6" s="254" t="s">
        <v>16</v>
      </c>
      <c r="F6" s="255" t="s">
        <v>17</v>
      </c>
      <c r="G6" s="256" t="s">
        <v>18</v>
      </c>
      <c r="H6" s="257" t="s">
        <v>19</v>
      </c>
      <c r="I6" s="258" t="s">
        <v>20</v>
      </c>
      <c r="J6" s="259">
        <v>7</v>
      </c>
      <c r="K6" s="260"/>
      <c r="L6" s="251"/>
      <c r="M6" s="252" t="s">
        <v>73</v>
      </c>
      <c r="N6" s="253" t="s">
        <v>24</v>
      </c>
      <c r="O6" s="254" t="s">
        <v>16</v>
      </c>
      <c r="P6" s="255" t="s">
        <v>17</v>
      </c>
      <c r="Q6" s="256" t="s">
        <v>18</v>
      </c>
      <c r="R6" s="257" t="s">
        <v>19</v>
      </c>
      <c r="S6" s="258" t="s">
        <v>20</v>
      </c>
      <c r="T6" s="259">
        <v>7</v>
      </c>
      <c r="U6" s="260"/>
      <c r="V6" s="230"/>
    </row>
    <row r="7" spans="1:22" s="267" customFormat="1" ht="20.100000000000001" customHeight="1">
      <c r="A7" s="262" t="s">
        <v>74</v>
      </c>
      <c r="B7" s="263" t="s">
        <v>39</v>
      </c>
      <c r="C7" s="264" t="s">
        <v>46</v>
      </c>
      <c r="D7" s="265">
        <v>0.11518248</v>
      </c>
      <c r="E7" s="265">
        <v>0.16197191999999999</v>
      </c>
      <c r="F7" s="265">
        <v>0.20876135999999998</v>
      </c>
      <c r="G7" s="265">
        <v>0.25555080000000002</v>
      </c>
      <c r="H7" s="265">
        <v>0.20876135999999998</v>
      </c>
      <c r="I7" s="265">
        <v>0.25555080000000002</v>
      </c>
      <c r="J7" s="265">
        <v>0</v>
      </c>
      <c r="K7" s="266"/>
      <c r="L7" s="263" t="s">
        <v>39</v>
      </c>
      <c r="M7" s="264" t="s">
        <v>48</v>
      </c>
      <c r="N7" s="265">
        <v>0.24646872000000003</v>
      </c>
      <c r="O7" s="265">
        <v>0.32867641333333336</v>
      </c>
      <c r="P7" s="265">
        <v>0.37597744</v>
      </c>
      <c r="Q7" s="265">
        <v>0.42327846666666669</v>
      </c>
      <c r="R7" s="265">
        <v>0.37597744</v>
      </c>
      <c r="S7" s="265">
        <v>0.42327846666666669</v>
      </c>
      <c r="T7" s="265">
        <v>0</v>
      </c>
      <c r="U7" s="266"/>
      <c r="V7" s="263"/>
    </row>
    <row r="8" spans="1:22" s="261" customFormat="1" ht="20.100000000000001" customHeight="1">
      <c r="A8" s="213"/>
      <c r="B8" s="268"/>
      <c r="C8" s="269" t="s">
        <v>75</v>
      </c>
      <c r="D8" s="242">
        <v>0</v>
      </c>
      <c r="E8" s="242">
        <v>0</v>
      </c>
      <c r="F8" s="242">
        <v>0</v>
      </c>
      <c r="G8" s="242">
        <v>30</v>
      </c>
      <c r="H8" s="242">
        <v>0</v>
      </c>
      <c r="I8" s="242">
        <v>0</v>
      </c>
      <c r="J8" s="242">
        <v>0</v>
      </c>
      <c r="K8" s="270">
        <f>SUM(D8:J8)</f>
        <v>30</v>
      </c>
      <c r="L8" s="268"/>
      <c r="M8" s="269" t="s">
        <v>75</v>
      </c>
      <c r="N8" s="242">
        <v>0</v>
      </c>
      <c r="O8" s="242">
        <v>0</v>
      </c>
      <c r="P8" s="242">
        <v>0</v>
      </c>
      <c r="Q8" s="242">
        <v>35</v>
      </c>
      <c r="R8" s="242">
        <v>0</v>
      </c>
      <c r="S8" s="242">
        <v>0</v>
      </c>
      <c r="T8" s="242">
        <v>0</v>
      </c>
      <c r="U8" s="270">
        <f>SUM(N8:T8)</f>
        <v>35</v>
      </c>
      <c r="V8" s="268"/>
    </row>
    <row r="9" spans="1:22" s="261" customFormat="1" ht="20.100000000000001" customHeight="1">
      <c r="A9" s="213"/>
      <c r="B9" s="271"/>
      <c r="C9" s="272" t="s">
        <v>76</v>
      </c>
      <c r="D9" s="273"/>
      <c r="E9" s="273"/>
      <c r="F9" s="273"/>
      <c r="G9" s="273"/>
      <c r="H9" s="273"/>
      <c r="I9" s="273"/>
      <c r="J9" s="273"/>
      <c r="K9" s="274"/>
      <c r="L9" s="271"/>
      <c r="M9" s="272" t="s">
        <v>76</v>
      </c>
      <c r="N9" s="273"/>
      <c r="O9" s="273"/>
      <c r="P9" s="273"/>
      <c r="Q9" s="273"/>
      <c r="R9" s="273"/>
      <c r="S9" s="273"/>
      <c r="T9" s="273"/>
      <c r="U9" s="274"/>
      <c r="V9" s="271"/>
    </row>
    <row r="10" spans="1:22" s="267" customFormat="1" ht="20.100000000000001" customHeight="1">
      <c r="A10" s="213"/>
      <c r="B10" s="263" t="s">
        <v>39</v>
      </c>
      <c r="C10" s="264" t="s">
        <v>47</v>
      </c>
      <c r="D10" s="265">
        <v>6.0159600000000014E-2</v>
      </c>
      <c r="E10" s="265">
        <v>7.6071600000000003E-2</v>
      </c>
      <c r="F10" s="265">
        <v>9.1983600000000013E-2</v>
      </c>
      <c r="G10" s="265">
        <v>0.11462760000000001</v>
      </c>
      <c r="H10" s="265">
        <v>7.8519600000000009E-2</v>
      </c>
      <c r="I10" s="265">
        <v>0.11462760000000001</v>
      </c>
      <c r="J10" s="265">
        <v>0</v>
      </c>
      <c r="K10" s="266"/>
      <c r="L10" s="263" t="s">
        <v>39</v>
      </c>
      <c r="M10" s="264" t="s">
        <v>37</v>
      </c>
      <c r="N10" s="265">
        <v>0.35087999999999997</v>
      </c>
      <c r="O10" s="265">
        <v>0.43859999999999999</v>
      </c>
      <c r="P10" s="265">
        <v>0.43859999999999999</v>
      </c>
      <c r="Q10" s="265">
        <v>0.58343999999999996</v>
      </c>
      <c r="R10" s="265">
        <v>0.43859999999999999</v>
      </c>
      <c r="S10" s="265">
        <v>0.58343999999999996</v>
      </c>
      <c r="T10" s="265">
        <v>0</v>
      </c>
      <c r="U10" s="266"/>
      <c r="V10" s="263"/>
    </row>
    <row r="11" spans="1:22" s="261" customFormat="1" ht="20.100000000000001" customHeight="1">
      <c r="A11" s="213"/>
      <c r="B11" s="268"/>
      <c r="C11" s="269" t="s">
        <v>75</v>
      </c>
      <c r="D11" s="275">
        <v>0</v>
      </c>
      <c r="E11" s="275">
        <v>0</v>
      </c>
      <c r="F11" s="275">
        <v>0</v>
      </c>
      <c r="G11" s="275">
        <v>50</v>
      </c>
      <c r="H11" s="275">
        <v>0</v>
      </c>
      <c r="I11" s="275">
        <v>0</v>
      </c>
      <c r="J11" s="275">
        <v>0</v>
      </c>
      <c r="K11" s="270">
        <f>SUM(D11:J11)</f>
        <v>50</v>
      </c>
      <c r="L11" s="268"/>
      <c r="M11" s="269" t="s">
        <v>75</v>
      </c>
      <c r="N11" s="275">
        <v>0</v>
      </c>
      <c r="O11" s="275">
        <v>0</v>
      </c>
      <c r="P11" s="275">
        <v>0</v>
      </c>
      <c r="Q11" s="275">
        <v>170</v>
      </c>
      <c r="R11" s="275">
        <v>0</v>
      </c>
      <c r="S11" s="275">
        <v>0</v>
      </c>
      <c r="T11" s="275">
        <v>0</v>
      </c>
      <c r="U11" s="270">
        <f>SUM(N11:T11)</f>
        <v>170</v>
      </c>
      <c r="V11" s="268"/>
    </row>
    <row r="12" spans="1:22" s="261" customFormat="1" ht="20.100000000000001" customHeight="1">
      <c r="A12" s="213"/>
      <c r="B12" s="230"/>
      <c r="C12" s="276" t="s">
        <v>76</v>
      </c>
      <c r="D12" s="273"/>
      <c r="E12" s="273"/>
      <c r="F12" s="273"/>
      <c r="G12" s="273"/>
      <c r="H12" s="273"/>
      <c r="I12" s="273"/>
      <c r="J12" s="273"/>
      <c r="K12" s="274"/>
      <c r="L12" s="230"/>
      <c r="M12" s="272"/>
      <c r="N12" s="273"/>
      <c r="O12" s="273"/>
      <c r="P12" s="273"/>
      <c r="Q12" s="273"/>
      <c r="R12" s="273"/>
      <c r="S12" s="273"/>
      <c r="T12" s="273"/>
      <c r="U12" s="274"/>
      <c r="V12" s="230"/>
    </row>
    <row r="13" spans="1:22" s="267" customFormat="1" ht="20.100000000000001" customHeight="1">
      <c r="A13" s="213"/>
      <c r="B13" s="263" t="s">
        <v>33</v>
      </c>
      <c r="C13" s="264" t="s">
        <v>49</v>
      </c>
      <c r="D13" s="265">
        <v>9.6353004524886876E-2</v>
      </c>
      <c r="E13" s="265">
        <v>0.10034250678733032</v>
      </c>
      <c r="F13" s="265">
        <v>0.1296700090497738</v>
      </c>
      <c r="G13" s="265">
        <v>0.1589975113122172</v>
      </c>
      <c r="H13" s="265">
        <v>0.15500800904977377</v>
      </c>
      <c r="I13" s="265">
        <v>0.1589975113122172</v>
      </c>
      <c r="J13" s="265">
        <v>0</v>
      </c>
      <c r="K13" s="266"/>
      <c r="L13" s="263" t="s">
        <v>50</v>
      </c>
      <c r="M13" s="264" t="s">
        <v>53</v>
      </c>
      <c r="N13" s="265">
        <v>0.13162525038653938</v>
      </c>
      <c r="O13" s="265">
        <v>0.19743787557980902</v>
      </c>
      <c r="P13" s="265">
        <v>0.26325050077307877</v>
      </c>
      <c r="Q13" s="265">
        <v>0.32906312596634835</v>
      </c>
      <c r="R13" s="265">
        <v>0.26325050077307877</v>
      </c>
      <c r="S13" s="265">
        <v>0.32906312596634835</v>
      </c>
      <c r="T13" s="265">
        <v>0</v>
      </c>
      <c r="U13" s="266"/>
      <c r="V13" s="263"/>
    </row>
    <row r="14" spans="1:22" s="261" customFormat="1" ht="20.100000000000001" customHeight="1">
      <c r="A14" s="213"/>
      <c r="B14" s="268"/>
      <c r="C14" s="269" t="s">
        <v>75</v>
      </c>
      <c r="D14" s="275">
        <v>0</v>
      </c>
      <c r="E14" s="275">
        <v>0</v>
      </c>
      <c r="F14" s="275">
        <v>0</v>
      </c>
      <c r="G14" s="275">
        <v>150</v>
      </c>
      <c r="H14" s="275">
        <v>0</v>
      </c>
      <c r="I14" s="275">
        <v>0</v>
      </c>
      <c r="J14" s="275">
        <v>0</v>
      </c>
      <c r="K14" s="270">
        <f>SUM(D14:J14)</f>
        <v>150</v>
      </c>
      <c r="L14" s="277"/>
      <c r="M14" s="269" t="s">
        <v>75</v>
      </c>
      <c r="N14" s="275">
        <v>0</v>
      </c>
      <c r="O14" s="275">
        <v>0</v>
      </c>
      <c r="P14" s="275">
        <v>0</v>
      </c>
      <c r="Q14" s="275">
        <v>19</v>
      </c>
      <c r="R14" s="275">
        <v>0</v>
      </c>
      <c r="S14" s="275">
        <v>0</v>
      </c>
      <c r="T14" s="275">
        <v>0</v>
      </c>
      <c r="U14" s="270">
        <f>SUM(N14:T14)</f>
        <v>19</v>
      </c>
      <c r="V14" s="277"/>
    </row>
    <row r="15" spans="1:22" s="261" customFormat="1" ht="20.100000000000001" customHeight="1">
      <c r="A15" s="213"/>
      <c r="B15" s="230"/>
      <c r="C15" s="272" t="s">
        <v>76</v>
      </c>
      <c r="D15" s="273"/>
      <c r="E15" s="273"/>
      <c r="F15" s="273"/>
      <c r="G15" s="273"/>
      <c r="H15" s="273"/>
      <c r="I15" s="273"/>
      <c r="J15" s="273"/>
      <c r="K15" s="274"/>
      <c r="L15" s="230"/>
      <c r="M15" s="272" t="s">
        <v>76</v>
      </c>
      <c r="N15" s="273"/>
      <c r="O15" s="273"/>
      <c r="P15" s="273"/>
      <c r="Q15" s="273"/>
      <c r="R15" s="273"/>
      <c r="S15" s="273"/>
      <c r="T15" s="273"/>
      <c r="U15" s="274"/>
      <c r="V15" s="230"/>
    </row>
    <row r="16" spans="1:22" s="267" customFormat="1" ht="20.100000000000001" customHeight="1">
      <c r="A16" s="213"/>
      <c r="B16" s="281"/>
      <c r="C16" s="280"/>
      <c r="D16" s="282"/>
      <c r="E16" s="283"/>
      <c r="F16" s="283"/>
      <c r="G16" s="283"/>
      <c r="H16" s="283"/>
      <c r="I16" s="283"/>
      <c r="J16" s="284"/>
      <c r="K16" s="266"/>
      <c r="L16" s="263"/>
      <c r="M16" s="264" t="s">
        <v>77</v>
      </c>
      <c r="N16" s="265"/>
      <c r="O16" s="265"/>
      <c r="P16" s="265"/>
      <c r="Q16" s="265"/>
      <c r="R16" s="265"/>
      <c r="S16" s="265"/>
      <c r="T16" s="265"/>
      <c r="U16" s="266"/>
      <c r="V16" s="263"/>
    </row>
    <row r="17" spans="1:22" s="261" customFormat="1" ht="20.100000000000001" customHeight="1">
      <c r="A17" s="213"/>
      <c r="B17" s="268"/>
      <c r="C17" s="269" t="s">
        <v>75</v>
      </c>
      <c r="D17" s="275">
        <v>0</v>
      </c>
      <c r="E17" s="275">
        <v>0</v>
      </c>
      <c r="F17" s="275">
        <v>0</v>
      </c>
      <c r="G17" s="275">
        <v>0</v>
      </c>
      <c r="H17" s="275">
        <v>0</v>
      </c>
      <c r="I17" s="275">
        <v>0</v>
      </c>
      <c r="J17" s="275">
        <v>0</v>
      </c>
      <c r="K17" s="270">
        <f>SUM(D17:J17)</f>
        <v>0</v>
      </c>
      <c r="L17" s="277"/>
      <c r="M17" s="269" t="s">
        <v>75</v>
      </c>
      <c r="N17" s="275">
        <v>0</v>
      </c>
      <c r="O17" s="275">
        <v>0</v>
      </c>
      <c r="P17" s="275">
        <v>0</v>
      </c>
      <c r="Q17" s="275">
        <v>0</v>
      </c>
      <c r="R17" s="275">
        <v>0</v>
      </c>
      <c r="S17" s="275">
        <v>0</v>
      </c>
      <c r="T17" s="275">
        <v>0</v>
      </c>
      <c r="U17" s="270">
        <f>SUM(N17:T17)</f>
        <v>0</v>
      </c>
      <c r="V17" s="277"/>
    </row>
  </sheetData>
  <mergeCells count="6">
    <mergeCell ref="A1:C1"/>
    <mergeCell ref="N1:P1"/>
    <mergeCell ref="A2:B2"/>
    <mergeCell ref="M2:N2"/>
    <mergeCell ref="F3:J3"/>
    <mergeCell ref="A7:A17"/>
  </mergeCells>
  <conditionalFormatting sqref="T6 T9 T11 T13 K6 K11 K9:L9 T15:T17 K15:K17 L7 V7 B9:B10 B13 L10 K13:L13 V13 V9:V10 L16 V16 B7 B15:B17">
    <cfRule type="containsText" dxfId="17" priority="1" stopIfTrue="1" operator="containsText" text="I">
      <formula>NOT(ISERROR(SEARCH("I",B6)))</formula>
    </cfRule>
    <cfRule type="containsText" dxfId="16" priority="2" stopIfTrue="1" operator="containsText" text="O">
      <formula>NOT(ISERROR(SEARCH("O",B6)))</formula>
    </cfRule>
    <cfRule type="containsText" dxfId="15" priority="3" stopIfTrue="1" operator="containsText" text="N">
      <formula>NOT(ISERROR(SEARCH("N",B6)))</formula>
    </cfRule>
    <cfRule type="containsText" dxfId="14" priority="4" stopIfTrue="1" operator="containsText" text="M">
      <formula>NOT(ISERROR(SEARCH("M",B6)))</formula>
    </cfRule>
    <cfRule type="containsText" dxfId="13" priority="5" stopIfTrue="1" operator="containsText" text="L">
      <formula>NOT(ISERROR(SEARCH("L",B6)))</formula>
    </cfRule>
    <cfRule type="containsText" dxfId="12" priority="6" stopIfTrue="1" operator="containsText" text="K">
      <formula>NOT(ISERROR(SEARCH("K",B6)))</formula>
    </cfRule>
    <cfRule type="containsText" dxfId="11" priority="7" stopIfTrue="1" operator="containsText" text="J">
      <formula>NOT(ISERROR(SEARCH("J",B6)))</formula>
    </cfRule>
    <cfRule type="containsText" dxfId="10" priority="8" stopIfTrue="1" operator="containsText" text="I">
      <formula>NOT(ISERROR(SEARCH("I",B6)))</formula>
    </cfRule>
    <cfRule type="containsText" dxfId="9" priority="9" stopIfTrue="1" operator="containsText" text="H">
      <formula>NOT(ISERROR(SEARCH("H",B6)))</formula>
    </cfRule>
    <cfRule type="containsText" dxfId="8" priority="10" stopIfTrue="1" operator="containsText" text="G">
      <formula>NOT(ISERROR(SEARCH("G",B6)))</formula>
    </cfRule>
    <cfRule type="containsText" dxfId="7" priority="11" stopIfTrue="1" operator="containsText" text="F">
      <formula>NOT(ISERROR(SEARCH("F",B6)))</formula>
    </cfRule>
    <cfRule type="containsText" dxfId="6" priority="12" stopIfTrue="1" operator="containsText" text="E">
      <formula>NOT(ISERROR(SEARCH("E",B6)))</formula>
    </cfRule>
    <cfRule type="containsText" dxfId="5" priority="13" stopIfTrue="1" operator="containsText" text="D">
      <formula>NOT(ISERROR(SEARCH("D",B6)))</formula>
    </cfRule>
    <cfRule type="containsText" dxfId="4" priority="14" stopIfTrue="1" operator="containsText" text="C">
      <formula>NOT(ISERROR(SEARCH("C",B6)))</formula>
    </cfRule>
    <cfRule type="containsText" dxfId="3" priority="15" stopIfTrue="1" operator="containsText" text="B">
      <formula>NOT(ISERROR(SEARCH("B",B6)))</formula>
    </cfRule>
    <cfRule type="containsText" dxfId="2" priority="16" stopIfTrue="1" operator="containsText" text="A">
      <formula>NOT(ISERROR(SEARCH("A",B6)))</formula>
    </cfRule>
    <cfRule type="containsText" dxfId="1" priority="17" stopIfTrue="1" operator="containsText" text="A">
      <formula>NOT(ISERROR(SEARCH("A",B6)))</formula>
    </cfRule>
    <cfRule type="containsText" dxfId="0" priority="18" stopIfTrue="1" operator="containsText" text="I">
      <formula>NOT(ISERROR(SEARCH("I",B6)))</formula>
    </cfRule>
  </conditionalFormatting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SOMMAIRE</vt:lpstr>
      <vt:lpstr>SALADES VERTES LEGERES</vt:lpstr>
      <vt:lpstr>SALADE D'AGRUMES ET MAIS</vt:lpstr>
      <vt:lpstr>Feuil3</vt:lpstr>
      <vt:lpstr>SOMMAIRE_FICHES_TECHNIQUES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lastPrinted>2011-05-08T14:26:21Z</cp:lastPrinted>
  <dcterms:created xsi:type="dcterms:W3CDTF">2009-02-23T10:49:15Z</dcterms:created>
  <dcterms:modified xsi:type="dcterms:W3CDTF">2011-05-29T19:46:12Z</dcterms:modified>
</cp:coreProperties>
</file>