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ege\OneDrive\Bureau\"/>
    </mc:Choice>
  </mc:AlternateContent>
  <xr:revisionPtr revIDLastSave="0" documentId="13_ncr:1_{F2EB7B45-3E7A-40D9-8E41-D35F7F45BCD0}" xr6:coauthVersionLast="47" xr6:coauthVersionMax="47" xr10:uidLastSave="{00000000-0000-0000-0000-000000000000}"/>
  <bookViews>
    <workbookView xWindow="-96" yWindow="-96" windowWidth="23232" windowHeight="12432" tabRatio="868" xr2:uid="{43E1A1A8-ACCA-42F2-B1A1-1CA919E7E136}"/>
  </bookViews>
  <sheets>
    <sheet name="Locataires" sheetId="1" r:id="rId1"/>
    <sheet name="01" sheetId="2" r:id="rId2"/>
    <sheet name="02" sheetId="5" r:id="rId3"/>
    <sheet name="03" sheetId="6" r:id="rId4"/>
    <sheet name="04" sheetId="7" r:id="rId5"/>
    <sheet name="05" sheetId="8" r:id="rId6"/>
    <sheet name="06" sheetId="9" r:id="rId7"/>
    <sheet name="07" sheetId="10" r:id="rId8"/>
    <sheet name="08" sheetId="11" r:id="rId9"/>
    <sheet name="09" sheetId="12" r:id="rId10"/>
    <sheet name="10" sheetId="13" r:id="rId11"/>
    <sheet name="11" sheetId="14" r:id="rId12"/>
    <sheet name="12" sheetId="15" r:id="rId13"/>
    <sheet name="13" sheetId="16" r:id="rId14"/>
    <sheet name="14" sheetId="17" r:id="rId15"/>
    <sheet name="Quittance modiffiable" sheetId="4" r:id="rId16"/>
    <sheet name="Feuil3" sheetId="3" state="hidden" r:id="rId1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7" i="17" l="1"/>
  <c r="C33" i="17"/>
  <c r="C32" i="17"/>
  <c r="C34" i="17" s="1"/>
  <c r="C27" i="17"/>
  <c r="C26" i="17"/>
  <c r="C23" i="17"/>
  <c r="C22" i="17"/>
  <c r="F17" i="17"/>
  <c r="C17" i="17"/>
  <c r="A13" i="17"/>
  <c r="A12" i="17"/>
  <c r="A11" i="17"/>
  <c r="A10" i="17"/>
  <c r="A9" i="17"/>
  <c r="A8" i="17"/>
  <c r="A7" i="17"/>
  <c r="G37" i="16"/>
  <c r="C33" i="16"/>
  <c r="C32" i="16"/>
  <c r="C27" i="16"/>
  <c r="C26" i="16"/>
  <c r="C23" i="16"/>
  <c r="C22" i="16"/>
  <c r="F17" i="16"/>
  <c r="C17" i="16"/>
  <c r="A13" i="16"/>
  <c r="A12" i="16"/>
  <c r="A11" i="16"/>
  <c r="A10" i="16"/>
  <c r="A9" i="16"/>
  <c r="A8" i="16"/>
  <c r="A7" i="16"/>
  <c r="G37" i="15"/>
  <c r="C33" i="15"/>
  <c r="C32" i="15"/>
  <c r="C27" i="15"/>
  <c r="C26" i="15"/>
  <c r="C23" i="15"/>
  <c r="C22" i="15"/>
  <c r="F17" i="15"/>
  <c r="C17" i="15"/>
  <c r="A13" i="15"/>
  <c r="A12" i="15"/>
  <c r="A11" i="15"/>
  <c r="A10" i="15"/>
  <c r="A9" i="15"/>
  <c r="A8" i="15"/>
  <c r="A7" i="15"/>
  <c r="G37" i="14"/>
  <c r="C33" i="14"/>
  <c r="C32" i="14"/>
  <c r="C27" i="14"/>
  <c r="C26" i="14"/>
  <c r="C23" i="14"/>
  <c r="C22" i="14"/>
  <c r="F17" i="14"/>
  <c r="C17" i="14"/>
  <c r="A13" i="14"/>
  <c r="A12" i="14"/>
  <c r="A11" i="14"/>
  <c r="A10" i="14"/>
  <c r="A9" i="14"/>
  <c r="A8" i="14"/>
  <c r="A7" i="14"/>
  <c r="G37" i="13"/>
  <c r="C33" i="13"/>
  <c r="C32" i="13"/>
  <c r="C34" i="13" s="1"/>
  <c r="C27" i="13"/>
  <c r="C26" i="13"/>
  <c r="C23" i="13"/>
  <c r="C22" i="13"/>
  <c r="F17" i="13"/>
  <c r="C17" i="13"/>
  <c r="A13" i="13"/>
  <c r="A12" i="13"/>
  <c r="A11" i="13"/>
  <c r="A10" i="13"/>
  <c r="A9" i="13"/>
  <c r="A8" i="13"/>
  <c r="A7" i="13"/>
  <c r="G37" i="12"/>
  <c r="C33" i="12"/>
  <c r="C32" i="12"/>
  <c r="C34" i="12" s="1"/>
  <c r="C27" i="12"/>
  <c r="C26" i="12"/>
  <c r="C23" i="12"/>
  <c r="C22" i="12"/>
  <c r="F17" i="12"/>
  <c r="C17" i="12"/>
  <c r="A13" i="12"/>
  <c r="A12" i="12"/>
  <c r="A11" i="12"/>
  <c r="A10" i="12"/>
  <c r="A9" i="12"/>
  <c r="A8" i="12"/>
  <c r="A7" i="12"/>
  <c r="G37" i="11"/>
  <c r="C33" i="11"/>
  <c r="C32" i="11"/>
  <c r="C34" i="11" s="1"/>
  <c r="C27" i="11"/>
  <c r="C26" i="11"/>
  <c r="C23" i="11"/>
  <c r="C22" i="11"/>
  <c r="F17" i="11"/>
  <c r="C17" i="11"/>
  <c r="A13" i="11"/>
  <c r="A12" i="11"/>
  <c r="A11" i="11"/>
  <c r="A10" i="11"/>
  <c r="A9" i="11"/>
  <c r="A8" i="11"/>
  <c r="A7" i="11"/>
  <c r="G37" i="10"/>
  <c r="C33" i="10"/>
  <c r="C32" i="10"/>
  <c r="C34" i="10" s="1"/>
  <c r="C27" i="10"/>
  <c r="C26" i="10"/>
  <c r="C23" i="10"/>
  <c r="C22" i="10"/>
  <c r="F17" i="10"/>
  <c r="C17" i="10"/>
  <c r="A13" i="10"/>
  <c r="A12" i="10"/>
  <c r="A11" i="10"/>
  <c r="A10" i="10"/>
  <c r="A9" i="10"/>
  <c r="A8" i="10"/>
  <c r="A7" i="10"/>
  <c r="G37" i="9"/>
  <c r="C33" i="9"/>
  <c r="C32" i="9"/>
  <c r="C27" i="9"/>
  <c r="C26" i="9"/>
  <c r="C23" i="9"/>
  <c r="C22" i="9"/>
  <c r="F17" i="9"/>
  <c r="C17" i="9"/>
  <c r="A13" i="9"/>
  <c r="A12" i="9"/>
  <c r="A11" i="9"/>
  <c r="A10" i="9"/>
  <c r="A9" i="9"/>
  <c r="A8" i="9"/>
  <c r="A7" i="9"/>
  <c r="G37" i="8"/>
  <c r="C33" i="8"/>
  <c r="C32" i="8"/>
  <c r="C34" i="8" s="1"/>
  <c r="C27" i="8"/>
  <c r="C26" i="8"/>
  <c r="C23" i="8"/>
  <c r="C22" i="8"/>
  <c r="F17" i="8"/>
  <c r="C17" i="8"/>
  <c r="A13" i="8"/>
  <c r="A12" i="8"/>
  <c r="A11" i="8"/>
  <c r="A10" i="8"/>
  <c r="A9" i="8"/>
  <c r="A8" i="8"/>
  <c r="A7" i="8"/>
  <c r="G37" i="7"/>
  <c r="C33" i="7"/>
  <c r="C32" i="7"/>
  <c r="C27" i="7"/>
  <c r="C26" i="7"/>
  <c r="C23" i="7"/>
  <c r="C22" i="7"/>
  <c r="F17" i="7"/>
  <c r="C17" i="7"/>
  <c r="A13" i="7"/>
  <c r="A12" i="7"/>
  <c r="A11" i="7"/>
  <c r="A10" i="7"/>
  <c r="A9" i="7"/>
  <c r="A8" i="7"/>
  <c r="A7" i="7"/>
  <c r="G37" i="6"/>
  <c r="C33" i="6"/>
  <c r="C32" i="6"/>
  <c r="C27" i="6"/>
  <c r="C26" i="6"/>
  <c r="C23" i="6"/>
  <c r="C22" i="6"/>
  <c r="F17" i="6"/>
  <c r="C17" i="6"/>
  <c r="A13" i="6"/>
  <c r="A12" i="6"/>
  <c r="A11" i="6"/>
  <c r="A10" i="6"/>
  <c r="A9" i="6"/>
  <c r="A8" i="6"/>
  <c r="A7" i="6"/>
  <c r="G37" i="5"/>
  <c r="C33" i="5"/>
  <c r="C32" i="5"/>
  <c r="C27" i="5"/>
  <c r="C26" i="5"/>
  <c r="C23" i="5"/>
  <c r="C22" i="5"/>
  <c r="F17" i="5"/>
  <c r="C17" i="5"/>
  <c r="A13" i="5"/>
  <c r="A12" i="5"/>
  <c r="A11" i="5"/>
  <c r="A10" i="5"/>
  <c r="A9" i="5"/>
  <c r="A8" i="5"/>
  <c r="A7" i="5"/>
  <c r="F17" i="2"/>
  <c r="C17" i="2"/>
  <c r="G37" i="2"/>
  <c r="C23" i="2"/>
  <c r="A7" i="2"/>
  <c r="A8" i="2"/>
  <c r="F23" i="1"/>
  <c r="G38" i="4"/>
  <c r="C34" i="4"/>
  <c r="C35" i="4" s="1"/>
  <c r="C28" i="4"/>
  <c r="C27" i="4"/>
  <c r="C24" i="4"/>
  <c r="C23" i="4"/>
  <c r="A13" i="4"/>
  <c r="A12" i="4"/>
  <c r="A11" i="4"/>
  <c r="A10" i="4"/>
  <c r="A9" i="4"/>
  <c r="A8" i="4"/>
  <c r="C32" i="2"/>
  <c r="C33" i="2"/>
  <c r="C27" i="2"/>
  <c r="C26" i="2"/>
  <c r="C22" i="2"/>
  <c r="A13" i="2"/>
  <c r="A9" i="2"/>
  <c r="A10" i="2"/>
  <c r="A11" i="2"/>
  <c r="A12" i="2"/>
  <c r="C34" i="15" l="1"/>
  <c r="C34" i="7"/>
  <c r="C34" i="16"/>
  <c r="C34" i="14"/>
  <c r="C34" i="9"/>
  <c r="C34" i="6"/>
  <c r="C34" i="5"/>
  <c r="C34" i="2"/>
</calcChain>
</file>

<file path=xl/sharedStrings.xml><?xml version="1.0" encoding="utf-8"?>
<sst xmlns="http://schemas.openxmlformats.org/spreadsheetml/2006/main" count="380" uniqueCount="101">
  <si>
    <t>PROPRIETAIRE</t>
  </si>
  <si>
    <t>Prénom + nom :</t>
  </si>
  <si>
    <t>SCI CHOISEUL</t>
  </si>
  <si>
    <t>Adresse :</t>
  </si>
  <si>
    <t>Code postal et ville :</t>
  </si>
  <si>
    <t>Téléphone :</t>
  </si>
  <si>
    <t>E-mail :</t>
  </si>
  <si>
    <t>LOCATAIRES</t>
  </si>
  <si>
    <t>Nom et Prénom</t>
  </si>
  <si>
    <t>Adresse du logement occupé</t>
  </si>
  <si>
    <t>Téléphone</t>
  </si>
  <si>
    <t>E-mail</t>
  </si>
  <si>
    <t>Montant loyer mensuel</t>
  </si>
  <si>
    <t>Montant charges mensuelles</t>
  </si>
  <si>
    <t>Montant dépôt de garantie</t>
  </si>
  <si>
    <t>Date entrée dans les lieux</t>
  </si>
  <si>
    <t>Date sortie des lieux</t>
  </si>
  <si>
    <t>QUITTANCE DE LOYER</t>
  </si>
  <si>
    <t>PROPRIETAIRE BAILLEUR</t>
  </si>
  <si>
    <t>Janvier</t>
  </si>
  <si>
    <t>MOIS</t>
  </si>
  <si>
    <t>ANNÉE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</si>
  <si>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</si>
  <si>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</si>
  <si>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</si>
  <si>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</si>
  <si>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</si>
  <si>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</si>
  <si>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</si>
  <si>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</si>
  <si>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</si>
  <si>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</si>
  <si>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</si>
  <si>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LOGEMENT</t>
  </si>
  <si>
    <t>LOCATAIRE</t>
  </si>
  <si>
    <t>ADRESSE</t>
  </si>
  <si>
    <t>N° APPARTEMENT</t>
  </si>
  <si>
    <t>MAIL:</t>
  </si>
  <si>
    <t>TELEPHONE:</t>
  </si>
  <si>
    <t>LOYER</t>
  </si>
  <si>
    <t>TOTAL LOYER:</t>
  </si>
  <si>
    <t>LOYER:</t>
  </si>
  <si>
    <t>CHARGES:</t>
  </si>
  <si>
    <t>Cette quittance vaut pour la période concernée. Elle annule tous les reçus qui auraient pu être établis précédemment en cas de paiement partiel du montant du présent terme. Elle est à conserver pendant trois ans par le locataire.</t>
  </si>
  <si>
    <t>Signature du bailleur :</t>
  </si>
  <si>
    <t>NOM /PRENOM</t>
  </si>
  <si>
    <t>PÉRIODE DE:</t>
  </si>
  <si>
    <t>Lorient le :</t>
  </si>
  <si>
    <t>N° Appartement</t>
  </si>
  <si>
    <t xml:space="preserve">au </t>
  </si>
  <si>
    <t>PÉRIODE DU:</t>
  </si>
  <si>
    <t>Date début</t>
  </si>
  <si>
    <t>Date de fin</t>
  </si>
  <si>
    <t xml:space="preserve">0 rue blum, 5600  </t>
  </si>
  <si>
    <t>00  01 00 00 00</t>
  </si>
  <si>
    <t>10  01 00 00 00</t>
  </si>
  <si>
    <t>11  01 00 00 00</t>
  </si>
  <si>
    <t>12  01 00 00 00</t>
  </si>
  <si>
    <t>13  01 00 00 00</t>
  </si>
  <si>
    <t>01  01 00 00 00</t>
  </si>
  <si>
    <t>02  01 00 00 00</t>
  </si>
  <si>
    <t>03  01 00 00 00</t>
  </si>
  <si>
    <t>04  01 00 00 00</t>
  </si>
  <si>
    <t>05  01 00 00 00</t>
  </si>
  <si>
    <t>06  01 00 00 00</t>
  </si>
  <si>
    <t>07  01 00 00 00</t>
  </si>
  <si>
    <t>09  01 00 00 00</t>
  </si>
  <si>
    <t>08  01 00 00 00</t>
  </si>
  <si>
    <t>test 01 @gmail.com</t>
  </si>
  <si>
    <t>Pierre</t>
  </si>
  <si>
    <t>Paul</t>
  </si>
  <si>
    <t>Jacques</t>
  </si>
  <si>
    <t>Henry</t>
  </si>
  <si>
    <t>Erwan</t>
  </si>
  <si>
    <t>Philippe</t>
  </si>
  <si>
    <t>Sharon</t>
  </si>
  <si>
    <t>Gwendal</t>
  </si>
  <si>
    <t>Sophie</t>
  </si>
  <si>
    <t>Marlène</t>
  </si>
  <si>
    <t>Alhassane</t>
  </si>
  <si>
    <t>Stéphane</t>
  </si>
  <si>
    <t>Morgane</t>
  </si>
  <si>
    <t>Steven</t>
  </si>
  <si>
    <t xml:space="preserve">1 rue blum, 5600  </t>
  </si>
  <si>
    <t xml:space="preserve">2 rue blum, 5600  </t>
  </si>
  <si>
    <t xml:space="preserve">3 rue blum, 5600  </t>
  </si>
  <si>
    <t xml:space="preserve">4 rue blum, 5600  </t>
  </si>
  <si>
    <t xml:space="preserve">5 rue blum, 5600  </t>
  </si>
  <si>
    <t xml:space="preserve">6 rue blum, 5600  </t>
  </si>
  <si>
    <t xml:space="preserve">7 rue blum, 5600  </t>
  </si>
  <si>
    <t xml:space="preserve">8 rue blum, 5600  </t>
  </si>
  <si>
    <t xml:space="preserve">9 rue blum, 5600  </t>
  </si>
  <si>
    <t xml:space="preserve">10 rue blum, 5600  </t>
  </si>
  <si>
    <t xml:space="preserve">11 rue blum, 5600  </t>
  </si>
  <si>
    <t xml:space="preserve">12 rue blum, 5600  </t>
  </si>
  <si>
    <t xml:space="preserve">13 rue blum, 5600  </t>
  </si>
  <si>
    <t>Sci</t>
  </si>
  <si>
    <t>rue du stade</t>
  </si>
  <si>
    <t>500000</t>
  </si>
  <si>
    <t>01 02 03 04 05 06</t>
  </si>
  <si>
    <t>sci@gmail.com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</si>
</sst>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#&quot; &quot;##&quot; &quot;##&quot; &quot;##&quot; &quot;##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4"/>
      <color rgb="FFC00000"/>
      <name val="Calibri"/>
      <family val="2"/>
      <scheme val="minor"/>
    </font>
    <font>
      <b/>
      <i/>
      <sz val="14"/>
      <color theme="8"/>
      <name val="Calibri"/>
      <family val="2"/>
      <scheme val="minor"/>
    </font>
    <font>
      <i/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u/>
      <sz val="11"/>
      <color rgb="FF0070C0"/>
      <name val="Calibri"/>
      <family val="2"/>
      <scheme val="minor"/>
    </font>
    <font>
      <sz val="8"/>
      <name val="Calibri"/>
      <family val="2"/>
      <scheme val="minor"/>
    </font>
    <font>
      <b/>
      <i/>
      <sz val="24"/>
      <color rgb="FFC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5117038483843"/>
        <bgColor indexed="64"/>
      </patternFill>
    </fill>
    <fill>
      <patternFill patternType="solid">
        <fgColor theme="0" tint="-0.4999542222357860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1" fillId="0" borderId="0" xfId="0" applyFont="1"/>
    <xf numFmtId="0" fontId="0" fillId="2" borderId="1" xfId="0" applyFill="1" applyBorder="1" applyAlignment="1" applyProtection="1">
      <alignment horizontal="left" vertical="center"/>
      <protection locked="0"/>
    </xf>
    <xf numFmtId="49" fontId="0" fillId="2" borderId="1" xfId="0" applyNumberFormat="1" applyFill="1" applyBorder="1" applyAlignment="1" applyProtection="1">
      <alignment horizontal="left" vertical="center"/>
      <protection locked="0"/>
    </xf>
    <xf numFmtId="164" fontId="0" fillId="2" borderId="1" xfId="0" applyNumberFormat="1" applyFill="1" applyBorder="1" applyAlignment="1" applyProtection="1">
      <alignment horizontal="left" vertical="center"/>
      <protection locked="0"/>
    </xf>
    <xf numFmtId="49" fontId="2" fillId="2" borderId="1" xfId="1" applyNumberFormat="1" applyFill="1" applyBorder="1" applyAlignment="1" applyProtection="1">
      <alignment horizontal="left" vertical="center"/>
      <protection locked="0"/>
    </xf>
    <xf numFmtId="14" fontId="0" fillId="0" borderId="0" xfId="0" applyNumberFormat="1"/>
    <xf numFmtId="0" fontId="1" fillId="2" borderId="1" xfId="0" applyFont="1" applyFill="1" applyBorder="1" applyAlignment="1" applyProtection="1">
      <alignment vertical="center"/>
      <protection locked="0"/>
    </xf>
    <xf numFmtId="0" fontId="0" fillId="2" borderId="1" xfId="0" applyFill="1" applyBorder="1" applyAlignment="1" applyProtection="1">
      <alignment vertical="center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4" fontId="1" fillId="2" borderId="1" xfId="0" applyNumberFormat="1" applyFont="1" applyFill="1" applyBorder="1" applyAlignment="1" applyProtection="1">
      <alignment horizontal="center" vertical="center"/>
      <protection locked="0"/>
    </xf>
    <xf numFmtId="4" fontId="0" fillId="2" borderId="1" xfId="0" applyNumberFormat="1" applyFill="1" applyBorder="1" applyAlignment="1" applyProtection="1">
      <alignment horizontal="center" vertical="center"/>
      <protection locked="0"/>
    </xf>
    <xf numFmtId="4" fontId="3" fillId="2" borderId="1" xfId="0" applyNumberFormat="1" applyFont="1" applyFill="1" applyBorder="1" applyAlignment="1" applyProtection="1">
      <alignment horizontal="center" vertical="center"/>
      <protection locked="0"/>
    </xf>
    <xf numFmtId="14" fontId="0" fillId="2" borderId="1" xfId="0" applyNumberForma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4" fontId="3" fillId="0" borderId="0" xfId="0" applyNumberFormat="1" applyFont="1" applyAlignment="1">
      <alignment horizont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/>
    <xf numFmtId="0" fontId="6" fillId="0" borderId="1" xfId="0" applyFont="1" applyBorder="1" applyAlignment="1">
      <alignment horizontal="justify" vertical="center"/>
    </xf>
    <xf numFmtId="0" fontId="15" fillId="5" borderId="0" xfId="0" applyFont="1" applyFill="1" applyAlignment="1">
      <alignment horizontal="center"/>
    </xf>
    <xf numFmtId="0" fontId="13" fillId="5" borderId="0" xfId="0" applyFont="1" applyFill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vertical="center" wrapText="1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164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vertical="center"/>
      <protection locked="0"/>
    </xf>
    <xf numFmtId="0" fontId="0" fillId="6" borderId="1" xfId="0" applyFill="1" applyBorder="1" applyAlignment="1">
      <alignment horizontal="center" vertical="center" wrapText="1"/>
    </xf>
    <xf numFmtId="0" fontId="2" fillId="6" borderId="2" xfId="1" applyFill="1" applyBorder="1" applyAlignment="1">
      <alignment vertical="center" wrapText="1"/>
    </xf>
    <xf numFmtId="4" fontId="1" fillId="2" borderId="4" xfId="0" applyNumberFormat="1" applyFont="1" applyFill="1" applyBorder="1" applyAlignment="1" applyProtection="1">
      <alignment horizontal="center" vertical="center"/>
      <protection locked="0"/>
    </xf>
    <xf numFmtId="4" fontId="0" fillId="2" borderId="4" xfId="0" applyNumberFormat="1" applyFill="1" applyBorder="1" applyAlignment="1" applyProtection="1">
      <alignment horizontal="center" vertical="center"/>
      <protection locked="0"/>
    </xf>
    <xf numFmtId="4" fontId="3" fillId="2" borderId="4" xfId="0" applyNumberFormat="1" applyFont="1" applyFill="1" applyBorder="1" applyAlignment="1" applyProtection="1">
      <alignment horizontal="center" vertical="center"/>
      <protection locked="0"/>
    </xf>
    <xf numFmtId="14" fontId="0" fillId="2" borderId="4" xfId="0" applyNumberFormat="1" applyFill="1" applyBorder="1" applyAlignment="1" applyProtection="1">
      <alignment horizontal="center" vertical="center"/>
      <protection locked="0"/>
    </xf>
    <xf numFmtId="0" fontId="1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2" fillId="0" borderId="0" xfId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/>
    <xf numFmtId="0" fontId="18" fillId="3" borderId="1" xfId="0" applyFont="1" applyFill="1" applyBorder="1" applyAlignment="1">
      <alignment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15" fillId="5" borderId="0" xfId="0" applyFont="1" applyFill="1"/>
    <xf numFmtId="0" fontId="12" fillId="0" borderId="0" xfId="0" applyFont="1"/>
    <xf numFmtId="0" fontId="12" fillId="5" borderId="0" xfId="0" applyFont="1" applyFill="1"/>
    <xf numFmtId="14" fontId="0" fillId="0" borderId="1" xfId="0" applyNumberFormat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4" fillId="0" borderId="0" xfId="0" applyFont="1" applyAlignment="1">
      <alignment horizontal="left"/>
    </xf>
    <xf numFmtId="14" fontId="0" fillId="0" borderId="0" xfId="0" applyNumberForma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" fillId="4" borderId="0" xfId="0" applyFont="1" applyFill="1" applyAlignment="1">
      <alignment horizontal="center"/>
    </xf>
    <xf numFmtId="0" fontId="1" fillId="0" borderId="0" xfId="0" applyFont="1" applyAlignment="1">
      <alignment horizontal="left"/>
    </xf>
    <xf numFmtId="44" fontId="7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7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0" fillId="4" borderId="0" xfId="0" applyFont="1" applyFill="1" applyAlignment="1">
      <alignment horizontal="center"/>
    </xf>
    <xf numFmtId="0" fontId="14" fillId="0" borderId="0" xfId="0" applyFont="1" applyProtection="1">
      <protection locked="0"/>
    </xf>
    <xf numFmtId="0" fontId="7" fillId="0" borderId="0" xfId="0" applyFont="1"/>
    <xf numFmtId="0" fontId="8" fillId="0" borderId="0" xfId="0" applyFont="1" applyAlignment="1">
      <alignment horizontal="left"/>
    </xf>
    <xf numFmtId="0" fontId="17" fillId="0" borderId="0" xfId="1" applyFont="1" applyAlignment="1">
      <alignment horizontal="left"/>
    </xf>
    <xf numFmtId="0" fontId="16" fillId="0" borderId="0" xfId="0" applyFont="1" applyAlignment="1">
      <alignment horizontal="left"/>
    </xf>
    <xf numFmtId="14" fontId="15" fillId="5" borderId="0" xfId="0" applyNumberFormat="1" applyFont="1" applyFill="1" applyAlignment="1">
      <alignment horizontal="right"/>
    </xf>
    <xf numFmtId="0" fontId="15" fillId="5" borderId="0" xfId="0" applyFont="1" applyFill="1" applyAlignment="1">
      <alignment horizontal="right"/>
    </xf>
    <xf numFmtId="14" fontId="15" fillId="5" borderId="0" xfId="0" applyNumberFormat="1" applyFont="1" applyFill="1" applyAlignment="1">
      <alignment horizontal="left"/>
    </xf>
    <xf numFmtId="0" fontId="15" fillId="5" borderId="0" xfId="0" applyFont="1" applyFill="1" applyAlignment="1">
      <alignment horizontal="left"/>
    </xf>
    <xf numFmtId="44" fontId="7" fillId="0" borderId="0" xfId="0" applyNumberFormat="1" applyFont="1" applyAlignment="1" applyProtection="1">
      <alignment horizontal="center"/>
      <protection locked="0"/>
    </xf>
    <xf numFmtId="0" fontId="12" fillId="5" borderId="0" xfId="0" applyFont="1" applyFill="1" applyAlignment="1">
      <alignment horizontal="center"/>
    </xf>
    <xf numFmtId="0" fontId="13" fillId="5" borderId="0" xfId="0" applyFont="1" applyFill="1" applyAlignment="1" applyProtection="1">
      <alignment horizontal="center"/>
      <protection locked="0"/>
    </xf>
    <xf numFmtId="0" fontId="15" fillId="5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2FC6B29-A439-478D-ACFE-B2C8A8C0D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140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F2B9AB74-27A1-4995-B434-050611FD0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762375" y="7781925"/>
          <a:ext cx="1952625" cy="14269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EF862B54-BDCA-4FE3-9CCA-A5FB460ACC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4" name="image1.jpg">
          <a:extLst>
            <a:ext uri="{FF2B5EF4-FFF2-40B4-BE49-F238E27FC236}">
              <a16:creationId xmlns:a16="http://schemas.microsoft.com/office/drawing/2014/main" id="{F0633EFC-5DF7-42E9-81B5-27BFD5F020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4" name="image1.jpg">
          <a:extLst>
            <a:ext uri="{FF2B5EF4-FFF2-40B4-BE49-F238E27FC236}">
              <a16:creationId xmlns:a16="http://schemas.microsoft.com/office/drawing/2014/main" id="{BF311A0D-159A-48BC-868F-33C5A4547D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8A3A770E-B9BA-4352-A061-B38045632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3" name="image1.jpg">
          <a:extLst>
            <a:ext uri="{FF2B5EF4-FFF2-40B4-BE49-F238E27FC236}">
              <a16:creationId xmlns:a16="http://schemas.microsoft.com/office/drawing/2014/main" id="{EFAE149A-006F-4412-B6E0-8EE60030A1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3" name="image1.jpg">
          <a:extLst>
            <a:ext uri="{FF2B5EF4-FFF2-40B4-BE49-F238E27FC236}">
              <a16:creationId xmlns:a16="http://schemas.microsoft.com/office/drawing/2014/main" id="{9460C6A2-3018-4572-B18B-C0E8394E99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3" name="image1.jpg">
          <a:extLst>
            <a:ext uri="{FF2B5EF4-FFF2-40B4-BE49-F238E27FC236}">
              <a16:creationId xmlns:a16="http://schemas.microsoft.com/office/drawing/2014/main" id="{19715D45-25AF-4CBC-A043-B8E2D71830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E5C5E10C-B692-46C4-BBF9-62744C33B6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71296B76-BAAC-42EC-86D1-063467499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9B8EBC73-7CDA-45FD-80B4-C5A83D10A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D0609099-46F7-47AC-A18F-F7028F13E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46A912CD-22F1-4BA2-A374-0DE7610CE1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EDE4535E-68F6-48A7-ABF8-38FA33E563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38</xdr:row>
      <xdr:rowOff>85725</xdr:rowOff>
    </xdr:from>
    <xdr:to>
      <xdr:col>8</xdr:col>
      <xdr:colOff>9525</xdr:colOff>
      <xdr:row>45</xdr:row>
      <xdr:rowOff>179143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172A82FB-A50C-4379-BE68-76ABB9DAC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691890" y="7313295"/>
          <a:ext cx="1880235" cy="13735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39</xdr:row>
      <xdr:rowOff>85725</xdr:rowOff>
    </xdr:from>
    <xdr:to>
      <xdr:col>8</xdr:col>
      <xdr:colOff>9525</xdr:colOff>
      <xdr:row>46</xdr:row>
      <xdr:rowOff>179143</xdr:rowOff>
    </xdr:to>
    <xdr:pic>
      <xdr:nvPicPr>
        <xdr:cNvPr id="2" name="image1.jpg">
          <a:extLst>
            <a:ext uri="{FF2B5EF4-FFF2-40B4-BE49-F238E27FC236}">
              <a16:creationId xmlns:a16="http://schemas.microsoft.com/office/drawing/2014/main" id="{5FC80996-9CBD-4FD8-BE4B-095E28C3C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88"/>
        <a:stretch>
          <a:fillRect/>
        </a:stretch>
      </xdr:blipFill>
      <xdr:spPr bwMode="auto">
        <a:xfrm>
          <a:off x="3762375" y="7781925"/>
          <a:ext cx="1952625" cy="14269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ci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cichoiseul@gmail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scichoiseul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scichoiseul@gmail.com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scichoiseul@gmail.com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scichoiseul@gmail.com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scichoiseul@gmail.com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mailto:scichoiseul@gmail.com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mailto:scichoiseul@gmail.com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mailto:scichoiseul@gmail.com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mailto:scichoiseul@gmail.com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mailto:scichoiseul@gmail.com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mailto:scichoiseul@gmail.com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mailto:scichoiseul@gmail.com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mailto:scichoiseul@gmail.com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FDA4D-66EC-425E-9FA9-0E56CE26429E}">
  <sheetPr codeName="Feuil2"/>
  <dimension ref="A1:K67"/>
  <sheetViews>
    <sheetView showGridLines="0" tabSelected="1" workbookViewId="0">
      <selection activeCell="D10" sqref="D10"/>
    </sheetView>
  </sheetViews>
  <sheetFormatPr baseColWidth="10" defaultColWidth="11.41796875" defaultRowHeight="14.4" x14ac:dyDescent="0.55000000000000004"/>
  <cols>
    <col min="1" max="1" width="36.15625" customWidth="1"/>
    <col min="2" max="2" width="31.15625" customWidth="1"/>
    <col min="3" max="3" width="12.578125" style="22" customWidth="1"/>
    <col min="4" max="4" width="16.83984375" style="1" customWidth="1"/>
    <col min="5" max="5" width="29.68359375" style="17" customWidth="1"/>
    <col min="6" max="6" width="13" style="1" customWidth="1"/>
    <col min="7" max="7" width="14.3125" style="1" customWidth="1"/>
    <col min="8" max="8" width="15.15625" style="2" customWidth="1"/>
    <col min="9" max="10" width="14.41796875" customWidth="1"/>
    <col min="11" max="11" width="22.83984375" customWidth="1"/>
  </cols>
  <sheetData>
    <row r="1" spans="1:11" ht="18.3" x14ac:dyDescent="0.7">
      <c r="A1" s="55" t="s">
        <v>0</v>
      </c>
      <c r="B1" s="55"/>
      <c r="C1" s="23"/>
    </row>
    <row r="3" spans="1:11" ht="18.3" x14ac:dyDescent="0.55000000000000004">
      <c r="A3" s="4" t="s">
        <v>1</v>
      </c>
      <c r="B3" s="5" t="s">
        <v>96</v>
      </c>
      <c r="C3" s="23"/>
      <c r="D3" s="54" t="s">
        <v>51</v>
      </c>
      <c r="E3" s="53">
        <v>45658</v>
      </c>
    </row>
    <row r="4" spans="1:11" ht="18.3" x14ac:dyDescent="0.55000000000000004">
      <c r="A4" s="4" t="s">
        <v>3</v>
      </c>
      <c r="B4" s="5" t="s">
        <v>97</v>
      </c>
      <c r="C4" s="23"/>
      <c r="D4" s="54" t="s">
        <v>52</v>
      </c>
      <c r="E4" s="53">
        <v>45688</v>
      </c>
    </row>
    <row r="5" spans="1:11" ht="18.3" x14ac:dyDescent="0.55000000000000004">
      <c r="A5" s="4" t="s">
        <v>4</v>
      </c>
      <c r="B5" s="6" t="s">
        <v>98</v>
      </c>
      <c r="C5" s="23"/>
    </row>
    <row r="6" spans="1:11" ht="18.3" x14ac:dyDescent="0.55000000000000004">
      <c r="A6" s="4" t="s">
        <v>5</v>
      </c>
      <c r="B6" s="7" t="s">
        <v>99</v>
      </c>
      <c r="C6" s="23"/>
      <c r="E6" s="41"/>
    </row>
    <row r="7" spans="1:11" ht="18.3" x14ac:dyDescent="0.55000000000000004">
      <c r="A7" s="4" t="s">
        <v>6</v>
      </c>
      <c r="B7" s="8" t="s">
        <v>100</v>
      </c>
      <c r="C7" s="23"/>
      <c r="E7" s="42"/>
    </row>
    <row r="8" spans="1:11" x14ac:dyDescent="0.55000000000000004">
      <c r="A8" s="4"/>
      <c r="B8" s="24"/>
    </row>
    <row r="9" spans="1:11" x14ac:dyDescent="0.55000000000000004">
      <c r="B9" s="25"/>
      <c r="K9" s="9"/>
    </row>
    <row r="10" spans="1:11" ht="18.3" x14ac:dyDescent="0.7">
      <c r="A10" s="3" t="s">
        <v>7</v>
      </c>
    </row>
    <row r="12" spans="1:11" s="49" customFormat="1" ht="32.25" customHeight="1" x14ac:dyDescent="0.55000000000000004">
      <c r="A12" s="44" t="s">
        <v>8</v>
      </c>
      <c r="B12" s="44" t="s">
        <v>9</v>
      </c>
      <c r="C12" s="45" t="s">
        <v>48</v>
      </c>
      <c r="D12" s="46" t="s">
        <v>10</v>
      </c>
      <c r="E12" s="47" t="s">
        <v>11</v>
      </c>
      <c r="F12" s="46" t="s">
        <v>12</v>
      </c>
      <c r="G12" s="46" t="s">
        <v>13</v>
      </c>
      <c r="H12" s="48" t="s">
        <v>14</v>
      </c>
      <c r="I12" s="47" t="s">
        <v>15</v>
      </c>
      <c r="J12" s="47" t="s">
        <v>16</v>
      </c>
    </row>
    <row r="13" spans="1:11" s="17" customFormat="1" ht="19.5" customHeight="1" x14ac:dyDescent="0.55000000000000004">
      <c r="A13" s="10" t="s">
        <v>69</v>
      </c>
      <c r="B13" s="11" t="s">
        <v>53</v>
      </c>
      <c r="C13" s="29">
        <v>1</v>
      </c>
      <c r="D13" s="32" t="s">
        <v>54</v>
      </c>
      <c r="E13" s="33" t="s">
        <v>68</v>
      </c>
      <c r="F13" s="38">
        <v>454.33</v>
      </c>
      <c r="G13" s="32">
        <v>40</v>
      </c>
      <c r="H13" s="39">
        <v>440</v>
      </c>
      <c r="I13" s="40">
        <v>45203</v>
      </c>
      <c r="J13" s="32"/>
    </row>
    <row r="14" spans="1:11" s="17" customFormat="1" ht="19.5" customHeight="1" x14ac:dyDescent="0.55000000000000004">
      <c r="A14" s="10" t="s">
        <v>70</v>
      </c>
      <c r="B14" s="11" t="s">
        <v>83</v>
      </c>
      <c r="C14" s="29">
        <v>2</v>
      </c>
      <c r="D14" s="32" t="s">
        <v>59</v>
      </c>
      <c r="E14" s="33" t="s">
        <v>68</v>
      </c>
      <c r="F14" s="38">
        <v>490</v>
      </c>
      <c r="G14" s="32">
        <v>50</v>
      </c>
      <c r="H14" s="39">
        <v>490</v>
      </c>
      <c r="I14" s="40">
        <v>44835</v>
      </c>
      <c r="J14" s="32"/>
    </row>
    <row r="15" spans="1:11" s="17" customFormat="1" ht="19.5" customHeight="1" x14ac:dyDescent="0.55000000000000004">
      <c r="A15" s="10" t="s">
        <v>71</v>
      </c>
      <c r="B15" s="11" t="s">
        <v>84</v>
      </c>
      <c r="C15" s="29">
        <v>3</v>
      </c>
      <c r="D15" s="32" t="s">
        <v>60</v>
      </c>
      <c r="E15" s="33" t="s">
        <v>68</v>
      </c>
      <c r="F15" s="38">
        <v>550</v>
      </c>
      <c r="G15" s="32">
        <v>50</v>
      </c>
      <c r="H15" s="39">
        <v>500</v>
      </c>
      <c r="I15" s="40">
        <v>44713</v>
      </c>
      <c r="J15" s="32"/>
    </row>
    <row r="16" spans="1:11" s="17" customFormat="1" ht="19.5" customHeight="1" x14ac:dyDescent="0.55000000000000004">
      <c r="A16" s="10" t="s">
        <v>72</v>
      </c>
      <c r="B16" s="11" t="s">
        <v>85</v>
      </c>
      <c r="C16" s="29">
        <v>4</v>
      </c>
      <c r="D16" s="32" t="s">
        <v>61</v>
      </c>
      <c r="E16" s="33" t="s">
        <v>68</v>
      </c>
      <c r="F16" s="38">
        <v>490</v>
      </c>
      <c r="G16" s="32">
        <v>50</v>
      </c>
      <c r="H16" s="39">
        <v>490</v>
      </c>
      <c r="I16" s="40">
        <v>45521</v>
      </c>
      <c r="J16" s="32"/>
    </row>
    <row r="17" spans="1:10" s="17" customFormat="1" ht="19.5" customHeight="1" x14ac:dyDescent="0.55000000000000004">
      <c r="A17" s="10" t="s">
        <v>73</v>
      </c>
      <c r="B17" s="11" t="s">
        <v>86</v>
      </c>
      <c r="C17" s="29">
        <v>5</v>
      </c>
      <c r="D17" s="32" t="s">
        <v>62</v>
      </c>
      <c r="E17" s="33" t="s">
        <v>68</v>
      </c>
      <c r="F17" s="38">
        <v>590</v>
      </c>
      <c r="G17" s="32">
        <v>50</v>
      </c>
      <c r="H17" s="39">
        <v>590</v>
      </c>
      <c r="I17" s="40">
        <v>45420</v>
      </c>
      <c r="J17" s="32"/>
    </row>
    <row r="18" spans="1:10" s="17" customFormat="1" ht="19.5" customHeight="1" x14ac:dyDescent="0.55000000000000004">
      <c r="A18" s="10" t="s">
        <v>74</v>
      </c>
      <c r="B18" s="11" t="s">
        <v>87</v>
      </c>
      <c r="C18" s="29">
        <v>6</v>
      </c>
      <c r="D18" s="32" t="s">
        <v>63</v>
      </c>
      <c r="E18" s="33" t="s">
        <v>68</v>
      </c>
      <c r="F18" s="38">
        <v>470</v>
      </c>
      <c r="G18" s="32">
        <v>50</v>
      </c>
      <c r="H18" s="39">
        <v>470</v>
      </c>
      <c r="I18" s="40">
        <v>44743</v>
      </c>
      <c r="J18" s="32"/>
    </row>
    <row r="19" spans="1:10" s="17" customFormat="1" ht="28.2" customHeight="1" x14ac:dyDescent="0.55000000000000004">
      <c r="A19" s="10" t="s">
        <v>75</v>
      </c>
      <c r="B19" s="11" t="s">
        <v>88</v>
      </c>
      <c r="C19" s="29">
        <v>7</v>
      </c>
      <c r="D19" s="32" t="s">
        <v>64</v>
      </c>
      <c r="E19" s="33" t="s">
        <v>68</v>
      </c>
      <c r="F19" s="38">
        <v>550</v>
      </c>
      <c r="G19" s="32">
        <v>50</v>
      </c>
      <c r="H19" s="39">
        <v>550</v>
      </c>
      <c r="I19" s="40">
        <v>45446</v>
      </c>
      <c r="J19" s="32"/>
    </row>
    <row r="20" spans="1:10" s="17" customFormat="1" ht="19.5" customHeight="1" x14ac:dyDescent="0.55000000000000004">
      <c r="A20" s="10" t="s">
        <v>76</v>
      </c>
      <c r="B20" s="11" t="s">
        <v>89</v>
      </c>
      <c r="C20" s="29">
        <v>8</v>
      </c>
      <c r="D20" s="32" t="s">
        <v>65</v>
      </c>
      <c r="E20" s="33" t="s">
        <v>68</v>
      </c>
      <c r="F20" s="38">
        <v>470</v>
      </c>
      <c r="G20" s="32">
        <v>50</v>
      </c>
      <c r="H20" s="39">
        <v>470</v>
      </c>
      <c r="I20" s="40">
        <v>44691</v>
      </c>
      <c r="J20" s="32"/>
    </row>
    <row r="21" spans="1:10" s="17" customFormat="1" ht="19.5" customHeight="1" x14ac:dyDescent="0.55000000000000004">
      <c r="A21" s="10" t="s">
        <v>77</v>
      </c>
      <c r="B21" s="11" t="s">
        <v>90</v>
      </c>
      <c r="C21" s="29">
        <v>9</v>
      </c>
      <c r="D21" s="32" t="s">
        <v>67</v>
      </c>
      <c r="E21" s="33" t="s">
        <v>68</v>
      </c>
      <c r="F21" s="38">
        <v>520</v>
      </c>
      <c r="G21" s="32">
        <v>40</v>
      </c>
      <c r="H21" s="39">
        <v>520</v>
      </c>
      <c r="I21" s="40">
        <v>45352</v>
      </c>
      <c r="J21" s="32"/>
    </row>
    <row r="22" spans="1:10" s="17" customFormat="1" ht="19.5" customHeight="1" x14ac:dyDescent="0.55000000000000004">
      <c r="A22" s="10" t="s">
        <v>78</v>
      </c>
      <c r="B22" s="11" t="s">
        <v>91</v>
      </c>
      <c r="C22" s="29">
        <v>10</v>
      </c>
      <c r="D22" s="32" t="s">
        <v>66</v>
      </c>
      <c r="E22" s="33" t="s">
        <v>68</v>
      </c>
      <c r="F22" s="38">
        <v>560</v>
      </c>
      <c r="G22" s="32">
        <v>40</v>
      </c>
      <c r="H22" s="39">
        <v>560</v>
      </c>
      <c r="I22" s="40">
        <v>44682</v>
      </c>
      <c r="J22" s="32"/>
    </row>
    <row r="23" spans="1:10" s="17" customFormat="1" ht="19.5" customHeight="1" x14ac:dyDescent="0.55000000000000004">
      <c r="A23" s="10" t="s">
        <v>79</v>
      </c>
      <c r="B23" s="11" t="s">
        <v>92</v>
      </c>
      <c r="C23" s="29">
        <v>11</v>
      </c>
      <c r="D23" s="32" t="s">
        <v>55</v>
      </c>
      <c r="E23" s="33" t="s">
        <v>68</v>
      </c>
      <c r="F23" s="38">
        <f>H23+G23</f>
        <v>700</v>
      </c>
      <c r="G23" s="32">
        <v>50</v>
      </c>
      <c r="H23" s="39">
        <v>650</v>
      </c>
      <c r="I23" s="40">
        <v>44652</v>
      </c>
      <c r="J23" s="32"/>
    </row>
    <row r="24" spans="1:10" s="17" customFormat="1" ht="19.5" customHeight="1" x14ac:dyDescent="0.55000000000000004">
      <c r="A24" s="10" t="s">
        <v>80</v>
      </c>
      <c r="B24" s="11" t="s">
        <v>93</v>
      </c>
      <c r="C24" s="29">
        <v>12</v>
      </c>
      <c r="D24" s="32" t="s">
        <v>56</v>
      </c>
      <c r="E24" s="33" t="s">
        <v>68</v>
      </c>
      <c r="F24" s="38">
        <v>540</v>
      </c>
      <c r="G24" s="32">
        <v>50</v>
      </c>
      <c r="H24" s="39">
        <v>550</v>
      </c>
      <c r="I24" s="40">
        <v>45420</v>
      </c>
      <c r="J24" s="32"/>
    </row>
    <row r="25" spans="1:10" s="17" customFormat="1" ht="19.5" customHeight="1" x14ac:dyDescent="0.55000000000000004">
      <c r="A25" s="28" t="s">
        <v>81</v>
      </c>
      <c r="B25" s="11" t="s">
        <v>94</v>
      </c>
      <c r="C25" s="29">
        <v>13</v>
      </c>
      <c r="D25" s="32" t="s">
        <v>57</v>
      </c>
      <c r="E25" s="33" t="s">
        <v>68</v>
      </c>
      <c r="F25" s="38">
        <v>580</v>
      </c>
      <c r="G25" s="32">
        <v>40</v>
      </c>
      <c r="H25" s="39">
        <v>550</v>
      </c>
      <c r="I25" s="40">
        <v>44722</v>
      </c>
      <c r="J25" s="32"/>
    </row>
    <row r="26" spans="1:10" s="17" customFormat="1" ht="19.5" customHeight="1" x14ac:dyDescent="0.55000000000000004">
      <c r="A26" s="10" t="s">
        <v>82</v>
      </c>
      <c r="B26" s="11" t="s">
        <v>95</v>
      </c>
      <c r="C26" s="29">
        <v>14</v>
      </c>
      <c r="D26" s="32" t="s">
        <v>58</v>
      </c>
      <c r="E26" s="33" t="s">
        <v>68</v>
      </c>
      <c r="F26" s="38">
        <v>490</v>
      </c>
      <c r="G26" s="32">
        <v>50</v>
      </c>
      <c r="H26" s="39">
        <v>490</v>
      </c>
      <c r="I26" s="40">
        <v>45170</v>
      </c>
      <c r="J26" s="32"/>
    </row>
    <row r="27" spans="1:10" s="17" customFormat="1" ht="19.5" customHeight="1" x14ac:dyDescent="0.55000000000000004">
      <c r="A27" s="10"/>
      <c r="B27" s="11"/>
      <c r="C27" s="21"/>
      <c r="D27" s="30"/>
      <c r="E27" s="31"/>
      <c r="F27" s="34"/>
      <c r="G27" s="35"/>
      <c r="H27" s="36"/>
      <c r="I27" s="37"/>
      <c r="J27" s="37"/>
    </row>
    <row r="28" spans="1:10" s="17" customFormat="1" ht="19.5" customHeight="1" x14ac:dyDescent="0.55000000000000004">
      <c r="A28" s="10"/>
      <c r="B28" s="11"/>
      <c r="C28" s="21"/>
      <c r="D28" s="12"/>
      <c r="E28" s="11"/>
      <c r="F28" s="13"/>
      <c r="G28" s="14"/>
      <c r="H28" s="15"/>
      <c r="I28" s="16"/>
      <c r="J28" s="16"/>
    </row>
    <row r="29" spans="1:10" s="17" customFormat="1" ht="19.5" customHeight="1" x14ac:dyDescent="0.55000000000000004">
      <c r="A29" s="10"/>
      <c r="B29" s="11"/>
      <c r="C29" s="21"/>
      <c r="D29" s="12"/>
      <c r="E29" s="11"/>
      <c r="F29" s="13"/>
      <c r="G29" s="14"/>
      <c r="H29" s="15"/>
      <c r="I29" s="16"/>
      <c r="J29" s="16"/>
    </row>
    <row r="30" spans="1:10" s="17" customFormat="1" ht="19.5" customHeight="1" x14ac:dyDescent="0.55000000000000004">
      <c r="A30" s="10"/>
      <c r="B30" s="11"/>
      <c r="C30" s="21"/>
      <c r="D30" s="12"/>
      <c r="E30" s="11"/>
      <c r="F30" s="13"/>
      <c r="G30" s="14"/>
      <c r="H30" s="15"/>
      <c r="I30" s="16"/>
      <c r="J30" s="16"/>
    </row>
    <row r="31" spans="1:10" x14ac:dyDescent="0.55000000000000004">
      <c r="D31" s="18"/>
      <c r="F31" s="19"/>
      <c r="G31" s="19"/>
      <c r="H31" s="20"/>
      <c r="I31" s="19"/>
      <c r="J31" s="19"/>
    </row>
    <row r="32" spans="1:10" x14ac:dyDescent="0.55000000000000004">
      <c r="D32" s="18"/>
      <c r="F32" s="19"/>
      <c r="G32" s="19"/>
      <c r="H32" s="20"/>
      <c r="I32" s="19"/>
      <c r="J32" s="19"/>
    </row>
    <row r="33" spans="4:10" x14ac:dyDescent="0.55000000000000004">
      <c r="D33" s="18"/>
      <c r="F33" s="19"/>
      <c r="G33" s="19"/>
      <c r="H33" s="20"/>
      <c r="I33" s="19"/>
      <c r="J33" s="19"/>
    </row>
    <row r="34" spans="4:10" x14ac:dyDescent="0.55000000000000004">
      <c r="D34" s="18"/>
      <c r="F34" s="19"/>
      <c r="G34" s="19"/>
      <c r="H34" s="20"/>
      <c r="I34" s="19"/>
      <c r="J34" s="19"/>
    </row>
    <row r="35" spans="4:10" x14ac:dyDescent="0.55000000000000004">
      <c r="D35" s="18"/>
      <c r="F35" s="19"/>
      <c r="G35" s="19"/>
      <c r="H35" s="20"/>
      <c r="I35" s="19"/>
      <c r="J35" s="19"/>
    </row>
    <row r="36" spans="4:10" x14ac:dyDescent="0.55000000000000004">
      <c r="D36" s="18"/>
      <c r="F36" s="19"/>
      <c r="G36" s="19"/>
      <c r="H36" s="20"/>
      <c r="I36" s="19"/>
      <c r="J36" s="19"/>
    </row>
    <row r="37" spans="4:10" x14ac:dyDescent="0.55000000000000004">
      <c r="D37" s="18"/>
      <c r="F37" s="19"/>
      <c r="G37" s="19"/>
      <c r="H37" s="20"/>
      <c r="I37" s="19"/>
      <c r="J37" s="19"/>
    </row>
    <row r="38" spans="4:10" x14ac:dyDescent="0.55000000000000004">
      <c r="D38" s="18"/>
      <c r="F38" s="19"/>
      <c r="G38" s="19"/>
      <c r="H38" s="20"/>
      <c r="I38" s="19"/>
      <c r="J38" s="19"/>
    </row>
    <row r="39" spans="4:10" x14ac:dyDescent="0.55000000000000004">
      <c r="D39" s="18"/>
      <c r="F39" s="19"/>
      <c r="G39" s="19"/>
      <c r="H39" s="20"/>
      <c r="I39" s="19"/>
      <c r="J39" s="19"/>
    </row>
    <row r="40" spans="4:10" x14ac:dyDescent="0.55000000000000004">
      <c r="D40" s="18"/>
      <c r="F40" s="19"/>
      <c r="G40" s="19"/>
      <c r="H40" s="20"/>
      <c r="I40" s="19"/>
      <c r="J40" s="19"/>
    </row>
    <row r="41" spans="4:10" x14ac:dyDescent="0.55000000000000004">
      <c r="D41" s="18"/>
      <c r="F41" s="19"/>
      <c r="G41" s="19"/>
      <c r="H41" s="20"/>
      <c r="I41" s="19"/>
      <c r="J41" s="19"/>
    </row>
    <row r="42" spans="4:10" x14ac:dyDescent="0.55000000000000004">
      <c r="D42" s="18"/>
      <c r="F42" s="19"/>
      <c r="G42" s="19"/>
      <c r="H42" s="20"/>
      <c r="I42" s="19"/>
      <c r="J42" s="19"/>
    </row>
    <row r="43" spans="4:10" x14ac:dyDescent="0.55000000000000004">
      <c r="D43" s="18"/>
      <c r="F43" s="19"/>
      <c r="G43" s="19"/>
      <c r="H43" s="20"/>
      <c r="I43" s="19"/>
      <c r="J43" s="19"/>
    </row>
    <row r="44" spans="4:10" x14ac:dyDescent="0.55000000000000004">
      <c r="D44" s="18"/>
      <c r="F44" s="19"/>
      <c r="G44" s="19"/>
      <c r="H44" s="20"/>
      <c r="I44" s="19"/>
      <c r="J44" s="19"/>
    </row>
    <row r="45" spans="4:10" x14ac:dyDescent="0.55000000000000004">
      <c r="D45" s="18"/>
      <c r="F45" s="19"/>
      <c r="G45" s="19"/>
      <c r="H45" s="20"/>
      <c r="I45" s="19"/>
      <c r="J45" s="19"/>
    </row>
    <row r="46" spans="4:10" x14ac:dyDescent="0.55000000000000004">
      <c r="D46" s="18"/>
      <c r="F46" s="19"/>
      <c r="G46" s="19"/>
      <c r="H46" s="20"/>
      <c r="I46" s="19"/>
      <c r="J46" s="19"/>
    </row>
    <row r="47" spans="4:10" x14ac:dyDescent="0.55000000000000004">
      <c r="D47" s="18"/>
      <c r="F47" s="19"/>
      <c r="G47" s="19"/>
      <c r="H47" s="20"/>
      <c r="I47" s="19"/>
      <c r="J47" s="19"/>
    </row>
    <row r="48" spans="4:10" x14ac:dyDescent="0.55000000000000004">
      <c r="D48" s="18"/>
      <c r="F48" s="19"/>
      <c r="G48" s="19"/>
      <c r="H48" s="20"/>
      <c r="I48" s="19"/>
      <c r="J48" s="19"/>
    </row>
    <row r="49" spans="4:10" x14ac:dyDescent="0.55000000000000004">
      <c r="D49" s="18"/>
      <c r="F49" s="19"/>
      <c r="G49" s="19"/>
      <c r="H49" s="20"/>
      <c r="I49" s="19"/>
      <c r="J49" s="19"/>
    </row>
    <row r="50" spans="4:10" x14ac:dyDescent="0.55000000000000004">
      <c r="D50" s="18"/>
      <c r="F50" s="19"/>
      <c r="G50" s="19"/>
      <c r="H50" s="20"/>
      <c r="I50" s="19"/>
      <c r="J50" s="19"/>
    </row>
    <row r="51" spans="4:10" x14ac:dyDescent="0.55000000000000004">
      <c r="D51" s="18"/>
      <c r="F51" s="19"/>
      <c r="G51" s="19"/>
      <c r="H51" s="20"/>
      <c r="I51" s="19"/>
      <c r="J51" s="19"/>
    </row>
    <row r="52" spans="4:10" x14ac:dyDescent="0.55000000000000004">
      <c r="D52" s="18"/>
      <c r="F52" s="19"/>
      <c r="G52" s="19"/>
      <c r="H52" s="20"/>
      <c r="I52" s="19"/>
      <c r="J52" s="19"/>
    </row>
    <row r="53" spans="4:10" x14ac:dyDescent="0.55000000000000004">
      <c r="D53" s="18"/>
      <c r="F53" s="19"/>
      <c r="G53" s="19"/>
      <c r="H53" s="20"/>
      <c r="I53" s="19"/>
      <c r="J53" s="19"/>
    </row>
    <row r="54" spans="4:10" x14ac:dyDescent="0.55000000000000004">
      <c r="D54" s="18"/>
      <c r="F54" s="19"/>
      <c r="G54" s="19"/>
      <c r="H54" s="20"/>
      <c r="I54" s="19"/>
      <c r="J54" s="19"/>
    </row>
    <row r="55" spans="4:10" x14ac:dyDescent="0.55000000000000004">
      <c r="D55" s="18"/>
      <c r="F55" s="19"/>
      <c r="G55" s="19"/>
      <c r="H55" s="20"/>
      <c r="I55" s="19"/>
      <c r="J55" s="19"/>
    </row>
    <row r="56" spans="4:10" x14ac:dyDescent="0.55000000000000004">
      <c r="D56" s="18"/>
      <c r="F56" s="19"/>
      <c r="G56" s="19"/>
      <c r="H56" s="20"/>
      <c r="I56" s="19"/>
      <c r="J56" s="19"/>
    </row>
    <row r="57" spans="4:10" x14ac:dyDescent="0.55000000000000004">
      <c r="D57" s="18"/>
      <c r="F57" s="19"/>
      <c r="G57" s="19"/>
      <c r="H57" s="20"/>
      <c r="I57" s="19"/>
      <c r="J57" s="19"/>
    </row>
    <row r="58" spans="4:10" x14ac:dyDescent="0.55000000000000004">
      <c r="D58" s="18"/>
      <c r="F58" s="19"/>
      <c r="G58" s="19"/>
      <c r="H58" s="20"/>
      <c r="I58" s="19"/>
      <c r="J58" s="19"/>
    </row>
    <row r="59" spans="4:10" x14ac:dyDescent="0.55000000000000004">
      <c r="D59" s="18"/>
      <c r="F59" s="19"/>
      <c r="G59" s="19"/>
      <c r="H59" s="20"/>
      <c r="I59" s="19"/>
      <c r="J59" s="19"/>
    </row>
    <row r="60" spans="4:10" x14ac:dyDescent="0.55000000000000004">
      <c r="D60" s="18"/>
      <c r="F60" s="19"/>
      <c r="G60" s="19"/>
      <c r="H60" s="20"/>
      <c r="I60" s="19"/>
      <c r="J60" s="19"/>
    </row>
    <row r="61" spans="4:10" x14ac:dyDescent="0.55000000000000004">
      <c r="D61" s="18"/>
    </row>
    <row r="62" spans="4:10" x14ac:dyDescent="0.55000000000000004">
      <c r="D62" s="18"/>
    </row>
    <row r="63" spans="4:10" x14ac:dyDescent="0.55000000000000004">
      <c r="D63" s="18"/>
    </row>
    <row r="64" spans="4:10" x14ac:dyDescent="0.55000000000000004">
      <c r="D64" s="18"/>
    </row>
    <row r="65" spans="4:4" x14ac:dyDescent="0.55000000000000004">
      <c r="D65" s="18"/>
    </row>
    <row r="66" spans="4:4" x14ac:dyDescent="0.55000000000000004">
      <c r="D66" s="18"/>
    </row>
    <row r="67" spans="4:4" x14ac:dyDescent="0.55000000000000004">
      <c r="D67" s="18"/>
    </row>
  </sheetData>
  <mergeCells count="1">
    <mergeCell ref="A1:B1"/>
  </mergeCells>
  <phoneticPr fontId="9" type="noConversion"/>
  <dataValidations count="2">
    <dataValidation type="decimal" allowBlank="1" showInputMessage="1" showErrorMessage="1" sqref="F27:H30" xr:uid="{48C32FDD-8739-4E28-BF3E-E046CFD3E0DE}">
      <formula1>0</formula1>
      <formula2>1000000000</formula2>
    </dataValidation>
    <dataValidation type="date" allowBlank="1" showInputMessage="1" showErrorMessage="1" sqref="I27:J30" xr:uid="{E1A1BC20-EF3B-4824-A424-763C06278028}">
      <formula1>1</formula1>
      <formula2>2921942</formula2>
    </dataValidation>
  </dataValidations>
  <hyperlinks>
    <hyperlink ref="B7" r:id="rId1" xr:uid="{7D60B12F-DBC7-4F0E-AE93-BC19B1378EB1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8F09A-371B-4A6C-B28B-96AC9D37CBFC}">
  <sheetPr codeName="Feuil1"/>
  <dimension ref="A1:I48"/>
  <sheetViews>
    <sheetView showGridLines="0" showRowColHeaders="0" view="pageLayout" topLeftCell="A4" zoomScaleNormal="100" workbookViewId="0">
      <selection activeCell="C21" sqref="C21:E21"/>
    </sheetView>
  </sheetViews>
  <sheetFormatPr baseColWidth="10" defaultRowHeight="14.4" x14ac:dyDescent="0.55000000000000004"/>
  <cols>
    <col min="1" max="1" width="10.26171875" customWidth="1"/>
    <col min="2" max="2" width="9" customWidth="1"/>
    <col min="7" max="7" width="7.578125" customWidth="1"/>
    <col min="8" max="8" width="7" customWidth="1"/>
  </cols>
  <sheetData>
    <row r="1" spans="1:9" ht="28.5" customHeight="1" x14ac:dyDescent="1.1000000000000001">
      <c r="A1" s="64" t="s">
        <v>17</v>
      </c>
      <c r="B1" s="64"/>
      <c r="C1" s="64"/>
      <c r="D1" s="64"/>
      <c r="E1" s="64"/>
      <c r="F1" s="64"/>
      <c r="G1" s="64"/>
      <c r="H1" s="64"/>
      <c r="I1" s="64"/>
    </row>
    <row r="5" spans="1:9" x14ac:dyDescent="0.55000000000000004">
      <c r="A5" s="59" t="s">
        <v>18</v>
      </c>
      <c r="B5" s="59"/>
      <c r="C5" s="59"/>
    </row>
    <row r="6" spans="1:9" x14ac:dyDescent="0.55000000000000004">
      <c r="A6" s="61"/>
      <c r="B6" s="61"/>
      <c r="C6" s="61"/>
    </row>
    <row r="7" spans="1:9" x14ac:dyDescent="0.55000000000000004">
      <c r="A7" s="68" t="str">
        <f>IF(ISBLANK(Locataires!B3),"",Locataires!B3)</f>
        <v>Sci</v>
      </c>
      <c r="B7" s="69"/>
      <c r="C7" s="69"/>
    </row>
    <row r="8" spans="1:9" x14ac:dyDescent="0.55000000000000004">
      <c r="A8" s="62" t="str">
        <f>IF(ISBLANK(Locataires!B4),"",Locataires!B4)</f>
        <v>rue du stade</v>
      </c>
      <c r="B8" s="62"/>
      <c r="C8" s="62"/>
    </row>
    <row r="9" spans="1:9" x14ac:dyDescent="0.55000000000000004">
      <c r="A9" s="62" t="str">
        <f>IF(ISBLANK(Locataires!B5),"",Locataires!B5)</f>
        <v>500000</v>
      </c>
      <c r="B9" s="62"/>
      <c r="C9" s="62"/>
    </row>
    <row r="10" spans="1:9" x14ac:dyDescent="0.55000000000000004">
      <c r="A10" s="62" t="str">
        <f>IF(ISBLANK(Locataires!B6),"",Locataires!B6)</f>
        <v>01 02 03 04 05 06</v>
      </c>
      <c r="B10" s="62"/>
      <c r="C10" s="62"/>
    </row>
    <row r="11" spans="1:9" x14ac:dyDescent="0.55000000000000004">
      <c r="A11" s="67" t="str">
        <f>IF(ISBLANK(Locataires!B7),"",Locataires!B7)</f>
        <v>sci@gmail.com</v>
      </c>
      <c r="B11" s="67"/>
      <c r="C11" s="67"/>
    </row>
    <row r="12" spans="1:9" x14ac:dyDescent="0.55000000000000004">
      <c r="A12" s="61" t="str">
        <f>IF(ISBLANK(Locataires!B8),"",Locataires!B8)</f>
        <v/>
      </c>
      <c r="B12" s="61"/>
      <c r="C12" s="61"/>
    </row>
    <row r="13" spans="1:9" x14ac:dyDescent="0.55000000000000004">
      <c r="A13" s="62" t="str">
        <f>IF(ISBLANK(Locataires!B9),"",Locataires!B9)</f>
        <v/>
      </c>
      <c r="B13" s="62"/>
      <c r="C13" s="62"/>
    </row>
    <row r="16" spans="1:9" ht="18.3" customHeight="1" x14ac:dyDescent="0.7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" customHeight="1" x14ac:dyDescent="0.7">
      <c r="A17" s="50" t="s">
        <v>50</v>
      </c>
      <c r="B17" s="50"/>
      <c r="C17" s="70">
        <f>Locataires!E3</f>
        <v>45658</v>
      </c>
      <c r="D17" s="71"/>
      <c r="E17" s="27" t="s">
        <v>49</v>
      </c>
      <c r="F17" s="72">
        <f>Locataires!E4</f>
        <v>45688</v>
      </c>
      <c r="G17" s="73"/>
      <c r="H17" s="52"/>
      <c r="I17" s="52"/>
    </row>
    <row r="20" spans="1:9" x14ac:dyDescent="0.55000000000000004">
      <c r="A20" s="58" t="s">
        <v>34</v>
      </c>
      <c r="B20" s="58"/>
      <c r="C20" s="58"/>
      <c r="D20" s="58"/>
      <c r="E20" s="58"/>
      <c r="F20" s="58"/>
      <c r="G20" s="58"/>
      <c r="H20" s="58"/>
      <c r="I20" s="58"/>
    </row>
    <row r="21" spans="1:9" x14ac:dyDescent="0.55000000000000004">
      <c r="A21" s="59" t="s">
        <v>45</v>
      </c>
      <c r="B21" s="59"/>
      <c r="C21" s="65" t="s">
        <v>69</v>
      </c>
      <c r="D21" s="65"/>
      <c r="E21" s="65"/>
    </row>
    <row r="22" spans="1:9" x14ac:dyDescent="0.55000000000000004">
      <c r="A22" s="59" t="s">
        <v>38</v>
      </c>
      <c r="B22" s="59"/>
      <c r="C22" s="66" t="str">
        <f>IF(ISBLANK(VLOOKUP($C$21,Locataires!A13:I30,4,0)),"",VLOOKUP($C$21,Locataires!A13:I30,4,0))</f>
        <v>00  01 00 00 00</v>
      </c>
      <c r="D22" s="66"/>
      <c r="E22" s="66"/>
    </row>
    <row r="23" spans="1:9" x14ac:dyDescent="0.55000000000000004">
      <c r="A23" s="59" t="s">
        <v>37</v>
      </c>
      <c r="B23" s="59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55000000000000004">
      <c r="A24" s="63"/>
      <c r="B24" s="63"/>
      <c r="C24" s="63"/>
      <c r="D24" s="63"/>
      <c r="E24" s="63"/>
      <c r="F24" s="63"/>
      <c r="G24" s="63"/>
      <c r="H24" s="63"/>
    </row>
    <row r="25" spans="1:9" x14ac:dyDescent="0.55000000000000004">
      <c r="A25" s="58" t="s">
        <v>33</v>
      </c>
      <c r="B25" s="58"/>
      <c r="C25" s="58"/>
      <c r="D25" s="58"/>
      <c r="E25" s="58"/>
      <c r="F25" s="58"/>
      <c r="G25" s="58"/>
      <c r="H25" s="58"/>
      <c r="I25" s="58"/>
    </row>
    <row r="26" spans="1:9" x14ac:dyDescent="0.55000000000000004">
      <c r="A26" s="59" t="s">
        <v>35</v>
      </c>
      <c r="B26" s="59"/>
      <c r="C26" s="62" t="str">
        <f>IF(ISBLANK(VLOOKUP($C$21,Locataires!A13:I30,2,0)),"",VLOOKUP($C$21,Locataires!A13:I30,2,0))</f>
        <v xml:space="preserve">0 rue blum, 5600  </v>
      </c>
      <c r="D26" s="62"/>
      <c r="E26" s="62"/>
      <c r="F26" s="62"/>
      <c r="G26" s="62"/>
      <c r="H26" s="62"/>
    </row>
    <row r="27" spans="1:9" x14ac:dyDescent="0.55000000000000004">
      <c r="A27" s="59" t="s">
        <v>36</v>
      </c>
      <c r="B27" s="59"/>
      <c r="C27" s="62">
        <f>IF(ISBLANK(VLOOKUP($C$21,Locataires!A13:I30,3,0)),"",VLOOKUP($C$21,Locataires!A13:I30,3,0))</f>
        <v>1</v>
      </c>
      <c r="D27" s="62"/>
      <c r="E27" s="62"/>
      <c r="F27" s="62"/>
      <c r="G27" s="62"/>
      <c r="H27" s="62"/>
    </row>
    <row r="28" spans="1:9" x14ac:dyDescent="0.55000000000000004">
      <c r="A28" s="61"/>
      <c r="B28" s="61"/>
    </row>
    <row r="29" spans="1:9" x14ac:dyDescent="0.55000000000000004">
      <c r="A29" s="61"/>
      <c r="B29" s="61"/>
    </row>
    <row r="30" spans="1:9" x14ac:dyDescent="0.55000000000000004">
      <c r="A30" s="61"/>
      <c r="B30" s="61"/>
    </row>
    <row r="31" spans="1:9" x14ac:dyDescent="0.55000000000000004">
      <c r="A31" s="58" t="s">
        <v>39</v>
      </c>
      <c r="B31" s="58"/>
      <c r="C31" s="58"/>
      <c r="D31" s="58"/>
      <c r="E31" s="58"/>
      <c r="F31" s="58"/>
      <c r="G31" s="58"/>
      <c r="H31" s="58"/>
      <c r="I31" s="58"/>
    </row>
    <row r="32" spans="1:9" x14ac:dyDescent="0.55000000000000004">
      <c r="A32" s="59" t="s">
        <v>41</v>
      </c>
      <c r="B32" s="59"/>
      <c r="C32" s="60">
        <f>IF(ISBLANK(VLOOKUP($C$21,Locataires!A13:I30,6,0)),"",VLOOKUP($C$21,Locataires!A13:I30,6,0))</f>
        <v>454.33</v>
      </c>
      <c r="D32" s="60"/>
    </row>
    <row r="33" spans="1:9" x14ac:dyDescent="0.55000000000000004">
      <c r="A33" s="59" t="s">
        <v>42</v>
      </c>
      <c r="B33" s="59"/>
      <c r="C33" s="60">
        <f>IF(ISBLANK(VLOOKUP($C$21,Locataires!A13:I30,7,0)),"",VLOOKUP($C$21,Locataires!A13:I30,7,0))</f>
        <v>40</v>
      </c>
      <c r="D33" s="60"/>
    </row>
    <row r="34" spans="1:9" x14ac:dyDescent="0.55000000000000004">
      <c r="A34" s="59" t="s">
        <v>40</v>
      </c>
      <c r="B34" s="59"/>
      <c r="C34" s="60">
        <f>SUM(C32:C33)</f>
        <v>494.33</v>
      </c>
      <c r="D34" s="60"/>
    </row>
    <row r="37" spans="1:9" x14ac:dyDescent="0.55000000000000004">
      <c r="E37" s="17"/>
      <c r="F37" t="s">
        <v>47</v>
      </c>
      <c r="G37" s="56">
        <f ca="1">TODAY()</f>
        <v>45679</v>
      </c>
      <c r="H37" s="56"/>
    </row>
    <row r="38" spans="1:9" x14ac:dyDescent="0.55000000000000004">
      <c r="F38" s="17" t="s">
        <v>44</v>
      </c>
    </row>
    <row r="47" spans="1:9" ht="15" customHeight="1" x14ac:dyDescent="0.55000000000000004">
      <c r="A47" s="57" t="s">
        <v>43</v>
      </c>
      <c r="B47" s="57"/>
      <c r="C47" s="57"/>
      <c r="D47" s="57"/>
      <c r="E47" s="57"/>
      <c r="F47" s="57"/>
      <c r="G47" s="57"/>
      <c r="H47" s="57"/>
      <c r="I47" s="57"/>
    </row>
    <row r="48" spans="1:9" x14ac:dyDescent="0.55000000000000004">
      <c r="A48" s="57"/>
      <c r="B48" s="57"/>
      <c r="C48" s="57"/>
      <c r="D48" s="57"/>
      <c r="E48" s="57"/>
      <c r="F48" s="57"/>
      <c r="G48" s="57"/>
      <c r="H48" s="57"/>
      <c r="I48" s="57"/>
    </row>
  </sheetData>
  <sheetProtection selectLockedCells="1"/>
  <mergeCells count="36">
    <mergeCell ref="A30:B30"/>
    <mergeCell ref="A32:B32"/>
    <mergeCell ref="A33:B33"/>
    <mergeCell ref="A12:C12"/>
    <mergeCell ref="A21:B21"/>
    <mergeCell ref="A22:B22"/>
    <mergeCell ref="A23:B23"/>
    <mergeCell ref="C17:D17"/>
    <mergeCell ref="A1:I1"/>
    <mergeCell ref="C21:E21"/>
    <mergeCell ref="C22:E22"/>
    <mergeCell ref="A5:C5"/>
    <mergeCell ref="A8:C8"/>
    <mergeCell ref="A9:C9"/>
    <mergeCell ref="A10:C10"/>
    <mergeCell ref="A11:C11"/>
    <mergeCell ref="A13:C13"/>
    <mergeCell ref="A7:C7"/>
    <mergeCell ref="A6:C6"/>
    <mergeCell ref="F17:G17"/>
    <mergeCell ref="G37:H37"/>
    <mergeCell ref="A47:I48"/>
    <mergeCell ref="A31:I31"/>
    <mergeCell ref="A25:I25"/>
    <mergeCell ref="A20:I20"/>
    <mergeCell ref="A34:B34"/>
    <mergeCell ref="C32:D32"/>
    <mergeCell ref="C33:D33"/>
    <mergeCell ref="C34:D34"/>
    <mergeCell ref="A26:B26"/>
    <mergeCell ref="A27:B27"/>
    <mergeCell ref="A28:B28"/>
    <mergeCell ref="A29:B29"/>
    <mergeCell ref="C26:H26"/>
    <mergeCell ref="C27:H27"/>
    <mergeCell ref="A24:H24"/>
  </mergeCells>
  <hyperlinks>
    <hyperlink ref="A7" r:id="rId1" display="scichoiseul@gmail.com" xr:uid="{0D19514E-D3A8-4512-815E-43FCEAF67C5F}"/>
  </hyperlinks>
  <pageMargins left="0.51181102362204722" right="0.39370078740157483" top="0.74803149606299213" bottom="0.74803149606299213" header="0" footer="0"/>
  <pageSetup paperSize="9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FCDDDD-FAA4-4EA0-9F50-7F10E03D07CA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975A7-3881-4917-803F-990C538739A6}">
  <dimension ref="A1:I48"/>
  <sheetViews>
    <sheetView showGridLines="0" showRowColHeaders="0" showRuler="0" view="pageLayout" topLeftCell="A4" zoomScaleNormal="100" workbookViewId="0">
      <selection activeCell="C21" sqref="C21:E21"/>
    </sheetView>
  </sheetViews>
  <sheetFormatPr baseColWidth="10" defaultRowHeight="14.4" x14ac:dyDescent="0.55000000000000004"/>
  <cols>
    <col min="1" max="1" width="10.26171875" customWidth="1"/>
    <col min="2" max="2" width="9" customWidth="1"/>
    <col min="7" max="7" width="7.578125" customWidth="1"/>
    <col min="8" max="8" width="7" customWidth="1"/>
  </cols>
  <sheetData>
    <row r="1" spans="1:9" ht="28.5" customHeight="1" x14ac:dyDescent="1.1000000000000001">
      <c r="A1" s="64" t="s">
        <v>17</v>
      </c>
      <c r="B1" s="64"/>
      <c r="C1" s="64"/>
      <c r="D1" s="64"/>
      <c r="E1" s="64"/>
      <c r="F1" s="64"/>
      <c r="G1" s="64"/>
      <c r="H1" s="64"/>
      <c r="I1" s="64"/>
    </row>
    <row r="5" spans="1:9" x14ac:dyDescent="0.55000000000000004">
      <c r="A5" s="59" t="s">
        <v>18</v>
      </c>
      <c r="B5" s="59"/>
      <c r="C5" s="59"/>
    </row>
    <row r="6" spans="1:9" x14ac:dyDescent="0.55000000000000004">
      <c r="A6" s="61"/>
      <c r="B6" s="61"/>
      <c r="C6" s="61"/>
    </row>
    <row r="7" spans="1:9" x14ac:dyDescent="0.55000000000000004">
      <c r="A7" s="68" t="str">
        <f>IF(ISBLANK(Locataires!B3),"",Locataires!B3)</f>
        <v>Sci</v>
      </c>
      <c r="B7" s="69"/>
      <c r="C7" s="69"/>
    </row>
    <row r="8" spans="1:9" x14ac:dyDescent="0.55000000000000004">
      <c r="A8" s="62" t="str">
        <f>IF(ISBLANK(Locataires!B4),"",Locataires!B4)</f>
        <v>rue du stade</v>
      </c>
      <c r="B8" s="62"/>
      <c r="C8" s="62"/>
    </row>
    <row r="9" spans="1:9" x14ac:dyDescent="0.55000000000000004">
      <c r="A9" s="62" t="str">
        <f>IF(ISBLANK(Locataires!B5),"",Locataires!B5)</f>
        <v>500000</v>
      </c>
      <c r="B9" s="62"/>
      <c r="C9" s="62"/>
    </row>
    <row r="10" spans="1:9" x14ac:dyDescent="0.55000000000000004">
      <c r="A10" s="62" t="str">
        <f>IF(ISBLANK(Locataires!B6),"",Locataires!B6)</f>
        <v>01 02 03 04 05 06</v>
      </c>
      <c r="B10" s="62"/>
      <c r="C10" s="62"/>
    </row>
    <row r="11" spans="1:9" x14ac:dyDescent="0.55000000000000004">
      <c r="A11" s="67" t="str">
        <f>IF(ISBLANK(Locataires!B7),"",Locataires!B7)</f>
        <v>sci@gmail.com</v>
      </c>
      <c r="B11" s="67"/>
      <c r="C11" s="67"/>
    </row>
    <row r="12" spans="1:9" x14ac:dyDescent="0.55000000000000004">
      <c r="A12" s="61" t="str">
        <f>IF(ISBLANK(Locataires!B8),"",Locataires!B8)</f>
        <v/>
      </c>
      <c r="B12" s="61"/>
      <c r="C12" s="61"/>
    </row>
    <row r="13" spans="1:9" x14ac:dyDescent="0.55000000000000004">
      <c r="A13" s="62" t="str">
        <f>IF(ISBLANK(Locataires!B9),"",Locataires!B9)</f>
        <v/>
      </c>
      <c r="B13" s="62"/>
      <c r="C13" s="62"/>
    </row>
    <row r="16" spans="1:9" ht="18.3" customHeight="1" x14ac:dyDescent="0.7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" customHeight="1" x14ac:dyDescent="0.7">
      <c r="A17" s="50" t="s">
        <v>50</v>
      </c>
      <c r="B17" s="50"/>
      <c r="C17" s="70">
        <f>Locataires!E3</f>
        <v>45658</v>
      </c>
      <c r="D17" s="71"/>
      <c r="E17" s="27" t="s">
        <v>49</v>
      </c>
      <c r="F17" s="72">
        <f>Locataires!E4</f>
        <v>45688</v>
      </c>
      <c r="G17" s="73"/>
      <c r="H17" s="52"/>
      <c r="I17" s="52"/>
    </row>
    <row r="20" spans="1:9" x14ac:dyDescent="0.55000000000000004">
      <c r="A20" s="58" t="s">
        <v>34</v>
      </c>
      <c r="B20" s="58"/>
      <c r="C20" s="58"/>
      <c r="D20" s="58"/>
      <c r="E20" s="58"/>
      <c r="F20" s="58"/>
      <c r="G20" s="58"/>
      <c r="H20" s="58"/>
      <c r="I20" s="58"/>
    </row>
    <row r="21" spans="1:9" x14ac:dyDescent="0.55000000000000004">
      <c r="A21" s="59" t="s">
        <v>45</v>
      </c>
      <c r="B21" s="59"/>
      <c r="C21" s="65" t="s">
        <v>70</v>
      </c>
      <c r="D21" s="65"/>
      <c r="E21" s="65"/>
    </row>
    <row r="22" spans="1:9" x14ac:dyDescent="0.55000000000000004">
      <c r="A22" s="59" t="s">
        <v>38</v>
      </c>
      <c r="B22" s="59"/>
      <c r="C22" s="66" t="str">
        <f>IF(ISBLANK(VLOOKUP($C$21,Locataires!A13:I30,4,0)),"",VLOOKUP($C$21,Locataires!A13:I30,4,0))</f>
        <v>01  01 00 00 00</v>
      </c>
      <c r="D22" s="66"/>
      <c r="E22" s="66"/>
    </row>
    <row r="23" spans="1:9" x14ac:dyDescent="0.55000000000000004">
      <c r="A23" s="59" t="s">
        <v>37</v>
      </c>
      <c r="B23" s="59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55000000000000004">
      <c r="A24" s="63"/>
      <c r="B24" s="63"/>
      <c r="C24" s="63"/>
      <c r="D24" s="63"/>
      <c r="E24" s="63"/>
      <c r="F24" s="63"/>
      <c r="G24" s="63"/>
      <c r="H24" s="63"/>
    </row>
    <row r="25" spans="1:9" x14ac:dyDescent="0.55000000000000004">
      <c r="A25" s="58" t="s">
        <v>33</v>
      </c>
      <c r="B25" s="58"/>
      <c r="C25" s="58"/>
      <c r="D25" s="58"/>
      <c r="E25" s="58"/>
      <c r="F25" s="58"/>
      <c r="G25" s="58"/>
      <c r="H25" s="58"/>
      <c r="I25" s="58"/>
    </row>
    <row r="26" spans="1:9" x14ac:dyDescent="0.55000000000000004">
      <c r="A26" s="59" t="s">
        <v>35</v>
      </c>
      <c r="B26" s="59"/>
      <c r="C26" s="62" t="str">
        <f>IF(ISBLANK(VLOOKUP($C$21,Locataires!A13:I30,2,0)),"",VLOOKUP($C$21,Locataires!A13:I30,2,0))</f>
        <v xml:space="preserve">1 rue blum, 5600  </v>
      </c>
      <c r="D26" s="62"/>
      <c r="E26" s="62"/>
      <c r="F26" s="62"/>
      <c r="G26" s="62"/>
      <c r="H26" s="62"/>
    </row>
    <row r="27" spans="1:9" x14ac:dyDescent="0.55000000000000004">
      <c r="A27" s="59" t="s">
        <v>36</v>
      </c>
      <c r="B27" s="59"/>
      <c r="C27" s="62">
        <f>IF(ISBLANK(VLOOKUP($C$21,Locataires!A13:I30,3,0)),"",VLOOKUP($C$21,Locataires!A13:I30,3,0))</f>
        <v>2</v>
      </c>
      <c r="D27" s="62"/>
      <c r="E27" s="62"/>
      <c r="F27" s="62"/>
      <c r="G27" s="62"/>
      <c r="H27" s="62"/>
    </row>
    <row r="28" spans="1:9" x14ac:dyDescent="0.55000000000000004">
      <c r="A28" s="61"/>
      <c r="B28" s="61"/>
    </row>
    <row r="29" spans="1:9" x14ac:dyDescent="0.55000000000000004">
      <c r="A29" s="61"/>
      <c r="B29" s="61"/>
    </row>
    <row r="30" spans="1:9" x14ac:dyDescent="0.55000000000000004">
      <c r="A30" s="61"/>
      <c r="B30" s="61"/>
    </row>
    <row r="31" spans="1:9" x14ac:dyDescent="0.55000000000000004">
      <c r="A31" s="58" t="s">
        <v>39</v>
      </c>
      <c r="B31" s="58"/>
      <c r="C31" s="58"/>
      <c r="D31" s="58"/>
      <c r="E31" s="58"/>
      <c r="F31" s="58"/>
      <c r="G31" s="58"/>
      <c r="H31" s="58"/>
      <c r="I31" s="58"/>
    </row>
    <row r="32" spans="1:9" x14ac:dyDescent="0.55000000000000004">
      <c r="A32" s="59" t="s">
        <v>41</v>
      </c>
      <c r="B32" s="59"/>
      <c r="C32" s="60">
        <f>IF(ISBLANK(VLOOKUP($C$21,Locataires!A13:I30,6,0)),"",VLOOKUP($C$21,Locataires!A13:I30,6,0))</f>
        <v>490</v>
      </c>
      <c r="D32" s="60"/>
    </row>
    <row r="33" spans="1:9" x14ac:dyDescent="0.55000000000000004">
      <c r="A33" s="59" t="s">
        <v>42</v>
      </c>
      <c r="B33" s="59"/>
      <c r="C33" s="60">
        <f>IF(ISBLANK(VLOOKUP($C$21,Locataires!A13:I30,7,0)),"",VLOOKUP($C$21,Locataires!A13:I30,7,0))</f>
        <v>50</v>
      </c>
      <c r="D33" s="60"/>
    </row>
    <row r="34" spans="1:9" x14ac:dyDescent="0.55000000000000004">
      <c r="A34" s="59" t="s">
        <v>40</v>
      </c>
      <c r="B34" s="59"/>
      <c r="C34" s="60">
        <f>SUM(C32:C33)</f>
        <v>540</v>
      </c>
      <c r="D34" s="60"/>
    </row>
    <row r="37" spans="1:9" x14ac:dyDescent="0.55000000000000004">
      <c r="E37" s="17"/>
      <c r="F37" t="s">
        <v>47</v>
      </c>
      <c r="G37" s="56">
        <f ca="1">TODAY()</f>
        <v>45679</v>
      </c>
      <c r="H37" s="56"/>
    </row>
    <row r="38" spans="1:9" x14ac:dyDescent="0.55000000000000004">
      <c r="F38" s="17" t="s">
        <v>44</v>
      </c>
    </row>
    <row r="47" spans="1:9" ht="15" customHeight="1" x14ac:dyDescent="0.55000000000000004">
      <c r="A47" s="57" t="s">
        <v>43</v>
      </c>
      <c r="B47" s="57"/>
      <c r="C47" s="57"/>
      <c r="D47" s="57"/>
      <c r="E47" s="57"/>
      <c r="F47" s="57"/>
      <c r="G47" s="57"/>
      <c r="H47" s="57"/>
      <c r="I47" s="57"/>
    </row>
    <row r="48" spans="1:9" x14ac:dyDescent="0.55000000000000004">
      <c r="A48" s="57"/>
      <c r="B48" s="57"/>
      <c r="C48" s="57"/>
      <c r="D48" s="57"/>
      <c r="E48" s="57"/>
      <c r="F48" s="57"/>
      <c r="G48" s="57"/>
      <c r="H48" s="57"/>
      <c r="I48" s="57"/>
    </row>
  </sheetData>
  <mergeCells count="36">
    <mergeCell ref="F17:G17"/>
    <mergeCell ref="A1:I1"/>
    <mergeCell ref="A5:C5"/>
    <mergeCell ref="A6:C6"/>
    <mergeCell ref="A7:C7"/>
    <mergeCell ref="A8:C8"/>
    <mergeCell ref="A9:C9"/>
    <mergeCell ref="A23:B23"/>
    <mergeCell ref="A10:C10"/>
    <mergeCell ref="A11:C11"/>
    <mergeCell ref="A12:C12"/>
    <mergeCell ref="A13:C13"/>
    <mergeCell ref="C17:D17"/>
    <mergeCell ref="A20:I20"/>
    <mergeCell ref="A21:B21"/>
    <mergeCell ref="C21:E21"/>
    <mergeCell ref="A22:B22"/>
    <mergeCell ref="C22:E22"/>
    <mergeCell ref="A24:H24"/>
    <mergeCell ref="A25:I25"/>
    <mergeCell ref="A26:B26"/>
    <mergeCell ref="C26:H26"/>
    <mergeCell ref="A27:B27"/>
    <mergeCell ref="C27:H27"/>
    <mergeCell ref="A47:I48"/>
    <mergeCell ref="A28:B28"/>
    <mergeCell ref="A29:B29"/>
    <mergeCell ref="A30:B30"/>
    <mergeCell ref="A31:I31"/>
    <mergeCell ref="A32:B32"/>
    <mergeCell ref="C32:D32"/>
    <mergeCell ref="A33:B33"/>
    <mergeCell ref="C33:D33"/>
    <mergeCell ref="A34:B34"/>
    <mergeCell ref="C34:D34"/>
    <mergeCell ref="G37:H37"/>
  </mergeCells>
  <hyperlinks>
    <hyperlink ref="A7" r:id="rId1" display="scichoiseul@gmail.com" xr:uid="{CAF54754-5BA8-4B4C-950D-68E32A5170B6}"/>
  </hyperlinks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2824E07-9D04-4349-BC65-4344FB482996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992A8-FF4F-4247-9544-BEF6086C30CA}">
  <dimension ref="A1:I48"/>
  <sheetViews>
    <sheetView showGridLines="0" showRowColHeaders="0" showRuler="0" view="pageLayout" topLeftCell="A4" zoomScaleNormal="100" workbookViewId="0">
      <selection activeCell="C21" sqref="C21:E21"/>
    </sheetView>
  </sheetViews>
  <sheetFormatPr baseColWidth="10" defaultRowHeight="14.4" x14ac:dyDescent="0.55000000000000004"/>
  <cols>
    <col min="1" max="1" width="10.26171875" customWidth="1"/>
    <col min="2" max="2" width="9" customWidth="1"/>
    <col min="7" max="7" width="7.578125" customWidth="1"/>
    <col min="8" max="8" width="7" customWidth="1"/>
  </cols>
  <sheetData>
    <row r="1" spans="1:9" ht="28.5" customHeight="1" x14ac:dyDescent="1.1000000000000001">
      <c r="A1" s="64" t="s">
        <v>17</v>
      </c>
      <c r="B1" s="64"/>
      <c r="C1" s="64"/>
      <c r="D1" s="64"/>
      <c r="E1" s="64"/>
      <c r="F1" s="64"/>
      <c r="G1" s="64"/>
      <c r="H1" s="64"/>
      <c r="I1" s="64"/>
    </row>
    <row r="5" spans="1:9" x14ac:dyDescent="0.55000000000000004">
      <c r="A5" s="59" t="s">
        <v>18</v>
      </c>
      <c r="B5" s="59"/>
      <c r="C5" s="59"/>
    </row>
    <row r="6" spans="1:9" x14ac:dyDescent="0.55000000000000004">
      <c r="A6" s="61"/>
      <c r="B6" s="61"/>
      <c r="C6" s="61"/>
    </row>
    <row r="7" spans="1:9" x14ac:dyDescent="0.55000000000000004">
      <c r="A7" s="68" t="str">
        <f>IF(ISBLANK(Locataires!B3),"",Locataires!B3)</f>
        <v>Sci</v>
      </c>
      <c r="B7" s="69"/>
      <c r="C7" s="69"/>
    </row>
    <row r="8" spans="1:9" x14ac:dyDescent="0.55000000000000004">
      <c r="A8" s="62" t="str">
        <f>IF(ISBLANK(Locataires!B4),"",Locataires!B4)</f>
        <v>rue du stade</v>
      </c>
      <c r="B8" s="62"/>
      <c r="C8" s="62"/>
    </row>
    <row r="9" spans="1:9" x14ac:dyDescent="0.55000000000000004">
      <c r="A9" s="62" t="str">
        <f>IF(ISBLANK(Locataires!B5),"",Locataires!B5)</f>
        <v>500000</v>
      </c>
      <c r="B9" s="62"/>
      <c r="C9" s="62"/>
    </row>
    <row r="10" spans="1:9" x14ac:dyDescent="0.55000000000000004">
      <c r="A10" s="62" t="str">
        <f>IF(ISBLANK(Locataires!B6),"",Locataires!B6)</f>
        <v>01 02 03 04 05 06</v>
      </c>
      <c r="B10" s="62"/>
      <c r="C10" s="62"/>
    </row>
    <row r="11" spans="1:9" x14ac:dyDescent="0.55000000000000004">
      <c r="A11" s="67" t="str">
        <f>IF(ISBLANK(Locataires!B7),"",Locataires!B7)</f>
        <v>sci@gmail.com</v>
      </c>
      <c r="B11" s="67"/>
      <c r="C11" s="67"/>
    </row>
    <row r="12" spans="1:9" x14ac:dyDescent="0.55000000000000004">
      <c r="A12" s="61" t="str">
        <f>IF(ISBLANK(Locataires!B8),"",Locataires!B8)</f>
        <v/>
      </c>
      <c r="B12" s="61"/>
      <c r="C12" s="61"/>
    </row>
    <row r="13" spans="1:9" x14ac:dyDescent="0.55000000000000004">
      <c r="A13" s="62" t="str">
        <f>IF(ISBLANK(Locataires!B9),"",Locataires!B9)</f>
        <v/>
      </c>
      <c r="B13" s="62"/>
      <c r="C13" s="62"/>
    </row>
    <row r="16" spans="1:9" ht="18.3" customHeight="1" x14ac:dyDescent="0.7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" customHeight="1" x14ac:dyDescent="0.7">
      <c r="A17" s="50" t="s">
        <v>50</v>
      </c>
      <c r="B17" s="50"/>
      <c r="C17" s="70">
        <f>Locataires!E3</f>
        <v>45658</v>
      </c>
      <c r="D17" s="71"/>
      <c r="E17" s="27" t="s">
        <v>49</v>
      </c>
      <c r="F17" s="72">
        <f>Locataires!E4</f>
        <v>45688</v>
      </c>
      <c r="G17" s="73"/>
      <c r="H17" s="52"/>
      <c r="I17" s="52"/>
    </row>
    <row r="20" spans="1:9" x14ac:dyDescent="0.55000000000000004">
      <c r="A20" s="58" t="s">
        <v>34</v>
      </c>
      <c r="B20" s="58"/>
      <c r="C20" s="58"/>
      <c r="D20" s="58"/>
      <c r="E20" s="58"/>
      <c r="F20" s="58"/>
      <c r="G20" s="58"/>
      <c r="H20" s="58"/>
      <c r="I20" s="58"/>
    </row>
    <row r="21" spans="1:9" x14ac:dyDescent="0.55000000000000004">
      <c r="A21" s="59" t="s">
        <v>45</v>
      </c>
      <c r="B21" s="59"/>
      <c r="C21" s="65" t="s">
        <v>71</v>
      </c>
      <c r="D21" s="65"/>
      <c r="E21" s="65"/>
    </row>
    <row r="22" spans="1:9" x14ac:dyDescent="0.55000000000000004">
      <c r="A22" s="59" t="s">
        <v>38</v>
      </c>
      <c r="B22" s="59"/>
      <c r="C22" s="66" t="str">
        <f>IF(ISBLANK(VLOOKUP($C$21,Locataires!A13:I30,4,0)),"",VLOOKUP($C$21,Locataires!A13:I30,4,0))</f>
        <v>02  01 00 00 00</v>
      </c>
      <c r="D22" s="66"/>
      <c r="E22" s="66"/>
    </row>
    <row r="23" spans="1:9" x14ac:dyDescent="0.55000000000000004">
      <c r="A23" s="59" t="s">
        <v>37</v>
      </c>
      <c r="B23" s="59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55000000000000004">
      <c r="A24" s="63"/>
      <c r="B24" s="63"/>
      <c r="C24" s="63"/>
      <c r="D24" s="63"/>
      <c r="E24" s="63"/>
      <c r="F24" s="63"/>
      <c r="G24" s="63"/>
      <c r="H24" s="63"/>
    </row>
    <row r="25" spans="1:9" x14ac:dyDescent="0.55000000000000004">
      <c r="A25" s="58" t="s">
        <v>33</v>
      </c>
      <c r="B25" s="58"/>
      <c r="C25" s="58"/>
      <c r="D25" s="58"/>
      <c r="E25" s="58"/>
      <c r="F25" s="58"/>
      <c r="G25" s="58"/>
      <c r="H25" s="58"/>
      <c r="I25" s="58"/>
    </row>
    <row r="26" spans="1:9" x14ac:dyDescent="0.55000000000000004">
      <c r="A26" s="59" t="s">
        <v>35</v>
      </c>
      <c r="B26" s="59"/>
      <c r="C26" s="62" t="str">
        <f>IF(ISBLANK(VLOOKUP($C$21,Locataires!A13:I30,2,0)),"",VLOOKUP($C$21,Locataires!A13:I30,2,0))</f>
        <v xml:space="preserve">2 rue blum, 5600  </v>
      </c>
      <c r="D26" s="62"/>
      <c r="E26" s="62"/>
      <c r="F26" s="62"/>
      <c r="G26" s="62"/>
      <c r="H26" s="62"/>
    </row>
    <row r="27" spans="1:9" x14ac:dyDescent="0.55000000000000004">
      <c r="A27" s="59" t="s">
        <v>36</v>
      </c>
      <c r="B27" s="59"/>
      <c r="C27" s="62">
        <f>IF(ISBLANK(VLOOKUP($C$21,Locataires!A13:I30,3,0)),"",VLOOKUP($C$21,Locataires!A13:I30,3,0))</f>
        <v>3</v>
      </c>
      <c r="D27" s="62"/>
      <c r="E27" s="62"/>
      <c r="F27" s="62"/>
      <c r="G27" s="62"/>
      <c r="H27" s="62"/>
    </row>
    <row r="28" spans="1:9" x14ac:dyDescent="0.55000000000000004">
      <c r="A28" s="61"/>
      <c r="B28" s="61"/>
    </row>
    <row r="29" spans="1:9" x14ac:dyDescent="0.55000000000000004">
      <c r="A29" s="61"/>
      <c r="B29" s="61"/>
    </row>
    <row r="30" spans="1:9" x14ac:dyDescent="0.55000000000000004">
      <c r="A30" s="61"/>
      <c r="B30" s="61"/>
    </row>
    <row r="31" spans="1:9" x14ac:dyDescent="0.55000000000000004">
      <c r="A31" s="58" t="s">
        <v>39</v>
      </c>
      <c r="B31" s="58"/>
      <c r="C31" s="58"/>
      <c r="D31" s="58"/>
      <c r="E31" s="58"/>
      <c r="F31" s="58"/>
      <c r="G31" s="58"/>
      <c r="H31" s="58"/>
      <c r="I31" s="58"/>
    </row>
    <row r="32" spans="1:9" x14ac:dyDescent="0.55000000000000004">
      <c r="A32" s="59" t="s">
        <v>41</v>
      </c>
      <c r="B32" s="59"/>
      <c r="C32" s="60">
        <f>IF(ISBLANK(VLOOKUP($C$21,Locataires!A13:I30,6,0)),"",VLOOKUP($C$21,Locataires!A13:I30,6,0))</f>
        <v>550</v>
      </c>
      <c r="D32" s="60"/>
    </row>
    <row r="33" spans="1:9" x14ac:dyDescent="0.55000000000000004">
      <c r="A33" s="59" t="s">
        <v>42</v>
      </c>
      <c r="B33" s="59"/>
      <c r="C33" s="60">
        <f>IF(ISBLANK(VLOOKUP($C$21,Locataires!A13:I30,7,0)),"",VLOOKUP($C$21,Locataires!A13:I30,7,0))</f>
        <v>50</v>
      </c>
      <c r="D33" s="60"/>
    </row>
    <row r="34" spans="1:9" x14ac:dyDescent="0.55000000000000004">
      <c r="A34" s="59" t="s">
        <v>40</v>
      </c>
      <c r="B34" s="59"/>
      <c r="C34" s="60">
        <f>SUM(C32:C33)</f>
        <v>600</v>
      </c>
      <c r="D34" s="60"/>
    </row>
    <row r="37" spans="1:9" x14ac:dyDescent="0.55000000000000004">
      <c r="E37" s="17"/>
      <c r="F37" t="s">
        <v>47</v>
      </c>
      <c r="G37" s="56">
        <f ca="1">TODAY()</f>
        <v>45679</v>
      </c>
      <c r="H37" s="56"/>
    </row>
    <row r="38" spans="1:9" x14ac:dyDescent="0.55000000000000004">
      <c r="F38" s="17" t="s">
        <v>44</v>
      </c>
    </row>
    <row r="47" spans="1:9" ht="15" customHeight="1" x14ac:dyDescent="0.55000000000000004">
      <c r="A47" s="57" t="s">
        <v>43</v>
      </c>
      <c r="B47" s="57"/>
      <c r="C47" s="57"/>
      <c r="D47" s="57"/>
      <c r="E47" s="57"/>
      <c r="F47" s="57"/>
      <c r="G47" s="57"/>
      <c r="H47" s="57"/>
      <c r="I47" s="57"/>
    </row>
    <row r="48" spans="1:9" x14ac:dyDescent="0.55000000000000004">
      <c r="A48" s="57"/>
      <c r="B48" s="57"/>
      <c r="C48" s="57"/>
      <c r="D48" s="57"/>
      <c r="E48" s="57"/>
      <c r="F48" s="57"/>
      <c r="G48" s="57"/>
      <c r="H48" s="57"/>
      <c r="I48" s="57"/>
    </row>
  </sheetData>
  <mergeCells count="36">
    <mergeCell ref="F17:G17"/>
    <mergeCell ref="A1:I1"/>
    <mergeCell ref="A5:C5"/>
    <mergeCell ref="A6:C6"/>
    <mergeCell ref="A7:C7"/>
    <mergeCell ref="A8:C8"/>
    <mergeCell ref="A9:C9"/>
    <mergeCell ref="A23:B23"/>
    <mergeCell ref="A10:C10"/>
    <mergeCell ref="A11:C11"/>
    <mergeCell ref="A12:C12"/>
    <mergeCell ref="A13:C13"/>
    <mergeCell ref="C17:D17"/>
    <mergeCell ref="A20:I20"/>
    <mergeCell ref="A21:B21"/>
    <mergeCell ref="C21:E21"/>
    <mergeCell ref="A22:B22"/>
    <mergeCell ref="C22:E22"/>
    <mergeCell ref="A24:H24"/>
    <mergeCell ref="A25:I25"/>
    <mergeCell ref="A26:B26"/>
    <mergeCell ref="C26:H26"/>
    <mergeCell ref="A27:B27"/>
    <mergeCell ref="C27:H27"/>
    <mergeCell ref="A47:I48"/>
    <mergeCell ref="A28:B28"/>
    <mergeCell ref="A29:B29"/>
    <mergeCell ref="A30:B30"/>
    <mergeCell ref="A31:I31"/>
    <mergeCell ref="A32:B32"/>
    <mergeCell ref="C32:D32"/>
    <mergeCell ref="A33:B33"/>
    <mergeCell ref="C33:D33"/>
    <mergeCell ref="A34:B34"/>
    <mergeCell ref="C34:D34"/>
    <mergeCell ref="G37:H37"/>
  </mergeCells>
  <hyperlinks>
    <hyperlink ref="A7" r:id="rId1" display="scichoiseul@gmail.com" xr:uid="{0C5E62AC-B43D-4109-B177-EF059DEED43C}"/>
  </hyperlinks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81B9051-E828-4DC8-AF95-D13ECDACF500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2FE25-3A38-4769-A1D7-A57725FC5DD5}">
  <dimension ref="A1:I48"/>
  <sheetViews>
    <sheetView showGridLines="0" showRowColHeaders="0" showRuler="0" view="pageLayout" zoomScaleNormal="100" workbookViewId="0">
      <selection activeCell="C21" sqref="C21:E21"/>
    </sheetView>
  </sheetViews>
  <sheetFormatPr baseColWidth="10" defaultRowHeight="14.4" x14ac:dyDescent="0.55000000000000004"/>
  <cols>
    <col min="1" max="1" width="10.26171875" customWidth="1"/>
    <col min="2" max="2" width="9" customWidth="1"/>
    <col min="7" max="7" width="7.578125" customWidth="1"/>
    <col min="8" max="8" width="7" customWidth="1"/>
  </cols>
  <sheetData>
    <row r="1" spans="1:9" ht="28.5" customHeight="1" x14ac:dyDescent="1.1000000000000001">
      <c r="A1" s="64" t="s">
        <v>17</v>
      </c>
      <c r="B1" s="64"/>
      <c r="C1" s="64"/>
      <c r="D1" s="64"/>
      <c r="E1" s="64"/>
      <c r="F1" s="64"/>
      <c r="G1" s="64"/>
      <c r="H1" s="64"/>
      <c r="I1" s="64"/>
    </row>
    <row r="5" spans="1:9" x14ac:dyDescent="0.55000000000000004">
      <c r="A5" s="59" t="s">
        <v>18</v>
      </c>
      <c r="B5" s="59"/>
      <c r="C5" s="59"/>
    </row>
    <row r="6" spans="1:9" x14ac:dyDescent="0.55000000000000004">
      <c r="A6" s="61"/>
      <c r="B6" s="61"/>
      <c r="C6" s="61"/>
    </row>
    <row r="7" spans="1:9" x14ac:dyDescent="0.55000000000000004">
      <c r="A7" s="68" t="str">
        <f>IF(ISBLANK(Locataires!B3),"",Locataires!B3)</f>
        <v>Sci</v>
      </c>
      <c r="B7" s="69"/>
      <c r="C7" s="69"/>
    </row>
    <row r="8" spans="1:9" x14ac:dyDescent="0.55000000000000004">
      <c r="A8" s="62" t="str">
        <f>IF(ISBLANK(Locataires!B4),"",Locataires!B4)</f>
        <v>rue du stade</v>
      </c>
      <c r="B8" s="62"/>
      <c r="C8" s="62"/>
    </row>
    <row r="9" spans="1:9" x14ac:dyDescent="0.55000000000000004">
      <c r="A9" s="62" t="str">
        <f>IF(ISBLANK(Locataires!B5),"",Locataires!B5)</f>
        <v>500000</v>
      </c>
      <c r="B9" s="62"/>
      <c r="C9" s="62"/>
    </row>
    <row r="10" spans="1:9" x14ac:dyDescent="0.55000000000000004">
      <c r="A10" s="62" t="str">
        <f>IF(ISBLANK(Locataires!B6),"",Locataires!B6)</f>
        <v>01 02 03 04 05 06</v>
      </c>
      <c r="B10" s="62"/>
      <c r="C10" s="62"/>
    </row>
    <row r="11" spans="1:9" x14ac:dyDescent="0.55000000000000004">
      <c r="A11" s="67" t="str">
        <f>IF(ISBLANK(Locataires!B7),"",Locataires!B7)</f>
        <v>sci@gmail.com</v>
      </c>
      <c r="B11" s="67"/>
      <c r="C11" s="67"/>
    </row>
    <row r="12" spans="1:9" x14ac:dyDescent="0.55000000000000004">
      <c r="A12" s="61" t="str">
        <f>IF(ISBLANK(Locataires!B8),"",Locataires!B8)</f>
        <v/>
      </c>
      <c r="B12" s="61"/>
      <c r="C12" s="61"/>
    </row>
    <row r="13" spans="1:9" x14ac:dyDescent="0.55000000000000004">
      <c r="A13" s="62" t="str">
        <f>IF(ISBLANK(Locataires!B9),"",Locataires!B9)</f>
        <v/>
      </c>
      <c r="B13" s="62"/>
      <c r="C13" s="62"/>
    </row>
    <row r="16" spans="1:9" ht="18.3" customHeight="1" x14ac:dyDescent="0.7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" customHeight="1" x14ac:dyDescent="0.7">
      <c r="A17" s="50" t="s">
        <v>50</v>
      </c>
      <c r="B17" s="50"/>
      <c r="C17" s="70">
        <f>Locataires!E3</f>
        <v>45658</v>
      </c>
      <c r="D17" s="71"/>
      <c r="E17" s="27" t="s">
        <v>49</v>
      </c>
      <c r="F17" s="72">
        <f>Locataires!E4</f>
        <v>45688</v>
      </c>
      <c r="G17" s="73"/>
      <c r="H17" s="52"/>
      <c r="I17" s="52"/>
    </row>
    <row r="20" spans="1:9" x14ac:dyDescent="0.55000000000000004">
      <c r="A20" s="58" t="s">
        <v>34</v>
      </c>
      <c r="B20" s="58"/>
      <c r="C20" s="58"/>
      <c r="D20" s="58"/>
      <c r="E20" s="58"/>
      <c r="F20" s="58"/>
      <c r="G20" s="58"/>
      <c r="H20" s="58"/>
      <c r="I20" s="58"/>
    </row>
    <row r="21" spans="1:9" x14ac:dyDescent="0.55000000000000004">
      <c r="A21" s="59" t="s">
        <v>45</v>
      </c>
      <c r="B21" s="59"/>
      <c r="C21" s="65" t="s">
        <v>72</v>
      </c>
      <c r="D21" s="65"/>
      <c r="E21" s="65"/>
    </row>
    <row r="22" spans="1:9" x14ac:dyDescent="0.55000000000000004">
      <c r="A22" s="59" t="s">
        <v>38</v>
      </c>
      <c r="B22" s="59"/>
      <c r="C22" s="66" t="str">
        <f>IF(ISBLANK(VLOOKUP($C$21,Locataires!A13:I30,4,0)),"",VLOOKUP($C$21,Locataires!A13:I30,4,0))</f>
        <v>03  01 00 00 00</v>
      </c>
      <c r="D22" s="66"/>
      <c r="E22" s="66"/>
    </row>
    <row r="23" spans="1:9" x14ac:dyDescent="0.55000000000000004">
      <c r="A23" s="59" t="s">
        <v>37</v>
      </c>
      <c r="B23" s="59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55000000000000004">
      <c r="A24" s="63"/>
      <c r="B24" s="63"/>
      <c r="C24" s="63"/>
      <c r="D24" s="63"/>
      <c r="E24" s="63"/>
      <c r="F24" s="63"/>
      <c r="G24" s="63"/>
      <c r="H24" s="63"/>
    </row>
    <row r="25" spans="1:9" x14ac:dyDescent="0.55000000000000004">
      <c r="A25" s="58" t="s">
        <v>33</v>
      </c>
      <c r="B25" s="58"/>
      <c r="C25" s="58"/>
      <c r="D25" s="58"/>
      <c r="E25" s="58"/>
      <c r="F25" s="58"/>
      <c r="G25" s="58"/>
      <c r="H25" s="58"/>
      <c r="I25" s="58"/>
    </row>
    <row r="26" spans="1:9" x14ac:dyDescent="0.55000000000000004">
      <c r="A26" s="59" t="s">
        <v>35</v>
      </c>
      <c r="B26" s="59"/>
      <c r="C26" s="62" t="str">
        <f>IF(ISBLANK(VLOOKUP($C$21,Locataires!A13:I30,2,0)),"",VLOOKUP($C$21,Locataires!A13:I30,2,0))</f>
        <v xml:space="preserve">3 rue blum, 5600  </v>
      </c>
      <c r="D26" s="62"/>
      <c r="E26" s="62"/>
      <c r="F26" s="62"/>
      <c r="G26" s="62"/>
      <c r="H26" s="62"/>
    </row>
    <row r="27" spans="1:9" x14ac:dyDescent="0.55000000000000004">
      <c r="A27" s="59" t="s">
        <v>36</v>
      </c>
      <c r="B27" s="59"/>
      <c r="C27" s="62">
        <f>IF(ISBLANK(VLOOKUP($C$21,Locataires!A13:I30,3,0)),"",VLOOKUP($C$21,Locataires!A13:I30,3,0))</f>
        <v>4</v>
      </c>
      <c r="D27" s="62"/>
      <c r="E27" s="62"/>
      <c r="F27" s="62"/>
      <c r="G27" s="62"/>
      <c r="H27" s="62"/>
    </row>
    <row r="28" spans="1:9" x14ac:dyDescent="0.55000000000000004">
      <c r="A28" s="61"/>
      <c r="B28" s="61"/>
    </row>
    <row r="29" spans="1:9" x14ac:dyDescent="0.55000000000000004">
      <c r="A29" s="61"/>
      <c r="B29" s="61"/>
    </row>
    <row r="30" spans="1:9" x14ac:dyDescent="0.55000000000000004">
      <c r="A30" s="61"/>
      <c r="B30" s="61"/>
    </row>
    <row r="31" spans="1:9" x14ac:dyDescent="0.55000000000000004">
      <c r="A31" s="58" t="s">
        <v>39</v>
      </c>
      <c r="B31" s="58"/>
      <c r="C31" s="58"/>
      <c r="D31" s="58"/>
      <c r="E31" s="58"/>
      <c r="F31" s="58"/>
      <c r="G31" s="58"/>
      <c r="H31" s="58"/>
      <c r="I31" s="58"/>
    </row>
    <row r="32" spans="1:9" x14ac:dyDescent="0.55000000000000004">
      <c r="A32" s="59" t="s">
        <v>41</v>
      </c>
      <c r="B32" s="59"/>
      <c r="C32" s="60">
        <f>IF(ISBLANK(VLOOKUP($C$21,Locataires!A13:I30,6,0)),"",VLOOKUP($C$21,Locataires!A13:I30,6,0))</f>
        <v>490</v>
      </c>
      <c r="D32" s="60"/>
    </row>
    <row r="33" spans="1:9" x14ac:dyDescent="0.55000000000000004">
      <c r="A33" s="59" t="s">
        <v>42</v>
      </c>
      <c r="B33" s="59"/>
      <c r="C33" s="60">
        <f>IF(ISBLANK(VLOOKUP($C$21,Locataires!A13:I30,7,0)),"",VLOOKUP($C$21,Locataires!A13:I30,7,0))</f>
        <v>50</v>
      </c>
      <c r="D33" s="60"/>
    </row>
    <row r="34" spans="1:9" x14ac:dyDescent="0.55000000000000004">
      <c r="A34" s="59" t="s">
        <v>40</v>
      </c>
      <c r="B34" s="59"/>
      <c r="C34" s="60">
        <f>SUM(C32:C33)</f>
        <v>540</v>
      </c>
      <c r="D34" s="60"/>
    </row>
    <row r="37" spans="1:9" x14ac:dyDescent="0.55000000000000004">
      <c r="E37" s="17"/>
      <c r="F37" t="s">
        <v>47</v>
      </c>
      <c r="G37" s="56">
        <f ca="1">TODAY()</f>
        <v>45679</v>
      </c>
      <c r="H37" s="56"/>
    </row>
    <row r="38" spans="1:9" x14ac:dyDescent="0.55000000000000004">
      <c r="F38" s="17" t="s">
        <v>44</v>
      </c>
    </row>
    <row r="47" spans="1:9" ht="15" customHeight="1" x14ac:dyDescent="0.55000000000000004">
      <c r="A47" s="57" t="s">
        <v>43</v>
      </c>
      <c r="B47" s="57"/>
      <c r="C47" s="57"/>
      <c r="D47" s="57"/>
      <c r="E47" s="57"/>
      <c r="F47" s="57"/>
      <c r="G47" s="57"/>
      <c r="H47" s="57"/>
      <c r="I47" s="57"/>
    </row>
    <row r="48" spans="1:9" x14ac:dyDescent="0.55000000000000004">
      <c r="A48" s="57"/>
      <c r="B48" s="57"/>
      <c r="C48" s="57"/>
      <c r="D48" s="57"/>
      <c r="E48" s="57"/>
      <c r="F48" s="57"/>
      <c r="G48" s="57"/>
      <c r="H48" s="57"/>
      <c r="I48" s="57"/>
    </row>
  </sheetData>
  <mergeCells count="36">
    <mergeCell ref="F17:G17"/>
    <mergeCell ref="A1:I1"/>
    <mergeCell ref="A5:C5"/>
    <mergeCell ref="A6:C6"/>
    <mergeCell ref="A7:C7"/>
    <mergeCell ref="A8:C8"/>
    <mergeCell ref="A9:C9"/>
    <mergeCell ref="A23:B23"/>
    <mergeCell ref="A10:C10"/>
    <mergeCell ref="A11:C11"/>
    <mergeCell ref="A12:C12"/>
    <mergeCell ref="A13:C13"/>
    <mergeCell ref="C17:D17"/>
    <mergeCell ref="A20:I20"/>
    <mergeCell ref="A21:B21"/>
    <mergeCell ref="C21:E21"/>
    <mergeCell ref="A22:B22"/>
    <mergeCell ref="C22:E22"/>
    <mergeCell ref="A24:H24"/>
    <mergeCell ref="A25:I25"/>
    <mergeCell ref="A26:B26"/>
    <mergeCell ref="C26:H26"/>
    <mergeCell ref="A27:B27"/>
    <mergeCell ref="C27:H27"/>
    <mergeCell ref="A47:I48"/>
    <mergeCell ref="A28:B28"/>
    <mergeCell ref="A29:B29"/>
    <mergeCell ref="A30:B30"/>
    <mergeCell ref="A31:I31"/>
    <mergeCell ref="A32:B32"/>
    <mergeCell ref="C32:D32"/>
    <mergeCell ref="A33:B33"/>
    <mergeCell ref="C33:D33"/>
    <mergeCell ref="A34:B34"/>
    <mergeCell ref="C34:D34"/>
    <mergeCell ref="G37:H37"/>
  </mergeCells>
  <hyperlinks>
    <hyperlink ref="A7" r:id="rId1" display="scichoiseul@gmail.com" xr:uid="{467BC2D2-4597-4746-B739-850A766B0246}"/>
  </hyperlinks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C6F19FC-A675-4ACF-AABA-8CDB00477762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7EEF0-1C22-401E-A2E7-AACB608B10D3}">
  <dimension ref="A1:I48"/>
  <sheetViews>
    <sheetView showGridLines="0" showRowColHeaders="0" showRuler="0" view="pageLayout" zoomScaleNormal="100" workbookViewId="0">
      <selection activeCell="C21" sqref="C21:E21"/>
    </sheetView>
  </sheetViews>
  <sheetFormatPr baseColWidth="10" defaultRowHeight="14.4" x14ac:dyDescent="0.55000000000000004"/>
  <cols>
    <col min="1" max="1" width="10.26171875" customWidth="1"/>
    <col min="2" max="2" width="9" customWidth="1"/>
    <col min="7" max="7" width="7.578125" customWidth="1"/>
    <col min="8" max="8" width="7" customWidth="1"/>
  </cols>
  <sheetData>
    <row r="1" spans="1:9" ht="28.5" customHeight="1" x14ac:dyDescent="1.1000000000000001">
      <c r="A1" s="64" t="s">
        <v>17</v>
      </c>
      <c r="B1" s="64"/>
      <c r="C1" s="64"/>
      <c r="D1" s="64"/>
      <c r="E1" s="64"/>
      <c r="F1" s="64"/>
      <c r="G1" s="64"/>
      <c r="H1" s="64"/>
      <c r="I1" s="64"/>
    </row>
    <row r="5" spans="1:9" x14ac:dyDescent="0.55000000000000004">
      <c r="A5" s="59" t="s">
        <v>18</v>
      </c>
      <c r="B5" s="59"/>
      <c r="C5" s="59"/>
    </row>
    <row r="6" spans="1:9" x14ac:dyDescent="0.55000000000000004">
      <c r="A6" s="61"/>
      <c r="B6" s="61"/>
      <c r="C6" s="61"/>
    </row>
    <row r="7" spans="1:9" x14ac:dyDescent="0.55000000000000004">
      <c r="A7" s="68" t="str">
        <f>IF(ISBLANK(Locataires!B3),"",Locataires!B3)</f>
        <v>Sci</v>
      </c>
      <c r="B7" s="69"/>
      <c r="C7" s="69"/>
    </row>
    <row r="8" spans="1:9" x14ac:dyDescent="0.55000000000000004">
      <c r="A8" s="62" t="str">
        <f>IF(ISBLANK(Locataires!B4),"",Locataires!B4)</f>
        <v>rue du stade</v>
      </c>
      <c r="B8" s="62"/>
      <c r="C8" s="62"/>
    </row>
    <row r="9" spans="1:9" x14ac:dyDescent="0.55000000000000004">
      <c r="A9" s="62" t="str">
        <f>IF(ISBLANK(Locataires!B5),"",Locataires!B5)</f>
        <v>500000</v>
      </c>
      <c r="B9" s="62"/>
      <c r="C9" s="62"/>
    </row>
    <row r="10" spans="1:9" x14ac:dyDescent="0.55000000000000004">
      <c r="A10" s="62" t="str">
        <f>IF(ISBLANK(Locataires!B6),"",Locataires!B6)</f>
        <v>01 02 03 04 05 06</v>
      </c>
      <c r="B10" s="62"/>
      <c r="C10" s="62"/>
    </row>
    <row r="11" spans="1:9" x14ac:dyDescent="0.55000000000000004">
      <c r="A11" s="67" t="str">
        <f>IF(ISBLANK(Locataires!B7),"",Locataires!B7)</f>
        <v>sci@gmail.com</v>
      </c>
      <c r="B11" s="67"/>
      <c r="C11" s="67"/>
    </row>
    <row r="12" spans="1:9" x14ac:dyDescent="0.55000000000000004">
      <c r="A12" s="61" t="str">
        <f>IF(ISBLANK(Locataires!B8),"",Locataires!B8)</f>
        <v/>
      </c>
      <c r="B12" s="61"/>
      <c r="C12" s="61"/>
    </row>
    <row r="13" spans="1:9" x14ac:dyDescent="0.55000000000000004">
      <c r="A13" s="62" t="str">
        <f>IF(ISBLANK(Locataires!B9),"",Locataires!B9)</f>
        <v/>
      </c>
      <c r="B13" s="62"/>
      <c r="C13" s="62"/>
    </row>
    <row r="16" spans="1:9" ht="18.3" customHeight="1" x14ac:dyDescent="0.7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" customHeight="1" x14ac:dyDescent="0.7">
      <c r="A17" s="50" t="s">
        <v>50</v>
      </c>
      <c r="B17" s="50"/>
      <c r="C17" s="70">
        <f>Locataires!E3</f>
        <v>45658</v>
      </c>
      <c r="D17" s="71"/>
      <c r="E17" s="27" t="s">
        <v>49</v>
      </c>
      <c r="F17" s="72">
        <f>Locataires!E4</f>
        <v>45688</v>
      </c>
      <c r="G17" s="73"/>
      <c r="H17" s="52"/>
      <c r="I17" s="52"/>
    </row>
    <row r="20" spans="1:9" x14ac:dyDescent="0.55000000000000004">
      <c r="A20" s="58" t="s">
        <v>34</v>
      </c>
      <c r="B20" s="58"/>
      <c r="C20" s="58"/>
      <c r="D20" s="58"/>
      <c r="E20" s="58"/>
      <c r="F20" s="58"/>
      <c r="G20" s="58"/>
      <c r="H20" s="58"/>
      <c r="I20" s="58"/>
    </row>
    <row r="21" spans="1:9" x14ac:dyDescent="0.55000000000000004">
      <c r="A21" s="59" t="s">
        <v>45</v>
      </c>
      <c r="B21" s="59"/>
      <c r="C21" s="65" t="s">
        <v>73</v>
      </c>
      <c r="D21" s="65"/>
      <c r="E21" s="65"/>
    </row>
    <row r="22" spans="1:9" x14ac:dyDescent="0.55000000000000004">
      <c r="A22" s="59" t="s">
        <v>38</v>
      </c>
      <c r="B22" s="59"/>
      <c r="C22" s="66" t="str">
        <f>IF(ISBLANK(VLOOKUP($C$21,Locataires!A13:I30,4,0)),"",VLOOKUP($C$21,Locataires!A13:I30,4,0))</f>
        <v>04  01 00 00 00</v>
      </c>
      <c r="D22" s="66"/>
      <c r="E22" s="66"/>
    </row>
    <row r="23" spans="1:9" x14ac:dyDescent="0.55000000000000004">
      <c r="A23" s="59" t="s">
        <v>37</v>
      </c>
      <c r="B23" s="59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55000000000000004">
      <c r="A24" s="63"/>
      <c r="B24" s="63"/>
      <c r="C24" s="63"/>
      <c r="D24" s="63"/>
      <c r="E24" s="63"/>
      <c r="F24" s="63"/>
      <c r="G24" s="63"/>
      <c r="H24" s="63"/>
    </row>
    <row r="25" spans="1:9" x14ac:dyDescent="0.55000000000000004">
      <c r="A25" s="58" t="s">
        <v>33</v>
      </c>
      <c r="B25" s="58"/>
      <c r="C25" s="58"/>
      <c r="D25" s="58"/>
      <c r="E25" s="58"/>
      <c r="F25" s="58"/>
      <c r="G25" s="58"/>
      <c r="H25" s="58"/>
      <c r="I25" s="58"/>
    </row>
    <row r="26" spans="1:9" x14ac:dyDescent="0.55000000000000004">
      <c r="A26" s="59" t="s">
        <v>35</v>
      </c>
      <c r="B26" s="59"/>
      <c r="C26" s="62" t="str">
        <f>IF(ISBLANK(VLOOKUP($C$21,Locataires!A13:I30,2,0)),"",VLOOKUP($C$21,Locataires!A13:I30,2,0))</f>
        <v xml:space="preserve">4 rue blum, 5600  </v>
      </c>
      <c r="D26" s="62"/>
      <c r="E26" s="62"/>
      <c r="F26" s="62"/>
      <c r="G26" s="62"/>
      <c r="H26" s="62"/>
    </row>
    <row r="27" spans="1:9" x14ac:dyDescent="0.55000000000000004">
      <c r="A27" s="59" t="s">
        <v>36</v>
      </c>
      <c r="B27" s="59"/>
      <c r="C27" s="62">
        <f>IF(ISBLANK(VLOOKUP($C$21,Locataires!A13:I30,3,0)),"",VLOOKUP($C$21,Locataires!A13:I30,3,0))</f>
        <v>5</v>
      </c>
      <c r="D27" s="62"/>
      <c r="E27" s="62"/>
      <c r="F27" s="62"/>
      <c r="G27" s="62"/>
      <c r="H27" s="62"/>
    </row>
    <row r="28" spans="1:9" x14ac:dyDescent="0.55000000000000004">
      <c r="A28" s="61"/>
      <c r="B28" s="61"/>
    </row>
    <row r="29" spans="1:9" x14ac:dyDescent="0.55000000000000004">
      <c r="A29" s="61"/>
      <c r="B29" s="61"/>
    </row>
    <row r="30" spans="1:9" x14ac:dyDescent="0.55000000000000004">
      <c r="A30" s="61"/>
      <c r="B30" s="61"/>
    </row>
    <row r="31" spans="1:9" x14ac:dyDescent="0.55000000000000004">
      <c r="A31" s="58" t="s">
        <v>39</v>
      </c>
      <c r="B31" s="58"/>
      <c r="C31" s="58"/>
      <c r="D31" s="58"/>
      <c r="E31" s="58"/>
      <c r="F31" s="58"/>
      <c r="G31" s="58"/>
      <c r="H31" s="58"/>
      <c r="I31" s="58"/>
    </row>
    <row r="32" spans="1:9" x14ac:dyDescent="0.55000000000000004">
      <c r="A32" s="59" t="s">
        <v>41</v>
      </c>
      <c r="B32" s="59"/>
      <c r="C32" s="60">
        <f>IF(ISBLANK(VLOOKUP($C$21,Locataires!A13:I30,6,0)),"",VLOOKUP($C$21,Locataires!A13:I30,6,0))</f>
        <v>590</v>
      </c>
      <c r="D32" s="60"/>
    </row>
    <row r="33" spans="1:9" x14ac:dyDescent="0.55000000000000004">
      <c r="A33" s="59" t="s">
        <v>42</v>
      </c>
      <c r="B33" s="59"/>
      <c r="C33" s="60">
        <f>IF(ISBLANK(VLOOKUP($C$21,Locataires!A13:I30,7,0)),"",VLOOKUP($C$21,Locataires!A13:I30,7,0))</f>
        <v>50</v>
      </c>
      <c r="D33" s="60"/>
    </row>
    <row r="34" spans="1:9" x14ac:dyDescent="0.55000000000000004">
      <c r="A34" s="59" t="s">
        <v>40</v>
      </c>
      <c r="B34" s="59"/>
      <c r="C34" s="60">
        <f>SUM(C32:C33)</f>
        <v>640</v>
      </c>
      <c r="D34" s="60"/>
    </row>
    <row r="37" spans="1:9" x14ac:dyDescent="0.55000000000000004">
      <c r="E37" s="17"/>
      <c r="F37" t="s">
        <v>47</v>
      </c>
      <c r="G37" s="56">
        <f ca="1">TODAY()</f>
        <v>45679</v>
      </c>
      <c r="H37" s="56"/>
    </row>
    <row r="38" spans="1:9" x14ac:dyDescent="0.55000000000000004">
      <c r="F38" s="17" t="s">
        <v>44</v>
      </c>
    </row>
    <row r="47" spans="1:9" ht="15" customHeight="1" x14ac:dyDescent="0.55000000000000004">
      <c r="A47" s="57" t="s">
        <v>43</v>
      </c>
      <c r="B47" s="57"/>
      <c r="C47" s="57"/>
      <c r="D47" s="57"/>
      <c r="E47" s="57"/>
      <c r="F47" s="57"/>
      <c r="G47" s="57"/>
      <c r="H47" s="57"/>
      <c r="I47" s="57"/>
    </row>
    <row r="48" spans="1:9" x14ac:dyDescent="0.55000000000000004">
      <c r="A48" s="57"/>
      <c r="B48" s="57"/>
      <c r="C48" s="57"/>
      <c r="D48" s="57"/>
      <c r="E48" s="57"/>
      <c r="F48" s="57"/>
      <c r="G48" s="57"/>
      <c r="H48" s="57"/>
      <c r="I48" s="57"/>
    </row>
  </sheetData>
  <mergeCells count="36">
    <mergeCell ref="F17:G17"/>
    <mergeCell ref="A1:I1"/>
    <mergeCell ref="A5:C5"/>
    <mergeCell ref="A6:C6"/>
    <mergeCell ref="A7:C7"/>
    <mergeCell ref="A8:C8"/>
    <mergeCell ref="A9:C9"/>
    <mergeCell ref="A23:B23"/>
    <mergeCell ref="A10:C10"/>
    <mergeCell ref="A11:C11"/>
    <mergeCell ref="A12:C12"/>
    <mergeCell ref="A13:C13"/>
    <mergeCell ref="C17:D17"/>
    <mergeCell ref="A20:I20"/>
    <mergeCell ref="A21:B21"/>
    <mergeCell ref="C21:E21"/>
    <mergeCell ref="A22:B22"/>
    <mergeCell ref="C22:E22"/>
    <mergeCell ref="A24:H24"/>
    <mergeCell ref="A25:I25"/>
    <mergeCell ref="A26:B26"/>
    <mergeCell ref="C26:H26"/>
    <mergeCell ref="A27:B27"/>
    <mergeCell ref="C27:H27"/>
    <mergeCell ref="A47:I48"/>
    <mergeCell ref="A28:B28"/>
    <mergeCell ref="A29:B29"/>
    <mergeCell ref="A30:B30"/>
    <mergeCell ref="A31:I31"/>
    <mergeCell ref="A32:B32"/>
    <mergeCell ref="C32:D32"/>
    <mergeCell ref="A33:B33"/>
    <mergeCell ref="C33:D33"/>
    <mergeCell ref="A34:B34"/>
    <mergeCell ref="C34:D34"/>
    <mergeCell ref="G37:H37"/>
  </mergeCells>
  <hyperlinks>
    <hyperlink ref="A7" r:id="rId1" display="scichoiseul@gmail.com" xr:uid="{9F6404E3-196A-40D0-BC72-B684FD24D129}"/>
  </hyperlinks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F68ED98-07BE-4D9E-85B0-C888ECF0276F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6C8EE-0A44-4530-9EEA-E02D9CBDAD07}">
  <dimension ref="A1:I48"/>
  <sheetViews>
    <sheetView showGridLines="0" showRowColHeaders="0" showRuler="0" view="pageLayout" zoomScaleNormal="100" workbookViewId="0">
      <selection activeCell="C21" sqref="C21:E21"/>
    </sheetView>
  </sheetViews>
  <sheetFormatPr baseColWidth="10" defaultRowHeight="14.4" x14ac:dyDescent="0.55000000000000004"/>
  <cols>
    <col min="1" max="1" width="10.26171875" customWidth="1"/>
    <col min="2" max="2" width="9" customWidth="1"/>
    <col min="7" max="7" width="7.578125" customWidth="1"/>
    <col min="8" max="8" width="7" customWidth="1"/>
  </cols>
  <sheetData>
    <row r="1" spans="1:9" ht="28.5" customHeight="1" x14ac:dyDescent="1.1000000000000001">
      <c r="A1" s="64" t="s">
        <v>17</v>
      </c>
      <c r="B1" s="64"/>
      <c r="C1" s="64"/>
      <c r="D1" s="64"/>
      <c r="E1" s="64"/>
      <c r="F1" s="64"/>
      <c r="G1" s="64"/>
      <c r="H1" s="64"/>
      <c r="I1" s="64"/>
    </row>
    <row r="5" spans="1:9" x14ac:dyDescent="0.55000000000000004">
      <c r="A5" s="59" t="s">
        <v>18</v>
      </c>
      <c r="B5" s="59"/>
      <c r="C5" s="59"/>
    </row>
    <row r="6" spans="1:9" x14ac:dyDescent="0.55000000000000004">
      <c r="A6" s="61"/>
      <c r="B6" s="61"/>
      <c r="C6" s="61"/>
    </row>
    <row r="7" spans="1:9" x14ac:dyDescent="0.55000000000000004">
      <c r="A7" s="68" t="str">
        <f>IF(ISBLANK(Locataires!B3),"",Locataires!B3)</f>
        <v>Sci</v>
      </c>
      <c r="B7" s="69"/>
      <c r="C7" s="69"/>
    </row>
    <row r="8" spans="1:9" x14ac:dyDescent="0.55000000000000004">
      <c r="A8" s="62" t="str">
        <f>IF(ISBLANK(Locataires!B4),"",Locataires!B4)</f>
        <v>rue du stade</v>
      </c>
      <c r="B8" s="62"/>
      <c r="C8" s="62"/>
    </row>
    <row r="9" spans="1:9" x14ac:dyDescent="0.55000000000000004">
      <c r="A9" s="62" t="str">
        <f>IF(ISBLANK(Locataires!B5),"",Locataires!B5)</f>
        <v>500000</v>
      </c>
      <c r="B9" s="62"/>
      <c r="C9" s="62"/>
    </row>
    <row r="10" spans="1:9" x14ac:dyDescent="0.55000000000000004">
      <c r="A10" s="62" t="str">
        <f>IF(ISBLANK(Locataires!B6),"",Locataires!B6)</f>
        <v>01 02 03 04 05 06</v>
      </c>
      <c r="B10" s="62"/>
      <c r="C10" s="62"/>
    </row>
    <row r="11" spans="1:9" x14ac:dyDescent="0.55000000000000004">
      <c r="A11" s="67" t="str">
        <f>IF(ISBLANK(Locataires!B7),"",Locataires!B7)</f>
        <v>sci@gmail.com</v>
      </c>
      <c r="B11" s="67"/>
      <c r="C11" s="67"/>
    </row>
    <row r="12" spans="1:9" x14ac:dyDescent="0.55000000000000004">
      <c r="A12" s="61" t="str">
        <f>IF(ISBLANK(Locataires!B8),"",Locataires!B8)</f>
        <v/>
      </c>
      <c r="B12" s="61"/>
      <c r="C12" s="61"/>
    </row>
    <row r="13" spans="1:9" x14ac:dyDescent="0.55000000000000004">
      <c r="A13" s="62" t="str">
        <f>IF(ISBLANK(Locataires!B9),"",Locataires!B9)</f>
        <v/>
      </c>
      <c r="B13" s="62"/>
      <c r="C13" s="62"/>
    </row>
    <row r="16" spans="1:9" ht="18.3" customHeight="1" x14ac:dyDescent="0.7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" customHeight="1" x14ac:dyDescent="0.7">
      <c r="A17" s="50" t="s">
        <v>50</v>
      </c>
      <c r="B17" s="50"/>
      <c r="C17" s="70">
        <f>Locataires!E3</f>
        <v>45658</v>
      </c>
      <c r="D17" s="71"/>
      <c r="E17" s="27" t="s">
        <v>49</v>
      </c>
      <c r="F17" s="72">
        <f>Locataires!E4</f>
        <v>45688</v>
      </c>
      <c r="G17" s="73"/>
      <c r="H17" s="52"/>
      <c r="I17" s="52"/>
    </row>
    <row r="20" spans="1:9" x14ac:dyDescent="0.55000000000000004">
      <c r="A20" s="58" t="s">
        <v>34</v>
      </c>
      <c r="B20" s="58"/>
      <c r="C20" s="58"/>
      <c r="D20" s="58"/>
      <c r="E20" s="58"/>
      <c r="F20" s="58"/>
      <c r="G20" s="58"/>
      <c r="H20" s="58"/>
      <c r="I20" s="58"/>
    </row>
    <row r="21" spans="1:9" x14ac:dyDescent="0.55000000000000004">
      <c r="A21" s="59" t="s">
        <v>45</v>
      </c>
      <c r="B21" s="59"/>
      <c r="C21" s="65" t="s">
        <v>74</v>
      </c>
      <c r="D21" s="65"/>
      <c r="E21" s="65"/>
    </row>
    <row r="22" spans="1:9" x14ac:dyDescent="0.55000000000000004">
      <c r="A22" s="59" t="s">
        <v>38</v>
      </c>
      <c r="B22" s="59"/>
      <c r="C22" s="66" t="str">
        <f>IF(ISBLANK(VLOOKUP($C$21,Locataires!A13:I30,4,0)),"",VLOOKUP($C$21,Locataires!A13:I30,4,0))</f>
        <v>05  01 00 00 00</v>
      </c>
      <c r="D22" s="66"/>
      <c r="E22" s="66"/>
    </row>
    <row r="23" spans="1:9" x14ac:dyDescent="0.55000000000000004">
      <c r="A23" s="59" t="s">
        <v>37</v>
      </c>
      <c r="B23" s="59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55000000000000004">
      <c r="A24" s="63"/>
      <c r="B24" s="63"/>
      <c r="C24" s="63"/>
      <c r="D24" s="63"/>
      <c r="E24" s="63"/>
      <c r="F24" s="63"/>
      <c r="G24" s="63"/>
      <c r="H24" s="63"/>
    </row>
    <row r="25" spans="1:9" x14ac:dyDescent="0.55000000000000004">
      <c r="A25" s="58" t="s">
        <v>33</v>
      </c>
      <c r="B25" s="58"/>
      <c r="C25" s="58"/>
      <c r="D25" s="58"/>
      <c r="E25" s="58"/>
      <c r="F25" s="58"/>
      <c r="G25" s="58"/>
      <c r="H25" s="58"/>
      <c r="I25" s="58"/>
    </row>
    <row r="26" spans="1:9" x14ac:dyDescent="0.55000000000000004">
      <c r="A26" s="59" t="s">
        <v>35</v>
      </c>
      <c r="B26" s="59"/>
      <c r="C26" s="62" t="str">
        <f>IF(ISBLANK(VLOOKUP($C$21,Locataires!A13:I30,2,0)),"",VLOOKUP($C$21,Locataires!A13:I30,2,0))</f>
        <v xml:space="preserve">5 rue blum, 5600  </v>
      </c>
      <c r="D26" s="62"/>
      <c r="E26" s="62"/>
      <c r="F26" s="62"/>
      <c r="G26" s="62"/>
      <c r="H26" s="62"/>
    </row>
    <row r="27" spans="1:9" x14ac:dyDescent="0.55000000000000004">
      <c r="A27" s="59" t="s">
        <v>36</v>
      </c>
      <c r="B27" s="59"/>
      <c r="C27" s="62">
        <f>IF(ISBLANK(VLOOKUP($C$21,Locataires!A13:I30,3,0)),"",VLOOKUP($C$21,Locataires!A13:I30,3,0))</f>
        <v>6</v>
      </c>
      <c r="D27" s="62"/>
      <c r="E27" s="62"/>
      <c r="F27" s="62"/>
      <c r="G27" s="62"/>
      <c r="H27" s="62"/>
    </row>
    <row r="28" spans="1:9" x14ac:dyDescent="0.55000000000000004">
      <c r="A28" s="61"/>
      <c r="B28" s="61"/>
    </row>
    <row r="29" spans="1:9" x14ac:dyDescent="0.55000000000000004">
      <c r="A29" s="61"/>
      <c r="B29" s="61"/>
    </row>
    <row r="30" spans="1:9" x14ac:dyDescent="0.55000000000000004">
      <c r="A30" s="61"/>
      <c r="B30" s="61"/>
    </row>
    <row r="31" spans="1:9" x14ac:dyDescent="0.55000000000000004">
      <c r="A31" s="58" t="s">
        <v>39</v>
      </c>
      <c r="B31" s="58"/>
      <c r="C31" s="58"/>
      <c r="D31" s="58"/>
      <c r="E31" s="58"/>
      <c r="F31" s="58"/>
      <c r="G31" s="58"/>
      <c r="H31" s="58"/>
      <c r="I31" s="58"/>
    </row>
    <row r="32" spans="1:9" x14ac:dyDescent="0.55000000000000004">
      <c r="A32" s="59" t="s">
        <v>41</v>
      </c>
      <c r="B32" s="59"/>
      <c r="C32" s="60">
        <f>IF(ISBLANK(VLOOKUP($C$21,Locataires!A13:I30,6,0)),"",VLOOKUP($C$21,Locataires!A13:I30,6,0))</f>
        <v>470</v>
      </c>
      <c r="D32" s="60"/>
    </row>
    <row r="33" spans="1:9" x14ac:dyDescent="0.55000000000000004">
      <c r="A33" s="59" t="s">
        <v>42</v>
      </c>
      <c r="B33" s="59"/>
      <c r="C33" s="60">
        <f>IF(ISBLANK(VLOOKUP($C$21,Locataires!A13:I30,7,0)),"",VLOOKUP($C$21,Locataires!A13:I30,7,0))</f>
        <v>50</v>
      </c>
      <c r="D33" s="60"/>
    </row>
    <row r="34" spans="1:9" x14ac:dyDescent="0.55000000000000004">
      <c r="A34" s="59" t="s">
        <v>40</v>
      </c>
      <c r="B34" s="59"/>
      <c r="C34" s="60">
        <f>SUM(C32:C33)</f>
        <v>520</v>
      </c>
      <c r="D34" s="60"/>
    </row>
    <row r="37" spans="1:9" x14ac:dyDescent="0.55000000000000004">
      <c r="E37" s="17"/>
      <c r="F37" t="s">
        <v>47</v>
      </c>
      <c r="G37" s="56">
        <f ca="1">TODAY()</f>
        <v>45679</v>
      </c>
      <c r="H37" s="56"/>
    </row>
    <row r="38" spans="1:9" x14ac:dyDescent="0.55000000000000004">
      <c r="F38" s="17" t="s">
        <v>44</v>
      </c>
    </row>
    <row r="47" spans="1:9" ht="15" customHeight="1" x14ac:dyDescent="0.55000000000000004">
      <c r="A47" s="57" t="s">
        <v>43</v>
      </c>
      <c r="B47" s="57"/>
      <c r="C47" s="57"/>
      <c r="D47" s="57"/>
      <c r="E47" s="57"/>
      <c r="F47" s="57"/>
      <c r="G47" s="57"/>
      <c r="H47" s="57"/>
      <c r="I47" s="57"/>
    </row>
    <row r="48" spans="1:9" x14ac:dyDescent="0.55000000000000004">
      <c r="A48" s="57"/>
      <c r="B48" s="57"/>
      <c r="C48" s="57"/>
      <c r="D48" s="57"/>
      <c r="E48" s="57"/>
      <c r="F48" s="57"/>
      <c r="G48" s="57"/>
      <c r="H48" s="57"/>
      <c r="I48" s="57"/>
    </row>
  </sheetData>
  <mergeCells count="36">
    <mergeCell ref="F17:G17"/>
    <mergeCell ref="A1:I1"/>
    <mergeCell ref="A5:C5"/>
    <mergeCell ref="A6:C6"/>
    <mergeCell ref="A7:C7"/>
    <mergeCell ref="A8:C8"/>
    <mergeCell ref="A9:C9"/>
    <mergeCell ref="A23:B23"/>
    <mergeCell ref="A10:C10"/>
    <mergeCell ref="A11:C11"/>
    <mergeCell ref="A12:C12"/>
    <mergeCell ref="A13:C13"/>
    <mergeCell ref="C17:D17"/>
    <mergeCell ref="A20:I20"/>
    <mergeCell ref="A21:B21"/>
    <mergeCell ref="C21:E21"/>
    <mergeCell ref="A22:B22"/>
    <mergeCell ref="C22:E22"/>
    <mergeCell ref="A24:H24"/>
    <mergeCell ref="A25:I25"/>
    <mergeCell ref="A26:B26"/>
    <mergeCell ref="C26:H26"/>
    <mergeCell ref="A27:B27"/>
    <mergeCell ref="C27:H27"/>
    <mergeCell ref="A47:I48"/>
    <mergeCell ref="A28:B28"/>
    <mergeCell ref="A29:B29"/>
    <mergeCell ref="A30:B30"/>
    <mergeCell ref="A31:I31"/>
    <mergeCell ref="A32:B32"/>
    <mergeCell ref="C32:D32"/>
    <mergeCell ref="A33:B33"/>
    <mergeCell ref="C33:D33"/>
    <mergeCell ref="A34:B34"/>
    <mergeCell ref="C34:D34"/>
    <mergeCell ref="G37:H37"/>
  </mergeCells>
  <hyperlinks>
    <hyperlink ref="A7" r:id="rId1" display="scichoiseul@gmail.com" xr:uid="{10FE0CF4-916E-45F8-A3BE-994A14DEE3B4}"/>
  </hyperlinks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93A0138-D479-4DDA-9E1E-516105068478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B31AF-5415-4BF8-A403-679BA7C3EDAF}">
  <dimension ref="A1:I48"/>
  <sheetViews>
    <sheetView showGridLines="0" showRowColHeaders="0" showRuler="0" view="pageLayout" zoomScaleNormal="100" workbookViewId="0">
      <selection activeCell="C21" sqref="C21:E21"/>
    </sheetView>
  </sheetViews>
  <sheetFormatPr baseColWidth="10" defaultRowHeight="14.4" x14ac:dyDescent="0.55000000000000004"/>
  <cols>
    <col min="1" max="1" width="10.26171875" customWidth="1"/>
    <col min="2" max="2" width="9" customWidth="1"/>
    <col min="7" max="7" width="7.578125" customWidth="1"/>
    <col min="8" max="8" width="7" customWidth="1"/>
  </cols>
  <sheetData>
    <row r="1" spans="1:9" ht="28.5" customHeight="1" x14ac:dyDescent="1.1000000000000001">
      <c r="A1" s="64" t="s">
        <v>17</v>
      </c>
      <c r="B1" s="64"/>
      <c r="C1" s="64"/>
      <c r="D1" s="64"/>
      <c r="E1" s="64"/>
      <c r="F1" s="64"/>
      <c r="G1" s="64"/>
      <c r="H1" s="64"/>
      <c r="I1" s="64"/>
    </row>
    <row r="5" spans="1:9" x14ac:dyDescent="0.55000000000000004">
      <c r="A5" s="59" t="s">
        <v>18</v>
      </c>
      <c r="B5" s="59"/>
      <c r="C5" s="59"/>
    </row>
    <row r="6" spans="1:9" x14ac:dyDescent="0.55000000000000004">
      <c r="A6" s="61"/>
      <c r="B6" s="61"/>
      <c r="C6" s="61"/>
    </row>
    <row r="7" spans="1:9" x14ac:dyDescent="0.55000000000000004">
      <c r="A7" s="68" t="str">
        <f>IF(ISBLANK(Locataires!B3),"",Locataires!B3)</f>
        <v>Sci</v>
      </c>
      <c r="B7" s="69"/>
      <c r="C7" s="69"/>
    </row>
    <row r="8" spans="1:9" x14ac:dyDescent="0.55000000000000004">
      <c r="A8" s="62" t="str">
        <f>IF(ISBLANK(Locataires!B4),"",Locataires!B4)</f>
        <v>rue du stade</v>
      </c>
      <c r="B8" s="62"/>
      <c r="C8" s="62"/>
    </row>
    <row r="9" spans="1:9" x14ac:dyDescent="0.55000000000000004">
      <c r="A9" s="62" t="str">
        <f>IF(ISBLANK(Locataires!B5),"",Locataires!B5)</f>
        <v>500000</v>
      </c>
      <c r="B9" s="62"/>
      <c r="C9" s="62"/>
    </row>
    <row r="10" spans="1:9" x14ac:dyDescent="0.55000000000000004">
      <c r="A10" s="62" t="str">
        <f>IF(ISBLANK(Locataires!B6),"",Locataires!B6)</f>
        <v>01 02 03 04 05 06</v>
      </c>
      <c r="B10" s="62"/>
      <c r="C10" s="62"/>
    </row>
    <row r="11" spans="1:9" x14ac:dyDescent="0.55000000000000004">
      <c r="A11" s="67" t="str">
        <f>IF(ISBLANK(Locataires!B7),"",Locataires!B7)</f>
        <v>sci@gmail.com</v>
      </c>
      <c r="B11" s="67"/>
      <c r="C11" s="67"/>
    </row>
    <row r="12" spans="1:9" x14ac:dyDescent="0.55000000000000004">
      <c r="A12" s="61" t="str">
        <f>IF(ISBLANK(Locataires!B8),"",Locataires!B8)</f>
        <v/>
      </c>
      <c r="B12" s="61"/>
      <c r="C12" s="61"/>
    </row>
    <row r="13" spans="1:9" x14ac:dyDescent="0.55000000000000004">
      <c r="A13" s="62" t="str">
        <f>IF(ISBLANK(Locataires!B9),"",Locataires!B9)</f>
        <v/>
      </c>
      <c r="B13" s="62"/>
      <c r="C13" s="62"/>
    </row>
    <row r="16" spans="1:9" ht="18.3" customHeight="1" x14ac:dyDescent="0.7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" customHeight="1" x14ac:dyDescent="0.7">
      <c r="A17" s="50" t="s">
        <v>50</v>
      </c>
      <c r="B17" s="50"/>
      <c r="C17" s="70">
        <f>Locataires!E3</f>
        <v>45658</v>
      </c>
      <c r="D17" s="71"/>
      <c r="E17" s="27" t="s">
        <v>49</v>
      </c>
      <c r="F17" s="72">
        <f>Locataires!E4</f>
        <v>45688</v>
      </c>
      <c r="G17" s="73"/>
      <c r="H17" s="52"/>
      <c r="I17" s="52"/>
    </row>
    <row r="20" spans="1:9" x14ac:dyDescent="0.55000000000000004">
      <c r="A20" s="58" t="s">
        <v>34</v>
      </c>
      <c r="B20" s="58"/>
      <c r="C20" s="58"/>
      <c r="D20" s="58"/>
      <c r="E20" s="58"/>
      <c r="F20" s="58"/>
      <c r="G20" s="58"/>
      <c r="H20" s="58"/>
      <c r="I20" s="58"/>
    </row>
    <row r="21" spans="1:9" x14ac:dyDescent="0.55000000000000004">
      <c r="A21" s="59" t="s">
        <v>45</v>
      </c>
      <c r="B21" s="59"/>
      <c r="C21" s="65" t="s">
        <v>75</v>
      </c>
      <c r="D21" s="65"/>
      <c r="E21" s="65"/>
    </row>
    <row r="22" spans="1:9" x14ac:dyDescent="0.55000000000000004">
      <c r="A22" s="59" t="s">
        <v>38</v>
      </c>
      <c r="B22" s="59"/>
      <c r="C22" s="66" t="str">
        <f>IF(ISBLANK(VLOOKUP($C$21,Locataires!A13:I30,4,0)),"",VLOOKUP($C$21,Locataires!A13:I30,4,0))</f>
        <v>06  01 00 00 00</v>
      </c>
      <c r="D22" s="66"/>
      <c r="E22" s="66"/>
    </row>
    <row r="23" spans="1:9" x14ac:dyDescent="0.55000000000000004">
      <c r="A23" s="59" t="s">
        <v>37</v>
      </c>
      <c r="B23" s="59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55000000000000004">
      <c r="A24" s="63"/>
      <c r="B24" s="63"/>
      <c r="C24" s="63"/>
      <c r="D24" s="63"/>
      <c r="E24" s="63"/>
      <c r="F24" s="63"/>
      <c r="G24" s="63"/>
      <c r="H24" s="63"/>
    </row>
    <row r="25" spans="1:9" x14ac:dyDescent="0.55000000000000004">
      <c r="A25" s="58" t="s">
        <v>33</v>
      </c>
      <c r="B25" s="58"/>
      <c r="C25" s="58"/>
      <c r="D25" s="58"/>
      <c r="E25" s="58"/>
      <c r="F25" s="58"/>
      <c r="G25" s="58"/>
      <c r="H25" s="58"/>
      <c r="I25" s="58"/>
    </row>
    <row r="26" spans="1:9" x14ac:dyDescent="0.55000000000000004">
      <c r="A26" s="59" t="s">
        <v>35</v>
      </c>
      <c r="B26" s="59"/>
      <c r="C26" s="62" t="str">
        <f>IF(ISBLANK(VLOOKUP($C$21,Locataires!A13:I30,2,0)),"",VLOOKUP($C$21,Locataires!A13:I30,2,0))</f>
        <v xml:space="preserve">6 rue blum, 5600  </v>
      </c>
      <c r="D26" s="62"/>
      <c r="E26" s="62"/>
      <c r="F26" s="62"/>
      <c r="G26" s="62"/>
      <c r="H26" s="62"/>
    </row>
    <row r="27" spans="1:9" x14ac:dyDescent="0.55000000000000004">
      <c r="A27" s="59" t="s">
        <v>36</v>
      </c>
      <c r="B27" s="59"/>
      <c r="C27" s="62">
        <f>IF(ISBLANK(VLOOKUP($C$21,Locataires!A13:I30,3,0)),"",VLOOKUP($C$21,Locataires!A13:I30,3,0))</f>
        <v>7</v>
      </c>
      <c r="D27" s="62"/>
      <c r="E27" s="62"/>
      <c r="F27" s="62"/>
      <c r="G27" s="62"/>
      <c r="H27" s="62"/>
    </row>
    <row r="28" spans="1:9" x14ac:dyDescent="0.55000000000000004">
      <c r="A28" s="61"/>
      <c r="B28" s="61"/>
    </row>
    <row r="29" spans="1:9" x14ac:dyDescent="0.55000000000000004">
      <c r="A29" s="61"/>
      <c r="B29" s="61"/>
    </row>
    <row r="30" spans="1:9" x14ac:dyDescent="0.55000000000000004">
      <c r="A30" s="61"/>
      <c r="B30" s="61"/>
    </row>
    <row r="31" spans="1:9" x14ac:dyDescent="0.55000000000000004">
      <c r="A31" s="58" t="s">
        <v>39</v>
      </c>
      <c r="B31" s="58"/>
      <c r="C31" s="58"/>
      <c r="D31" s="58"/>
      <c r="E31" s="58"/>
      <c r="F31" s="58"/>
      <c r="G31" s="58"/>
      <c r="H31" s="58"/>
      <c r="I31" s="58"/>
    </row>
    <row r="32" spans="1:9" x14ac:dyDescent="0.55000000000000004">
      <c r="A32" s="59" t="s">
        <v>41</v>
      </c>
      <c r="B32" s="59"/>
      <c r="C32" s="60">
        <f>IF(ISBLANK(VLOOKUP($C$21,Locataires!A13:I30,6,0)),"",VLOOKUP($C$21,Locataires!A13:I30,6,0))</f>
        <v>550</v>
      </c>
      <c r="D32" s="60"/>
    </row>
    <row r="33" spans="1:9" x14ac:dyDescent="0.55000000000000004">
      <c r="A33" s="59" t="s">
        <v>42</v>
      </c>
      <c r="B33" s="59"/>
      <c r="C33" s="60">
        <f>IF(ISBLANK(VLOOKUP($C$21,Locataires!A13:I30,7,0)),"",VLOOKUP($C$21,Locataires!A13:I30,7,0))</f>
        <v>50</v>
      </c>
      <c r="D33" s="60"/>
    </row>
    <row r="34" spans="1:9" x14ac:dyDescent="0.55000000000000004">
      <c r="A34" s="59" t="s">
        <v>40</v>
      </c>
      <c r="B34" s="59"/>
      <c r="C34" s="60">
        <f>SUM(C32:C33)</f>
        <v>600</v>
      </c>
      <c r="D34" s="60"/>
    </row>
    <row r="37" spans="1:9" x14ac:dyDescent="0.55000000000000004">
      <c r="E37" s="17"/>
      <c r="F37" t="s">
        <v>47</v>
      </c>
      <c r="G37" s="56">
        <f ca="1">TODAY()</f>
        <v>45679</v>
      </c>
      <c r="H37" s="56"/>
    </row>
    <row r="38" spans="1:9" x14ac:dyDescent="0.55000000000000004">
      <c r="F38" s="17" t="s">
        <v>44</v>
      </c>
    </row>
    <row r="47" spans="1:9" ht="15" customHeight="1" x14ac:dyDescent="0.55000000000000004">
      <c r="A47" s="57" t="s">
        <v>43</v>
      </c>
      <c r="B47" s="57"/>
      <c r="C47" s="57"/>
      <c r="D47" s="57"/>
      <c r="E47" s="57"/>
      <c r="F47" s="57"/>
      <c r="G47" s="57"/>
      <c r="H47" s="57"/>
      <c r="I47" s="57"/>
    </row>
    <row r="48" spans="1:9" x14ac:dyDescent="0.55000000000000004">
      <c r="A48" s="57"/>
      <c r="B48" s="57"/>
      <c r="C48" s="57"/>
      <c r="D48" s="57"/>
      <c r="E48" s="57"/>
      <c r="F48" s="57"/>
      <c r="G48" s="57"/>
      <c r="H48" s="57"/>
      <c r="I48" s="57"/>
    </row>
  </sheetData>
  <mergeCells count="36">
    <mergeCell ref="F17:G17"/>
    <mergeCell ref="A1:I1"/>
    <mergeCell ref="A5:C5"/>
    <mergeCell ref="A6:C6"/>
    <mergeCell ref="A7:C7"/>
    <mergeCell ref="A8:C8"/>
    <mergeCell ref="A9:C9"/>
    <mergeCell ref="A23:B23"/>
    <mergeCell ref="A10:C10"/>
    <mergeCell ref="A11:C11"/>
    <mergeCell ref="A12:C12"/>
    <mergeCell ref="A13:C13"/>
    <mergeCell ref="C17:D17"/>
    <mergeCell ref="A20:I20"/>
    <mergeCell ref="A21:B21"/>
    <mergeCell ref="C21:E21"/>
    <mergeCell ref="A22:B22"/>
    <mergeCell ref="C22:E22"/>
    <mergeCell ref="A24:H24"/>
    <mergeCell ref="A25:I25"/>
    <mergeCell ref="A26:B26"/>
    <mergeCell ref="C26:H26"/>
    <mergeCell ref="A27:B27"/>
    <mergeCell ref="C27:H27"/>
    <mergeCell ref="A47:I48"/>
    <mergeCell ref="A28:B28"/>
    <mergeCell ref="A29:B29"/>
    <mergeCell ref="A30:B30"/>
    <mergeCell ref="A31:I31"/>
    <mergeCell ref="A32:B32"/>
    <mergeCell ref="C32:D32"/>
    <mergeCell ref="A33:B33"/>
    <mergeCell ref="C33:D33"/>
    <mergeCell ref="A34:B34"/>
    <mergeCell ref="C34:D34"/>
    <mergeCell ref="G37:H37"/>
  </mergeCells>
  <hyperlinks>
    <hyperlink ref="A7" r:id="rId1" display="scichoiseul@gmail.com" xr:uid="{2DA0E53D-805D-45E7-8677-EE7A171DF72B}"/>
  </hyperlinks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0F68A70-7F67-419A-9646-4A412B33BACA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DF086-2861-42F5-8607-1AD62C9DF77F}">
  <dimension ref="A1:I48"/>
  <sheetViews>
    <sheetView showGridLines="0" showRowColHeaders="0" showRuler="0" view="pageLayout" zoomScaleNormal="100" workbookViewId="0">
      <selection activeCell="C21" sqref="C21:E21"/>
    </sheetView>
  </sheetViews>
  <sheetFormatPr baseColWidth="10" defaultRowHeight="14.4" x14ac:dyDescent="0.55000000000000004"/>
  <cols>
    <col min="1" max="1" width="10.26171875" customWidth="1"/>
    <col min="2" max="2" width="9" customWidth="1"/>
    <col min="7" max="7" width="7.578125" customWidth="1"/>
    <col min="8" max="8" width="7" customWidth="1"/>
  </cols>
  <sheetData>
    <row r="1" spans="1:9" ht="28.5" customHeight="1" x14ac:dyDescent="1.1000000000000001">
      <c r="A1" s="64" t="s">
        <v>17</v>
      </c>
      <c r="B1" s="64"/>
      <c r="C1" s="64"/>
      <c r="D1" s="64"/>
      <c r="E1" s="64"/>
      <c r="F1" s="64"/>
      <c r="G1" s="64"/>
      <c r="H1" s="64"/>
      <c r="I1" s="64"/>
    </row>
    <row r="5" spans="1:9" x14ac:dyDescent="0.55000000000000004">
      <c r="A5" s="59" t="s">
        <v>18</v>
      </c>
      <c r="B5" s="59"/>
      <c r="C5" s="59"/>
    </row>
    <row r="6" spans="1:9" x14ac:dyDescent="0.55000000000000004">
      <c r="A6" s="61"/>
      <c r="B6" s="61"/>
      <c r="C6" s="61"/>
    </row>
    <row r="7" spans="1:9" x14ac:dyDescent="0.55000000000000004">
      <c r="A7" s="68" t="str">
        <f>IF(ISBLANK(Locataires!B3),"",Locataires!B3)</f>
        <v>Sci</v>
      </c>
      <c r="B7" s="69"/>
      <c r="C7" s="69"/>
    </row>
    <row r="8" spans="1:9" x14ac:dyDescent="0.55000000000000004">
      <c r="A8" s="62" t="str">
        <f>IF(ISBLANK(Locataires!B4),"",Locataires!B4)</f>
        <v>rue du stade</v>
      </c>
      <c r="B8" s="62"/>
      <c r="C8" s="62"/>
    </row>
    <row r="9" spans="1:9" x14ac:dyDescent="0.55000000000000004">
      <c r="A9" s="62" t="str">
        <f>IF(ISBLANK(Locataires!B5),"",Locataires!B5)</f>
        <v>500000</v>
      </c>
      <c r="B9" s="62"/>
      <c r="C9" s="62"/>
    </row>
    <row r="10" spans="1:9" x14ac:dyDescent="0.55000000000000004">
      <c r="A10" s="62" t="str">
        <f>IF(ISBLANK(Locataires!B6),"",Locataires!B6)</f>
        <v>01 02 03 04 05 06</v>
      </c>
      <c r="B10" s="62"/>
      <c r="C10" s="62"/>
    </row>
    <row r="11" spans="1:9" x14ac:dyDescent="0.55000000000000004">
      <c r="A11" s="67" t="str">
        <f>IF(ISBLANK(Locataires!B7),"",Locataires!B7)</f>
        <v>sci@gmail.com</v>
      </c>
      <c r="B11" s="67"/>
      <c r="C11" s="67"/>
    </row>
    <row r="12" spans="1:9" x14ac:dyDescent="0.55000000000000004">
      <c r="A12" s="61" t="str">
        <f>IF(ISBLANK(Locataires!B8),"",Locataires!B8)</f>
        <v/>
      </c>
      <c r="B12" s="61"/>
      <c r="C12" s="61"/>
    </row>
    <row r="13" spans="1:9" x14ac:dyDescent="0.55000000000000004">
      <c r="A13" s="62" t="str">
        <f>IF(ISBLANK(Locataires!B9),"",Locataires!B9)</f>
        <v/>
      </c>
      <c r="B13" s="62"/>
      <c r="C13" s="62"/>
    </row>
    <row r="16" spans="1:9" ht="18.3" customHeight="1" x14ac:dyDescent="0.7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" customHeight="1" x14ac:dyDescent="0.7">
      <c r="A17" s="50" t="s">
        <v>50</v>
      </c>
      <c r="B17" s="50"/>
      <c r="C17" s="70">
        <f>Locataires!E3</f>
        <v>45658</v>
      </c>
      <c r="D17" s="71"/>
      <c r="E17" s="27" t="s">
        <v>49</v>
      </c>
      <c r="F17" s="72">
        <f>Locataires!E4</f>
        <v>45688</v>
      </c>
      <c r="G17" s="73"/>
      <c r="H17" s="52"/>
      <c r="I17" s="52"/>
    </row>
    <row r="20" spans="1:9" x14ac:dyDescent="0.55000000000000004">
      <c r="A20" s="58" t="s">
        <v>34</v>
      </c>
      <c r="B20" s="58"/>
      <c r="C20" s="58"/>
      <c r="D20" s="58"/>
      <c r="E20" s="58"/>
      <c r="F20" s="58"/>
      <c r="G20" s="58"/>
      <c r="H20" s="58"/>
      <c r="I20" s="58"/>
    </row>
    <row r="21" spans="1:9" x14ac:dyDescent="0.55000000000000004">
      <c r="A21" s="59" t="s">
        <v>45</v>
      </c>
      <c r="B21" s="59"/>
      <c r="C21" s="65" t="s">
        <v>76</v>
      </c>
      <c r="D21" s="65"/>
      <c r="E21" s="65"/>
    </row>
    <row r="22" spans="1:9" x14ac:dyDescent="0.55000000000000004">
      <c r="A22" s="59" t="s">
        <v>38</v>
      </c>
      <c r="B22" s="59"/>
      <c r="C22" s="66" t="str">
        <f>IF(ISBLANK(VLOOKUP($C$21,Locataires!A13:I30,4,0)),"",VLOOKUP($C$21,Locataires!A13:I30,4,0))</f>
        <v>07  01 00 00 00</v>
      </c>
      <c r="D22" s="66"/>
      <c r="E22" s="66"/>
    </row>
    <row r="23" spans="1:9" x14ac:dyDescent="0.55000000000000004">
      <c r="A23" s="59" t="s">
        <v>37</v>
      </c>
      <c r="B23" s="59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55000000000000004">
      <c r="A24" s="63"/>
      <c r="B24" s="63"/>
      <c r="C24" s="63"/>
      <c r="D24" s="63"/>
      <c r="E24" s="63"/>
      <c r="F24" s="63"/>
      <c r="G24" s="63"/>
      <c r="H24" s="63"/>
    </row>
    <row r="25" spans="1:9" x14ac:dyDescent="0.55000000000000004">
      <c r="A25" s="58" t="s">
        <v>33</v>
      </c>
      <c r="B25" s="58"/>
      <c r="C25" s="58"/>
      <c r="D25" s="58"/>
      <c r="E25" s="58"/>
      <c r="F25" s="58"/>
      <c r="G25" s="58"/>
      <c r="H25" s="58"/>
      <c r="I25" s="58"/>
    </row>
    <row r="26" spans="1:9" x14ac:dyDescent="0.55000000000000004">
      <c r="A26" s="59" t="s">
        <v>35</v>
      </c>
      <c r="B26" s="59"/>
      <c r="C26" s="62" t="str">
        <f>IF(ISBLANK(VLOOKUP($C$21,Locataires!A13:I30,2,0)),"",VLOOKUP($C$21,Locataires!A13:I30,2,0))</f>
        <v xml:space="preserve">7 rue blum, 5600  </v>
      </c>
      <c r="D26" s="62"/>
      <c r="E26" s="62"/>
      <c r="F26" s="62"/>
      <c r="G26" s="62"/>
      <c r="H26" s="62"/>
    </row>
    <row r="27" spans="1:9" x14ac:dyDescent="0.55000000000000004">
      <c r="A27" s="59" t="s">
        <v>36</v>
      </c>
      <c r="B27" s="59"/>
      <c r="C27" s="62">
        <f>IF(ISBLANK(VLOOKUP($C$21,Locataires!A13:I30,3,0)),"",VLOOKUP($C$21,Locataires!A13:I30,3,0))</f>
        <v>8</v>
      </c>
      <c r="D27" s="62"/>
      <c r="E27" s="62"/>
      <c r="F27" s="62"/>
      <c r="G27" s="62"/>
      <c r="H27" s="62"/>
    </row>
    <row r="28" spans="1:9" x14ac:dyDescent="0.55000000000000004">
      <c r="A28" s="61"/>
      <c r="B28" s="61"/>
    </row>
    <row r="29" spans="1:9" x14ac:dyDescent="0.55000000000000004">
      <c r="A29" s="61"/>
      <c r="B29" s="61"/>
    </row>
    <row r="30" spans="1:9" x14ac:dyDescent="0.55000000000000004">
      <c r="A30" s="61"/>
      <c r="B30" s="61"/>
    </row>
    <row r="31" spans="1:9" x14ac:dyDescent="0.55000000000000004">
      <c r="A31" s="58" t="s">
        <v>39</v>
      </c>
      <c r="B31" s="58"/>
      <c r="C31" s="58"/>
      <c r="D31" s="58"/>
      <c r="E31" s="58"/>
      <c r="F31" s="58"/>
      <c r="G31" s="58"/>
      <c r="H31" s="58"/>
      <c r="I31" s="58"/>
    </row>
    <row r="32" spans="1:9" x14ac:dyDescent="0.55000000000000004">
      <c r="A32" s="59" t="s">
        <v>41</v>
      </c>
      <c r="B32" s="59"/>
      <c r="C32" s="60">
        <f>IF(ISBLANK(VLOOKUP($C$21,Locataires!A13:I30,6,0)),"",VLOOKUP($C$21,Locataires!A13:I30,6,0))</f>
        <v>470</v>
      </c>
      <c r="D32" s="60"/>
    </row>
    <row r="33" spans="1:9" x14ac:dyDescent="0.55000000000000004">
      <c r="A33" s="59" t="s">
        <v>42</v>
      </c>
      <c r="B33" s="59"/>
      <c r="C33" s="60">
        <f>IF(ISBLANK(VLOOKUP($C$21,Locataires!A13:I30,7,0)),"",VLOOKUP($C$21,Locataires!A13:I30,7,0))</f>
        <v>50</v>
      </c>
      <c r="D33" s="60"/>
    </row>
    <row r="34" spans="1:9" x14ac:dyDescent="0.55000000000000004">
      <c r="A34" s="59" t="s">
        <v>40</v>
      </c>
      <c r="B34" s="59"/>
      <c r="C34" s="60">
        <f>SUM(C32:C33)</f>
        <v>520</v>
      </c>
      <c r="D34" s="60"/>
    </row>
    <row r="37" spans="1:9" x14ac:dyDescent="0.55000000000000004">
      <c r="E37" s="17"/>
      <c r="F37" t="s">
        <v>47</v>
      </c>
      <c r="G37" s="56">
        <f ca="1">TODAY()</f>
        <v>45679</v>
      </c>
      <c r="H37" s="56"/>
    </row>
    <row r="38" spans="1:9" x14ac:dyDescent="0.55000000000000004">
      <c r="F38" s="17" t="s">
        <v>44</v>
      </c>
    </row>
    <row r="47" spans="1:9" ht="15" customHeight="1" x14ac:dyDescent="0.55000000000000004">
      <c r="A47" s="57" t="s">
        <v>43</v>
      </c>
      <c r="B47" s="57"/>
      <c r="C47" s="57"/>
      <c r="D47" s="57"/>
      <c r="E47" s="57"/>
      <c r="F47" s="57"/>
      <c r="G47" s="57"/>
      <c r="H47" s="57"/>
      <c r="I47" s="57"/>
    </row>
    <row r="48" spans="1:9" x14ac:dyDescent="0.55000000000000004">
      <c r="A48" s="57"/>
      <c r="B48" s="57"/>
      <c r="C48" s="57"/>
      <c r="D48" s="57"/>
      <c r="E48" s="57"/>
      <c r="F48" s="57"/>
      <c r="G48" s="57"/>
      <c r="H48" s="57"/>
      <c r="I48" s="57"/>
    </row>
  </sheetData>
  <mergeCells count="36">
    <mergeCell ref="F17:G17"/>
    <mergeCell ref="A1:I1"/>
    <mergeCell ref="A5:C5"/>
    <mergeCell ref="A6:C6"/>
    <mergeCell ref="A7:C7"/>
    <mergeCell ref="A8:C8"/>
    <mergeCell ref="A9:C9"/>
    <mergeCell ref="A23:B23"/>
    <mergeCell ref="A10:C10"/>
    <mergeCell ref="A11:C11"/>
    <mergeCell ref="A12:C12"/>
    <mergeCell ref="A13:C13"/>
    <mergeCell ref="C17:D17"/>
    <mergeCell ref="A20:I20"/>
    <mergeCell ref="A21:B21"/>
    <mergeCell ref="C21:E21"/>
    <mergeCell ref="A22:B22"/>
    <mergeCell ref="C22:E22"/>
    <mergeCell ref="A24:H24"/>
    <mergeCell ref="A25:I25"/>
    <mergeCell ref="A26:B26"/>
    <mergeCell ref="C26:H26"/>
    <mergeCell ref="A27:B27"/>
    <mergeCell ref="C27:H27"/>
    <mergeCell ref="A47:I48"/>
    <mergeCell ref="A28:B28"/>
    <mergeCell ref="A29:B29"/>
    <mergeCell ref="A30:B30"/>
    <mergeCell ref="A31:I31"/>
    <mergeCell ref="A32:B32"/>
    <mergeCell ref="C32:D32"/>
    <mergeCell ref="A33:B33"/>
    <mergeCell ref="C33:D33"/>
    <mergeCell ref="A34:B34"/>
    <mergeCell ref="C34:D34"/>
    <mergeCell ref="G37:H37"/>
  </mergeCells>
  <hyperlinks>
    <hyperlink ref="A7" r:id="rId1" display="scichoiseul@gmail.com" xr:uid="{599B2ACF-B92F-4CF0-AAC9-4DF0DE5D6236}"/>
  </hyperlinks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26568B3-30B1-4E70-B421-8FC9F703C532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E0B12-E849-4072-8EEC-7A1B0653DC8C}">
  <dimension ref="A1:I48"/>
  <sheetViews>
    <sheetView showGridLines="0" showRowColHeaders="0" showRuler="0" view="pageLayout" zoomScaleNormal="100" workbookViewId="0">
      <selection activeCell="C21" sqref="C21:E21"/>
    </sheetView>
  </sheetViews>
  <sheetFormatPr baseColWidth="10" defaultRowHeight="14.4" x14ac:dyDescent="0.55000000000000004"/>
  <cols>
    <col min="1" max="1" width="10.26171875" customWidth="1"/>
    <col min="2" max="2" width="9" customWidth="1"/>
    <col min="7" max="7" width="7.578125" customWidth="1"/>
    <col min="8" max="8" width="7" customWidth="1"/>
  </cols>
  <sheetData>
    <row r="1" spans="1:9" ht="28.5" customHeight="1" x14ac:dyDescent="1.1000000000000001">
      <c r="A1" s="64" t="s">
        <v>17</v>
      </c>
      <c r="B1" s="64"/>
      <c r="C1" s="64"/>
      <c r="D1" s="64"/>
      <c r="E1" s="64"/>
      <c r="F1" s="64"/>
      <c r="G1" s="64"/>
      <c r="H1" s="64"/>
      <c r="I1" s="64"/>
    </row>
    <row r="5" spans="1:9" x14ac:dyDescent="0.55000000000000004">
      <c r="A5" s="59" t="s">
        <v>18</v>
      </c>
      <c r="B5" s="59"/>
      <c r="C5" s="59"/>
    </row>
    <row r="6" spans="1:9" x14ac:dyDescent="0.55000000000000004">
      <c r="A6" s="61"/>
      <c r="B6" s="61"/>
      <c r="C6" s="61"/>
    </row>
    <row r="7" spans="1:9" x14ac:dyDescent="0.55000000000000004">
      <c r="A7" s="68" t="str">
        <f>IF(ISBLANK(Locataires!B3),"",Locataires!B3)</f>
        <v>Sci</v>
      </c>
      <c r="B7" s="69"/>
      <c r="C7" s="69"/>
    </row>
    <row r="8" spans="1:9" x14ac:dyDescent="0.55000000000000004">
      <c r="A8" s="62" t="str">
        <f>IF(ISBLANK(Locataires!B4),"",Locataires!B4)</f>
        <v>rue du stade</v>
      </c>
      <c r="B8" s="62"/>
      <c r="C8" s="62"/>
    </row>
    <row r="9" spans="1:9" x14ac:dyDescent="0.55000000000000004">
      <c r="A9" s="62" t="str">
        <f>IF(ISBLANK(Locataires!B5),"",Locataires!B5)</f>
        <v>500000</v>
      </c>
      <c r="B9" s="62"/>
      <c r="C9" s="62"/>
    </row>
    <row r="10" spans="1:9" x14ac:dyDescent="0.55000000000000004">
      <c r="A10" s="62" t="str">
        <f>IF(ISBLANK(Locataires!B6),"",Locataires!B6)</f>
        <v>01 02 03 04 05 06</v>
      </c>
      <c r="B10" s="62"/>
      <c r="C10" s="62"/>
    </row>
    <row r="11" spans="1:9" x14ac:dyDescent="0.55000000000000004">
      <c r="A11" s="67" t="str">
        <f>IF(ISBLANK(Locataires!B7),"",Locataires!B7)</f>
        <v>sci@gmail.com</v>
      </c>
      <c r="B11" s="67"/>
      <c r="C11" s="67"/>
    </row>
    <row r="12" spans="1:9" x14ac:dyDescent="0.55000000000000004">
      <c r="A12" s="61" t="str">
        <f>IF(ISBLANK(Locataires!B8),"",Locataires!B8)</f>
        <v/>
      </c>
      <c r="B12" s="61"/>
      <c r="C12" s="61"/>
    </row>
    <row r="13" spans="1:9" x14ac:dyDescent="0.55000000000000004">
      <c r="A13" s="62" t="str">
        <f>IF(ISBLANK(Locataires!B9),"",Locataires!B9)</f>
        <v/>
      </c>
      <c r="B13" s="62"/>
      <c r="C13" s="62"/>
    </row>
    <row r="16" spans="1:9" ht="18.3" customHeight="1" x14ac:dyDescent="0.7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" customHeight="1" x14ac:dyDescent="0.7">
      <c r="A17" s="50" t="s">
        <v>50</v>
      </c>
      <c r="B17" s="50"/>
      <c r="C17" s="70">
        <f>Locataires!E3</f>
        <v>45658</v>
      </c>
      <c r="D17" s="71"/>
      <c r="E17" s="27" t="s">
        <v>49</v>
      </c>
      <c r="F17" s="72">
        <f>Locataires!E4</f>
        <v>45688</v>
      </c>
      <c r="G17" s="73"/>
      <c r="H17" s="52"/>
      <c r="I17" s="52"/>
    </row>
    <row r="20" spans="1:9" x14ac:dyDescent="0.55000000000000004">
      <c r="A20" s="58" t="s">
        <v>34</v>
      </c>
      <c r="B20" s="58"/>
      <c r="C20" s="58"/>
      <c r="D20" s="58"/>
      <c r="E20" s="58"/>
      <c r="F20" s="58"/>
      <c r="G20" s="58"/>
      <c r="H20" s="58"/>
      <c r="I20" s="58"/>
    </row>
    <row r="21" spans="1:9" x14ac:dyDescent="0.55000000000000004">
      <c r="A21" s="59" t="s">
        <v>45</v>
      </c>
      <c r="B21" s="59"/>
      <c r="C21" s="65" t="s">
        <v>77</v>
      </c>
      <c r="D21" s="65"/>
      <c r="E21" s="65"/>
    </row>
    <row r="22" spans="1:9" x14ac:dyDescent="0.55000000000000004">
      <c r="A22" s="59" t="s">
        <v>38</v>
      </c>
      <c r="B22" s="59"/>
      <c r="C22" s="66" t="str">
        <f>IF(ISBLANK(VLOOKUP($C$21,Locataires!A13:I30,4,0)),"",VLOOKUP($C$21,Locataires!A13:I30,4,0))</f>
        <v>08  01 00 00 00</v>
      </c>
      <c r="D22" s="66"/>
      <c r="E22" s="66"/>
    </row>
    <row r="23" spans="1:9" x14ac:dyDescent="0.55000000000000004">
      <c r="A23" s="59" t="s">
        <v>37</v>
      </c>
      <c r="B23" s="59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55000000000000004">
      <c r="A24" s="63"/>
      <c r="B24" s="63"/>
      <c r="C24" s="63"/>
      <c r="D24" s="63"/>
      <c r="E24" s="63"/>
      <c r="F24" s="63"/>
      <c r="G24" s="63"/>
      <c r="H24" s="63"/>
    </row>
    <row r="25" spans="1:9" x14ac:dyDescent="0.55000000000000004">
      <c r="A25" s="58" t="s">
        <v>33</v>
      </c>
      <c r="B25" s="58"/>
      <c r="C25" s="58"/>
      <c r="D25" s="58"/>
      <c r="E25" s="58"/>
      <c r="F25" s="58"/>
      <c r="G25" s="58"/>
      <c r="H25" s="58"/>
      <c r="I25" s="58"/>
    </row>
    <row r="26" spans="1:9" x14ac:dyDescent="0.55000000000000004">
      <c r="A26" s="59" t="s">
        <v>35</v>
      </c>
      <c r="B26" s="59"/>
      <c r="C26" s="62" t="str">
        <f>IF(ISBLANK(VLOOKUP($C$21,Locataires!A13:I30,2,0)),"",VLOOKUP($C$21,Locataires!A13:I30,2,0))</f>
        <v xml:space="preserve">8 rue blum, 5600  </v>
      </c>
      <c r="D26" s="62"/>
      <c r="E26" s="62"/>
      <c r="F26" s="62"/>
      <c r="G26" s="62"/>
      <c r="H26" s="62"/>
    </row>
    <row r="27" spans="1:9" x14ac:dyDescent="0.55000000000000004">
      <c r="A27" s="59" t="s">
        <v>36</v>
      </c>
      <c r="B27" s="59"/>
      <c r="C27" s="62">
        <f>IF(ISBLANK(VLOOKUP($C$21,Locataires!A13:I30,3,0)),"",VLOOKUP($C$21,Locataires!A13:I30,3,0))</f>
        <v>9</v>
      </c>
      <c r="D27" s="62"/>
      <c r="E27" s="62"/>
      <c r="F27" s="62"/>
      <c r="G27" s="62"/>
      <c r="H27" s="62"/>
    </row>
    <row r="28" spans="1:9" x14ac:dyDescent="0.55000000000000004">
      <c r="A28" s="61"/>
      <c r="B28" s="61"/>
    </row>
    <row r="29" spans="1:9" x14ac:dyDescent="0.55000000000000004">
      <c r="A29" s="61"/>
      <c r="B29" s="61"/>
    </row>
    <row r="30" spans="1:9" x14ac:dyDescent="0.55000000000000004">
      <c r="A30" s="61"/>
      <c r="B30" s="61"/>
    </row>
    <row r="31" spans="1:9" x14ac:dyDescent="0.55000000000000004">
      <c r="A31" s="58" t="s">
        <v>39</v>
      </c>
      <c r="B31" s="58"/>
      <c r="C31" s="58"/>
      <c r="D31" s="58"/>
      <c r="E31" s="58"/>
      <c r="F31" s="58"/>
      <c r="G31" s="58"/>
      <c r="H31" s="58"/>
      <c r="I31" s="58"/>
    </row>
    <row r="32" spans="1:9" x14ac:dyDescent="0.55000000000000004">
      <c r="A32" s="59" t="s">
        <v>41</v>
      </c>
      <c r="B32" s="59"/>
      <c r="C32" s="60">
        <f>IF(ISBLANK(VLOOKUP($C$21,Locataires!A13:I30,6,0)),"",VLOOKUP($C$21,Locataires!A13:I30,6,0))</f>
        <v>520</v>
      </c>
      <c r="D32" s="60"/>
    </row>
    <row r="33" spans="1:9" x14ac:dyDescent="0.55000000000000004">
      <c r="A33" s="59" t="s">
        <v>42</v>
      </c>
      <c r="B33" s="59"/>
      <c r="C33" s="60">
        <f>IF(ISBLANK(VLOOKUP($C$21,Locataires!A13:I30,7,0)),"",VLOOKUP($C$21,Locataires!A13:I30,7,0))</f>
        <v>40</v>
      </c>
      <c r="D33" s="60"/>
    </row>
    <row r="34" spans="1:9" x14ac:dyDescent="0.55000000000000004">
      <c r="A34" s="59" t="s">
        <v>40</v>
      </c>
      <c r="B34" s="59"/>
      <c r="C34" s="60">
        <f>SUM(C32:C33)</f>
        <v>560</v>
      </c>
      <c r="D34" s="60"/>
    </row>
    <row r="37" spans="1:9" x14ac:dyDescent="0.55000000000000004">
      <c r="E37" s="17"/>
      <c r="F37" t="s">
        <v>47</v>
      </c>
      <c r="G37" s="56">
        <f ca="1">TODAY()</f>
        <v>45679</v>
      </c>
      <c r="H37" s="56"/>
    </row>
    <row r="38" spans="1:9" x14ac:dyDescent="0.55000000000000004">
      <c r="F38" s="17" t="s">
        <v>44</v>
      </c>
    </row>
    <row r="47" spans="1:9" ht="15" customHeight="1" x14ac:dyDescent="0.55000000000000004">
      <c r="A47" s="57" t="s">
        <v>43</v>
      </c>
      <c r="B47" s="57"/>
      <c r="C47" s="57"/>
      <c r="D47" s="57"/>
      <c r="E47" s="57"/>
      <c r="F47" s="57"/>
      <c r="G47" s="57"/>
      <c r="H47" s="57"/>
      <c r="I47" s="57"/>
    </row>
    <row r="48" spans="1:9" x14ac:dyDescent="0.55000000000000004">
      <c r="A48" s="57"/>
      <c r="B48" s="57"/>
      <c r="C48" s="57"/>
      <c r="D48" s="57"/>
      <c r="E48" s="57"/>
      <c r="F48" s="57"/>
      <c r="G48" s="57"/>
      <c r="H48" s="57"/>
      <c r="I48" s="57"/>
    </row>
  </sheetData>
  <mergeCells count="36">
    <mergeCell ref="F17:G17"/>
    <mergeCell ref="A1:I1"/>
    <mergeCell ref="A5:C5"/>
    <mergeCell ref="A6:C6"/>
    <mergeCell ref="A7:C7"/>
    <mergeCell ref="A8:C8"/>
    <mergeCell ref="A9:C9"/>
    <mergeCell ref="A23:B23"/>
    <mergeCell ref="A10:C10"/>
    <mergeCell ref="A11:C11"/>
    <mergeCell ref="A12:C12"/>
    <mergeCell ref="A13:C13"/>
    <mergeCell ref="C17:D17"/>
    <mergeCell ref="A20:I20"/>
    <mergeCell ref="A21:B21"/>
    <mergeCell ref="C21:E21"/>
    <mergeCell ref="A22:B22"/>
    <mergeCell ref="C22:E22"/>
    <mergeCell ref="A24:H24"/>
    <mergeCell ref="A25:I25"/>
    <mergeCell ref="A26:B26"/>
    <mergeCell ref="C26:H26"/>
    <mergeCell ref="A27:B27"/>
    <mergeCell ref="C27:H27"/>
    <mergeCell ref="A47:I48"/>
    <mergeCell ref="A28:B28"/>
    <mergeCell ref="A29:B29"/>
    <mergeCell ref="A30:B30"/>
    <mergeCell ref="A31:I31"/>
    <mergeCell ref="A32:B32"/>
    <mergeCell ref="C32:D32"/>
    <mergeCell ref="A33:B33"/>
    <mergeCell ref="C33:D33"/>
    <mergeCell ref="A34:B34"/>
    <mergeCell ref="C34:D34"/>
    <mergeCell ref="G37:H37"/>
  </mergeCells>
  <hyperlinks>
    <hyperlink ref="A7" r:id="rId1" display="scichoiseul@gmail.com" xr:uid="{97496F8A-6A92-47DF-9444-2F3FADAD7D20}"/>
  </hyperlinks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BEBA298-893D-4217-A5CC-48C6A313BDD6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01174-A1FD-446B-84E0-11855D7B20B0}">
  <dimension ref="A1:I48"/>
  <sheetViews>
    <sheetView showGridLines="0" showRowColHeaders="0" showRuler="0" view="pageLayout" zoomScaleNormal="100" workbookViewId="0">
      <selection activeCell="C21" sqref="C21:E21"/>
    </sheetView>
  </sheetViews>
  <sheetFormatPr baseColWidth="10" defaultRowHeight="14.4" x14ac:dyDescent="0.55000000000000004"/>
  <cols>
    <col min="1" max="1" width="10.26171875" customWidth="1"/>
    <col min="2" max="2" width="9" customWidth="1"/>
    <col min="7" max="7" width="7.578125" customWidth="1"/>
    <col min="8" max="8" width="7" customWidth="1"/>
  </cols>
  <sheetData>
    <row r="1" spans="1:9" ht="28.5" customHeight="1" x14ac:dyDescent="1.1000000000000001">
      <c r="A1" s="64" t="s">
        <v>17</v>
      </c>
      <c r="B1" s="64"/>
      <c r="C1" s="64"/>
      <c r="D1" s="64"/>
      <c r="E1" s="64"/>
      <c r="F1" s="64"/>
      <c r="G1" s="64"/>
      <c r="H1" s="64"/>
      <c r="I1" s="64"/>
    </row>
    <row r="5" spans="1:9" x14ac:dyDescent="0.55000000000000004">
      <c r="A5" s="59" t="s">
        <v>18</v>
      </c>
      <c r="B5" s="59"/>
      <c r="C5" s="59"/>
    </row>
    <row r="6" spans="1:9" x14ac:dyDescent="0.55000000000000004">
      <c r="A6" s="61"/>
      <c r="B6" s="61"/>
      <c r="C6" s="61"/>
    </row>
    <row r="7" spans="1:9" x14ac:dyDescent="0.55000000000000004">
      <c r="A7" s="68" t="str">
        <f>IF(ISBLANK(Locataires!B3),"",Locataires!B3)</f>
        <v>Sci</v>
      </c>
      <c r="B7" s="69"/>
      <c r="C7" s="69"/>
    </row>
    <row r="8" spans="1:9" x14ac:dyDescent="0.55000000000000004">
      <c r="A8" s="62" t="str">
        <f>IF(ISBLANK(Locataires!B4),"",Locataires!B4)</f>
        <v>rue du stade</v>
      </c>
      <c r="B8" s="62"/>
      <c r="C8" s="62"/>
    </row>
    <row r="9" spans="1:9" x14ac:dyDescent="0.55000000000000004">
      <c r="A9" s="62" t="str">
        <f>IF(ISBLANK(Locataires!B5),"",Locataires!B5)</f>
        <v>500000</v>
      </c>
      <c r="B9" s="62"/>
      <c r="C9" s="62"/>
    </row>
    <row r="10" spans="1:9" x14ac:dyDescent="0.55000000000000004">
      <c r="A10" s="62" t="str">
        <f>IF(ISBLANK(Locataires!B6),"",Locataires!B6)</f>
        <v>01 02 03 04 05 06</v>
      </c>
      <c r="B10" s="62"/>
      <c r="C10" s="62"/>
    </row>
    <row r="11" spans="1:9" x14ac:dyDescent="0.55000000000000004">
      <c r="A11" s="67" t="str">
        <f>IF(ISBLANK(Locataires!B7),"",Locataires!B7)</f>
        <v>sci@gmail.com</v>
      </c>
      <c r="B11" s="67"/>
      <c r="C11" s="67"/>
    </row>
    <row r="12" spans="1:9" x14ac:dyDescent="0.55000000000000004">
      <c r="A12" s="61" t="str">
        <f>IF(ISBLANK(Locataires!B8),"",Locataires!B8)</f>
        <v/>
      </c>
      <c r="B12" s="61"/>
      <c r="C12" s="61"/>
    </row>
    <row r="13" spans="1:9" x14ac:dyDescent="0.55000000000000004">
      <c r="A13" s="62" t="str">
        <f>IF(ISBLANK(Locataires!B9),"",Locataires!B9)</f>
        <v/>
      </c>
      <c r="B13" s="62"/>
      <c r="C13" s="62"/>
    </row>
    <row r="16" spans="1:9" ht="18.3" customHeight="1" x14ac:dyDescent="0.7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" customHeight="1" x14ac:dyDescent="0.7">
      <c r="A17" s="50" t="s">
        <v>50</v>
      </c>
      <c r="B17" s="50"/>
      <c r="C17" s="70">
        <f>Locataires!E3</f>
        <v>45658</v>
      </c>
      <c r="D17" s="71"/>
      <c r="E17" s="27" t="s">
        <v>49</v>
      </c>
      <c r="F17" s="72">
        <f>Locataires!E4</f>
        <v>45688</v>
      </c>
      <c r="G17" s="73"/>
      <c r="H17" s="52"/>
      <c r="I17" s="52"/>
    </row>
    <row r="20" spans="1:9" x14ac:dyDescent="0.55000000000000004">
      <c r="A20" s="58" t="s">
        <v>34</v>
      </c>
      <c r="B20" s="58"/>
      <c r="C20" s="58"/>
      <c r="D20" s="58"/>
      <c r="E20" s="58"/>
      <c r="F20" s="58"/>
      <c r="G20" s="58"/>
      <c r="H20" s="58"/>
      <c r="I20" s="58"/>
    </row>
    <row r="21" spans="1:9" x14ac:dyDescent="0.55000000000000004">
      <c r="A21" s="59" t="s">
        <v>45</v>
      </c>
      <c r="B21" s="59"/>
      <c r="C21" s="65" t="s">
        <v>78</v>
      </c>
      <c r="D21" s="65"/>
      <c r="E21" s="65"/>
    </row>
    <row r="22" spans="1:9" x14ac:dyDescent="0.55000000000000004">
      <c r="A22" s="59" t="s">
        <v>38</v>
      </c>
      <c r="B22" s="59"/>
      <c r="C22" s="66" t="str">
        <f>IF(ISBLANK(VLOOKUP($C$21,Locataires!A13:I30,4,0)),"",VLOOKUP($C$21,Locataires!A13:I30,4,0))</f>
        <v>09  01 00 00 00</v>
      </c>
      <c r="D22" s="66"/>
      <c r="E22" s="66"/>
    </row>
    <row r="23" spans="1:9" x14ac:dyDescent="0.55000000000000004">
      <c r="A23" s="59" t="s">
        <v>37</v>
      </c>
      <c r="B23" s="59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55000000000000004">
      <c r="A24" s="63"/>
      <c r="B24" s="63"/>
      <c r="C24" s="63"/>
      <c r="D24" s="63"/>
      <c r="E24" s="63"/>
      <c r="F24" s="63"/>
      <c r="G24" s="63"/>
      <c r="H24" s="63"/>
    </row>
    <row r="25" spans="1:9" x14ac:dyDescent="0.55000000000000004">
      <c r="A25" s="58" t="s">
        <v>33</v>
      </c>
      <c r="B25" s="58"/>
      <c r="C25" s="58"/>
      <c r="D25" s="58"/>
      <c r="E25" s="58"/>
      <c r="F25" s="58"/>
      <c r="G25" s="58"/>
      <c r="H25" s="58"/>
      <c r="I25" s="58"/>
    </row>
    <row r="26" spans="1:9" x14ac:dyDescent="0.55000000000000004">
      <c r="A26" s="59" t="s">
        <v>35</v>
      </c>
      <c r="B26" s="59"/>
      <c r="C26" s="62" t="str">
        <f>IF(ISBLANK(VLOOKUP($C$21,Locataires!A13:I30,2,0)),"",VLOOKUP($C$21,Locataires!A13:I30,2,0))</f>
        <v xml:space="preserve">9 rue blum, 5600  </v>
      </c>
      <c r="D26" s="62"/>
      <c r="E26" s="62"/>
      <c r="F26" s="62"/>
      <c r="G26" s="62"/>
      <c r="H26" s="62"/>
    </row>
    <row r="27" spans="1:9" x14ac:dyDescent="0.55000000000000004">
      <c r="A27" s="59" t="s">
        <v>36</v>
      </c>
      <c r="B27" s="59"/>
      <c r="C27" s="62">
        <f>IF(ISBLANK(VLOOKUP($C$21,Locataires!A13:I30,3,0)),"",VLOOKUP($C$21,Locataires!A13:I30,3,0))</f>
        <v>10</v>
      </c>
      <c r="D27" s="62"/>
      <c r="E27" s="62"/>
      <c r="F27" s="62"/>
      <c r="G27" s="62"/>
      <c r="H27" s="62"/>
    </row>
    <row r="28" spans="1:9" x14ac:dyDescent="0.55000000000000004">
      <c r="A28" s="61"/>
      <c r="B28" s="61"/>
    </row>
    <row r="29" spans="1:9" x14ac:dyDescent="0.55000000000000004">
      <c r="A29" s="61"/>
      <c r="B29" s="61"/>
    </row>
    <row r="30" spans="1:9" x14ac:dyDescent="0.55000000000000004">
      <c r="A30" s="61"/>
      <c r="B30" s="61"/>
    </row>
    <row r="31" spans="1:9" x14ac:dyDescent="0.55000000000000004">
      <c r="A31" s="58" t="s">
        <v>39</v>
      </c>
      <c r="B31" s="58"/>
      <c r="C31" s="58"/>
      <c r="D31" s="58"/>
      <c r="E31" s="58"/>
      <c r="F31" s="58"/>
      <c r="G31" s="58"/>
      <c r="H31" s="58"/>
      <c r="I31" s="58"/>
    </row>
    <row r="32" spans="1:9" x14ac:dyDescent="0.55000000000000004">
      <c r="A32" s="59" t="s">
        <v>41</v>
      </c>
      <c r="B32" s="59"/>
      <c r="C32" s="60">
        <f>IF(ISBLANK(VLOOKUP($C$21,Locataires!A13:I30,6,0)),"",VLOOKUP($C$21,Locataires!A13:I30,6,0))</f>
        <v>560</v>
      </c>
      <c r="D32" s="60"/>
    </row>
    <row r="33" spans="1:9" x14ac:dyDescent="0.55000000000000004">
      <c r="A33" s="59" t="s">
        <v>42</v>
      </c>
      <c r="B33" s="59"/>
      <c r="C33" s="60">
        <f>IF(ISBLANK(VLOOKUP($C$21,Locataires!A13:I30,7,0)),"",VLOOKUP($C$21,Locataires!A13:I30,7,0))</f>
        <v>40</v>
      </c>
      <c r="D33" s="60"/>
    </row>
    <row r="34" spans="1:9" x14ac:dyDescent="0.55000000000000004">
      <c r="A34" s="59" t="s">
        <v>40</v>
      </c>
      <c r="B34" s="59"/>
      <c r="C34" s="60">
        <f>SUM(C32:C33)</f>
        <v>600</v>
      </c>
      <c r="D34" s="60"/>
    </row>
    <row r="37" spans="1:9" x14ac:dyDescent="0.55000000000000004">
      <c r="E37" s="17"/>
      <c r="F37" t="s">
        <v>47</v>
      </c>
      <c r="G37" s="56">
        <f ca="1">TODAY()</f>
        <v>45679</v>
      </c>
      <c r="H37" s="56"/>
    </row>
    <row r="38" spans="1:9" x14ac:dyDescent="0.55000000000000004">
      <c r="F38" s="17" t="s">
        <v>44</v>
      </c>
    </row>
    <row r="47" spans="1:9" ht="15" customHeight="1" x14ac:dyDescent="0.55000000000000004">
      <c r="A47" s="57" t="s">
        <v>43</v>
      </c>
      <c r="B47" s="57"/>
      <c r="C47" s="57"/>
      <c r="D47" s="57"/>
      <c r="E47" s="57"/>
      <c r="F47" s="57"/>
      <c r="G47" s="57"/>
      <c r="H47" s="57"/>
      <c r="I47" s="57"/>
    </row>
    <row r="48" spans="1:9" x14ac:dyDescent="0.55000000000000004">
      <c r="A48" s="57"/>
      <c r="B48" s="57"/>
      <c r="C48" s="57"/>
      <c r="D48" s="57"/>
      <c r="E48" s="57"/>
      <c r="F48" s="57"/>
      <c r="G48" s="57"/>
      <c r="H48" s="57"/>
      <c r="I48" s="57"/>
    </row>
  </sheetData>
  <mergeCells count="36">
    <mergeCell ref="F17:G17"/>
    <mergeCell ref="A1:I1"/>
    <mergeCell ref="A5:C5"/>
    <mergeCell ref="A6:C6"/>
    <mergeCell ref="A7:C7"/>
    <mergeCell ref="A8:C8"/>
    <mergeCell ref="A9:C9"/>
    <mergeCell ref="A23:B23"/>
    <mergeCell ref="A10:C10"/>
    <mergeCell ref="A11:C11"/>
    <mergeCell ref="A12:C12"/>
    <mergeCell ref="A13:C13"/>
    <mergeCell ref="C17:D17"/>
    <mergeCell ref="A20:I20"/>
    <mergeCell ref="A21:B21"/>
    <mergeCell ref="C21:E21"/>
    <mergeCell ref="A22:B22"/>
    <mergeCell ref="C22:E22"/>
    <mergeCell ref="A24:H24"/>
    <mergeCell ref="A25:I25"/>
    <mergeCell ref="A26:B26"/>
    <mergeCell ref="C26:H26"/>
    <mergeCell ref="A27:B27"/>
    <mergeCell ref="C27:H27"/>
    <mergeCell ref="A47:I48"/>
    <mergeCell ref="A28:B28"/>
    <mergeCell ref="A29:B29"/>
    <mergeCell ref="A30:B30"/>
    <mergeCell ref="A31:I31"/>
    <mergeCell ref="A32:B32"/>
    <mergeCell ref="C32:D32"/>
    <mergeCell ref="A33:B33"/>
    <mergeCell ref="C33:D33"/>
    <mergeCell ref="A34:B34"/>
    <mergeCell ref="C34:D34"/>
    <mergeCell ref="G37:H37"/>
  </mergeCells>
  <hyperlinks>
    <hyperlink ref="A7" r:id="rId1" display="scichoiseul@gmail.com" xr:uid="{84E5823E-EA6F-48FB-8378-4EF7B8044668}"/>
  </hyperlinks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B27ACD4-F851-417F-9131-D672D0ACC34C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19C12-666B-4DC0-8948-7DA34BE92473}">
  <dimension ref="A1:I48"/>
  <sheetViews>
    <sheetView showGridLines="0" showRowColHeaders="0" showRuler="0" view="pageLayout" zoomScaleNormal="100" workbookViewId="0">
      <selection activeCell="C21" sqref="C21:E21"/>
    </sheetView>
  </sheetViews>
  <sheetFormatPr baseColWidth="10" defaultRowHeight="14.4" x14ac:dyDescent="0.55000000000000004"/>
  <cols>
    <col min="1" max="1" width="10.26171875" customWidth="1"/>
    <col min="2" max="2" width="9" customWidth="1"/>
    <col min="7" max="7" width="7.578125" customWidth="1"/>
    <col min="8" max="8" width="7" customWidth="1"/>
  </cols>
  <sheetData>
    <row r="1" spans="1:9" ht="28.5" customHeight="1" x14ac:dyDescent="1.1000000000000001">
      <c r="A1" s="64" t="s">
        <v>17</v>
      </c>
      <c r="B1" s="64"/>
      <c r="C1" s="64"/>
      <c r="D1" s="64"/>
      <c r="E1" s="64"/>
      <c r="F1" s="64"/>
      <c r="G1" s="64"/>
      <c r="H1" s="64"/>
      <c r="I1" s="64"/>
    </row>
    <row r="5" spans="1:9" x14ac:dyDescent="0.55000000000000004">
      <c r="A5" s="59" t="s">
        <v>18</v>
      </c>
      <c r="B5" s="59"/>
      <c r="C5" s="59"/>
    </row>
    <row r="6" spans="1:9" x14ac:dyDescent="0.55000000000000004">
      <c r="A6" s="61"/>
      <c r="B6" s="61"/>
      <c r="C6" s="61"/>
    </row>
    <row r="7" spans="1:9" x14ac:dyDescent="0.55000000000000004">
      <c r="A7" s="68" t="str">
        <f>IF(ISBLANK(Locataires!B3),"",Locataires!B3)</f>
        <v>Sci</v>
      </c>
      <c r="B7" s="69"/>
      <c r="C7" s="69"/>
    </row>
    <row r="8" spans="1:9" x14ac:dyDescent="0.55000000000000004">
      <c r="A8" s="62" t="str">
        <f>IF(ISBLANK(Locataires!B4),"",Locataires!B4)</f>
        <v>rue du stade</v>
      </c>
      <c r="B8" s="62"/>
      <c r="C8" s="62"/>
    </row>
    <row r="9" spans="1:9" x14ac:dyDescent="0.55000000000000004">
      <c r="A9" s="62" t="str">
        <f>IF(ISBLANK(Locataires!B5),"",Locataires!B5)</f>
        <v>500000</v>
      </c>
      <c r="B9" s="62"/>
      <c r="C9" s="62"/>
    </row>
    <row r="10" spans="1:9" x14ac:dyDescent="0.55000000000000004">
      <c r="A10" s="62" t="str">
        <f>IF(ISBLANK(Locataires!B6),"",Locataires!B6)</f>
        <v>01 02 03 04 05 06</v>
      </c>
      <c r="B10" s="62"/>
      <c r="C10" s="62"/>
    </row>
    <row r="11" spans="1:9" x14ac:dyDescent="0.55000000000000004">
      <c r="A11" s="67" t="str">
        <f>IF(ISBLANK(Locataires!B7),"",Locataires!B7)</f>
        <v>sci@gmail.com</v>
      </c>
      <c r="B11" s="67"/>
      <c r="C11" s="67"/>
    </row>
    <row r="12" spans="1:9" x14ac:dyDescent="0.55000000000000004">
      <c r="A12" s="61" t="str">
        <f>IF(ISBLANK(Locataires!B8),"",Locataires!B8)</f>
        <v/>
      </c>
      <c r="B12" s="61"/>
      <c r="C12" s="61"/>
    </row>
    <row r="13" spans="1:9" x14ac:dyDescent="0.55000000000000004">
      <c r="A13" s="62" t="str">
        <f>IF(ISBLANK(Locataires!B9),"",Locataires!B9)</f>
        <v/>
      </c>
      <c r="B13" s="62"/>
      <c r="C13" s="62"/>
    </row>
    <row r="16" spans="1:9" ht="18.3" customHeight="1" x14ac:dyDescent="0.7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" customHeight="1" x14ac:dyDescent="0.7">
      <c r="A17" s="50" t="s">
        <v>50</v>
      </c>
      <c r="B17" s="50"/>
      <c r="C17" s="70">
        <f>Locataires!E3</f>
        <v>45658</v>
      </c>
      <c r="D17" s="71"/>
      <c r="E17" s="27" t="s">
        <v>49</v>
      </c>
      <c r="F17" s="72">
        <f>Locataires!E4</f>
        <v>45688</v>
      </c>
      <c r="G17" s="73"/>
      <c r="H17" s="52"/>
      <c r="I17" s="52"/>
    </row>
    <row r="20" spans="1:9" x14ac:dyDescent="0.55000000000000004">
      <c r="A20" s="58" t="s">
        <v>34</v>
      </c>
      <c r="B20" s="58"/>
      <c r="C20" s="58"/>
      <c r="D20" s="58"/>
      <c r="E20" s="58"/>
      <c r="F20" s="58"/>
      <c r="G20" s="58"/>
      <c r="H20" s="58"/>
      <c r="I20" s="58"/>
    </row>
    <row r="21" spans="1:9" x14ac:dyDescent="0.55000000000000004">
      <c r="A21" s="59" t="s">
        <v>45</v>
      </c>
      <c r="B21" s="59"/>
      <c r="C21" s="65" t="s">
        <v>79</v>
      </c>
      <c r="D21" s="65"/>
      <c r="E21" s="65"/>
    </row>
    <row r="22" spans="1:9" x14ac:dyDescent="0.55000000000000004">
      <c r="A22" s="59" t="s">
        <v>38</v>
      </c>
      <c r="B22" s="59"/>
      <c r="C22" s="66" t="str">
        <f>IF(ISBLANK(VLOOKUP($C$21,Locataires!A13:I30,4,0)),"",VLOOKUP($C$21,Locataires!A13:I30,4,0))</f>
        <v>10  01 00 00 00</v>
      </c>
      <c r="D22" s="66"/>
      <c r="E22" s="66"/>
    </row>
    <row r="23" spans="1:9" x14ac:dyDescent="0.55000000000000004">
      <c r="A23" s="59" t="s">
        <v>37</v>
      </c>
      <c r="B23" s="59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55000000000000004">
      <c r="A24" s="63"/>
      <c r="B24" s="63"/>
      <c r="C24" s="63"/>
      <c r="D24" s="63"/>
      <c r="E24" s="63"/>
      <c r="F24" s="63"/>
      <c r="G24" s="63"/>
      <c r="H24" s="63"/>
    </row>
    <row r="25" spans="1:9" x14ac:dyDescent="0.55000000000000004">
      <c r="A25" s="58" t="s">
        <v>33</v>
      </c>
      <c r="B25" s="58"/>
      <c r="C25" s="58"/>
      <c r="D25" s="58"/>
      <c r="E25" s="58"/>
      <c r="F25" s="58"/>
      <c r="G25" s="58"/>
      <c r="H25" s="58"/>
      <c r="I25" s="58"/>
    </row>
    <row r="26" spans="1:9" x14ac:dyDescent="0.55000000000000004">
      <c r="A26" s="59" t="s">
        <v>35</v>
      </c>
      <c r="B26" s="59"/>
      <c r="C26" s="62" t="str">
        <f>IF(ISBLANK(VLOOKUP($C$21,Locataires!A13:I30,2,0)),"",VLOOKUP($C$21,Locataires!A13:I30,2,0))</f>
        <v xml:space="preserve">10 rue blum, 5600  </v>
      </c>
      <c r="D26" s="62"/>
      <c r="E26" s="62"/>
      <c r="F26" s="62"/>
      <c r="G26" s="62"/>
      <c r="H26" s="62"/>
    </row>
    <row r="27" spans="1:9" x14ac:dyDescent="0.55000000000000004">
      <c r="A27" s="59" t="s">
        <v>36</v>
      </c>
      <c r="B27" s="59"/>
      <c r="C27" s="62">
        <f>IF(ISBLANK(VLOOKUP($C$21,Locataires!A13:I30,3,0)),"",VLOOKUP($C$21,Locataires!A13:I30,3,0))</f>
        <v>11</v>
      </c>
      <c r="D27" s="62"/>
      <c r="E27" s="62"/>
      <c r="F27" s="62"/>
      <c r="G27" s="62"/>
      <c r="H27" s="62"/>
    </row>
    <row r="28" spans="1:9" x14ac:dyDescent="0.55000000000000004">
      <c r="A28" s="61"/>
      <c r="B28" s="61"/>
    </row>
    <row r="29" spans="1:9" x14ac:dyDescent="0.55000000000000004">
      <c r="A29" s="61"/>
      <c r="B29" s="61"/>
    </row>
    <row r="30" spans="1:9" x14ac:dyDescent="0.55000000000000004">
      <c r="A30" s="61"/>
      <c r="B30" s="61"/>
    </row>
    <row r="31" spans="1:9" x14ac:dyDescent="0.55000000000000004">
      <c r="A31" s="58" t="s">
        <v>39</v>
      </c>
      <c r="B31" s="58"/>
      <c r="C31" s="58"/>
      <c r="D31" s="58"/>
      <c r="E31" s="58"/>
      <c r="F31" s="58"/>
      <c r="G31" s="58"/>
      <c r="H31" s="58"/>
      <c r="I31" s="58"/>
    </row>
    <row r="32" spans="1:9" x14ac:dyDescent="0.55000000000000004">
      <c r="A32" s="59" t="s">
        <v>41</v>
      </c>
      <c r="B32" s="59"/>
      <c r="C32" s="60">
        <f>IF(ISBLANK(VLOOKUP($C$21,Locataires!A13:I30,6,0)),"",VLOOKUP($C$21,Locataires!A13:I30,6,0))</f>
        <v>700</v>
      </c>
      <c r="D32" s="60"/>
    </row>
    <row r="33" spans="1:9" x14ac:dyDescent="0.55000000000000004">
      <c r="A33" s="59" t="s">
        <v>42</v>
      </c>
      <c r="B33" s="59"/>
      <c r="C33" s="60">
        <f>IF(ISBLANK(VLOOKUP($C$21,Locataires!A13:I30,7,0)),"",VLOOKUP($C$21,Locataires!A13:I30,7,0))</f>
        <v>50</v>
      </c>
      <c r="D33" s="60"/>
    </row>
    <row r="34" spans="1:9" x14ac:dyDescent="0.55000000000000004">
      <c r="A34" s="59" t="s">
        <v>40</v>
      </c>
      <c r="B34" s="59"/>
      <c r="C34" s="60">
        <f>SUM(C32:C33)</f>
        <v>750</v>
      </c>
      <c r="D34" s="60"/>
    </row>
    <row r="37" spans="1:9" x14ac:dyDescent="0.55000000000000004">
      <c r="E37" s="17"/>
      <c r="F37" t="s">
        <v>47</v>
      </c>
      <c r="G37" s="56">
        <f ca="1">TODAY()</f>
        <v>45679</v>
      </c>
      <c r="H37" s="56"/>
    </row>
    <row r="38" spans="1:9" x14ac:dyDescent="0.55000000000000004">
      <c r="F38" s="17" t="s">
        <v>44</v>
      </c>
    </row>
    <row r="47" spans="1:9" ht="15" customHeight="1" x14ac:dyDescent="0.55000000000000004">
      <c r="A47" s="57" t="s">
        <v>43</v>
      </c>
      <c r="B47" s="57"/>
      <c r="C47" s="57"/>
      <c r="D47" s="57"/>
      <c r="E47" s="57"/>
      <c r="F47" s="57"/>
      <c r="G47" s="57"/>
      <c r="H47" s="57"/>
      <c r="I47" s="57"/>
    </row>
    <row r="48" spans="1:9" x14ac:dyDescent="0.55000000000000004">
      <c r="A48" s="57"/>
      <c r="B48" s="57"/>
      <c r="C48" s="57"/>
      <c r="D48" s="57"/>
      <c r="E48" s="57"/>
      <c r="F48" s="57"/>
      <c r="G48" s="57"/>
      <c r="H48" s="57"/>
      <c r="I48" s="57"/>
    </row>
  </sheetData>
  <mergeCells count="36">
    <mergeCell ref="F17:G17"/>
    <mergeCell ref="A1:I1"/>
    <mergeCell ref="A5:C5"/>
    <mergeCell ref="A6:C6"/>
    <mergeCell ref="A7:C7"/>
    <mergeCell ref="A8:C8"/>
    <mergeCell ref="A9:C9"/>
    <mergeCell ref="A23:B23"/>
    <mergeCell ref="A10:C10"/>
    <mergeCell ref="A11:C11"/>
    <mergeCell ref="A12:C12"/>
    <mergeCell ref="A13:C13"/>
    <mergeCell ref="C17:D17"/>
    <mergeCell ref="A20:I20"/>
    <mergeCell ref="A21:B21"/>
    <mergeCell ref="C21:E21"/>
    <mergeCell ref="A22:B22"/>
    <mergeCell ref="C22:E22"/>
    <mergeCell ref="A24:H24"/>
    <mergeCell ref="A25:I25"/>
    <mergeCell ref="A26:B26"/>
    <mergeCell ref="C26:H26"/>
    <mergeCell ref="A27:B27"/>
    <mergeCell ref="C27:H27"/>
    <mergeCell ref="A47:I48"/>
    <mergeCell ref="A28:B28"/>
    <mergeCell ref="A29:B29"/>
    <mergeCell ref="A30:B30"/>
    <mergeCell ref="A31:I31"/>
    <mergeCell ref="A32:B32"/>
    <mergeCell ref="C32:D32"/>
    <mergeCell ref="A33:B33"/>
    <mergeCell ref="C33:D33"/>
    <mergeCell ref="A34:B34"/>
    <mergeCell ref="C34:D34"/>
    <mergeCell ref="G37:H37"/>
  </mergeCells>
  <hyperlinks>
    <hyperlink ref="A7" r:id="rId1" display="scichoiseul@gmail.com" xr:uid="{C42624BF-0E4C-45C4-B877-53CBB07AB26F}"/>
  </hyperlinks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9487450-365F-4DC4-8D22-4CB4D5B9C972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459B5-F020-4896-A56D-2B06EF725C28}">
  <dimension ref="A1:I48"/>
  <sheetViews>
    <sheetView showGridLines="0" showRowColHeaders="0" showRuler="0" view="pageLayout" zoomScaleNormal="100" workbookViewId="0">
      <selection activeCell="C21" sqref="C21:E21"/>
    </sheetView>
  </sheetViews>
  <sheetFormatPr baseColWidth="10" defaultRowHeight="14.4" x14ac:dyDescent="0.55000000000000004"/>
  <cols>
    <col min="1" max="1" width="10.26171875" customWidth="1"/>
    <col min="2" max="2" width="9" customWidth="1"/>
    <col min="7" max="7" width="7.578125" customWidth="1"/>
    <col min="8" max="8" width="7" customWidth="1"/>
  </cols>
  <sheetData>
    <row r="1" spans="1:9" ht="28.5" customHeight="1" x14ac:dyDescent="1.1000000000000001">
      <c r="A1" s="64" t="s">
        <v>17</v>
      </c>
      <c r="B1" s="64"/>
      <c r="C1" s="64"/>
      <c r="D1" s="64"/>
      <c r="E1" s="64"/>
      <c r="F1" s="64"/>
      <c r="G1" s="64"/>
      <c r="H1" s="64"/>
      <c r="I1" s="64"/>
    </row>
    <row r="5" spans="1:9" x14ac:dyDescent="0.55000000000000004">
      <c r="A5" s="59" t="s">
        <v>18</v>
      </c>
      <c r="B5" s="59"/>
      <c r="C5" s="59"/>
    </row>
    <row r="6" spans="1:9" x14ac:dyDescent="0.55000000000000004">
      <c r="A6" s="61"/>
      <c r="B6" s="61"/>
      <c r="C6" s="61"/>
    </row>
    <row r="7" spans="1:9" x14ac:dyDescent="0.55000000000000004">
      <c r="A7" s="68" t="str">
        <f>IF(ISBLANK(Locataires!B3),"",Locataires!B3)</f>
        <v>Sci</v>
      </c>
      <c r="B7" s="69"/>
      <c r="C7" s="69"/>
    </row>
    <row r="8" spans="1:9" x14ac:dyDescent="0.55000000000000004">
      <c r="A8" s="62" t="str">
        <f>IF(ISBLANK(Locataires!B4),"",Locataires!B4)</f>
        <v>rue du stade</v>
      </c>
      <c r="B8" s="62"/>
      <c r="C8" s="62"/>
    </row>
    <row r="9" spans="1:9" x14ac:dyDescent="0.55000000000000004">
      <c r="A9" s="62" t="str">
        <f>IF(ISBLANK(Locataires!B5),"",Locataires!B5)</f>
        <v>500000</v>
      </c>
      <c r="B9" s="62"/>
      <c r="C9" s="62"/>
    </row>
    <row r="10" spans="1:9" x14ac:dyDescent="0.55000000000000004">
      <c r="A10" s="62" t="str">
        <f>IF(ISBLANK(Locataires!B6),"",Locataires!B6)</f>
        <v>01 02 03 04 05 06</v>
      </c>
      <c r="B10" s="62"/>
      <c r="C10" s="62"/>
    </row>
    <row r="11" spans="1:9" x14ac:dyDescent="0.55000000000000004">
      <c r="A11" s="67" t="str">
        <f>IF(ISBLANK(Locataires!B7),"",Locataires!B7)</f>
        <v>sci@gmail.com</v>
      </c>
      <c r="B11" s="67"/>
      <c r="C11" s="67"/>
    </row>
    <row r="12" spans="1:9" x14ac:dyDescent="0.55000000000000004">
      <c r="A12" s="61" t="str">
        <f>IF(ISBLANK(Locataires!B8),"",Locataires!B8)</f>
        <v/>
      </c>
      <c r="B12" s="61"/>
      <c r="C12" s="61"/>
    </row>
    <row r="13" spans="1:9" x14ac:dyDescent="0.55000000000000004">
      <c r="A13" s="62" t="str">
        <f>IF(ISBLANK(Locataires!B9),"",Locataires!B9)</f>
        <v/>
      </c>
      <c r="B13" s="62"/>
      <c r="C13" s="62"/>
    </row>
    <row r="16" spans="1:9" ht="18.3" customHeight="1" x14ac:dyDescent="0.7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" customHeight="1" x14ac:dyDescent="0.7">
      <c r="A17" s="50" t="s">
        <v>50</v>
      </c>
      <c r="B17" s="50"/>
      <c r="C17" s="70">
        <f>Locataires!E3</f>
        <v>45658</v>
      </c>
      <c r="D17" s="71"/>
      <c r="E17" s="27" t="s">
        <v>49</v>
      </c>
      <c r="F17" s="72">
        <f>Locataires!E4</f>
        <v>45688</v>
      </c>
      <c r="G17" s="73"/>
      <c r="H17" s="52"/>
      <c r="I17" s="52"/>
    </row>
    <row r="20" spans="1:9" x14ac:dyDescent="0.55000000000000004">
      <c r="A20" s="58" t="s">
        <v>34</v>
      </c>
      <c r="B20" s="58"/>
      <c r="C20" s="58"/>
      <c r="D20" s="58"/>
      <c r="E20" s="58"/>
      <c r="F20" s="58"/>
      <c r="G20" s="58"/>
      <c r="H20" s="58"/>
      <c r="I20" s="58"/>
    </row>
    <row r="21" spans="1:9" x14ac:dyDescent="0.55000000000000004">
      <c r="A21" s="59" t="s">
        <v>45</v>
      </c>
      <c r="B21" s="59"/>
      <c r="C21" s="65" t="s">
        <v>80</v>
      </c>
      <c r="D21" s="65"/>
      <c r="E21" s="65"/>
    </row>
    <row r="22" spans="1:9" x14ac:dyDescent="0.55000000000000004">
      <c r="A22" s="59" t="s">
        <v>38</v>
      </c>
      <c r="B22" s="59"/>
      <c r="C22" s="66" t="str">
        <f>IF(ISBLANK(VLOOKUP($C$21,Locataires!A13:I30,4,0)),"",VLOOKUP($C$21,Locataires!A13:I30,4,0))</f>
        <v>11  01 00 00 00</v>
      </c>
      <c r="D22" s="66"/>
      <c r="E22" s="66"/>
    </row>
    <row r="23" spans="1:9" x14ac:dyDescent="0.55000000000000004">
      <c r="A23" s="59" t="s">
        <v>37</v>
      </c>
      <c r="B23" s="59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55000000000000004">
      <c r="A24" s="63"/>
      <c r="B24" s="63"/>
      <c r="C24" s="63"/>
      <c r="D24" s="63"/>
      <c r="E24" s="63"/>
      <c r="F24" s="63"/>
      <c r="G24" s="63"/>
      <c r="H24" s="63"/>
    </row>
    <row r="25" spans="1:9" x14ac:dyDescent="0.55000000000000004">
      <c r="A25" s="58" t="s">
        <v>33</v>
      </c>
      <c r="B25" s="58"/>
      <c r="C25" s="58"/>
      <c r="D25" s="58"/>
      <c r="E25" s="58"/>
      <c r="F25" s="58"/>
      <c r="G25" s="58"/>
      <c r="H25" s="58"/>
      <c r="I25" s="58"/>
    </row>
    <row r="26" spans="1:9" x14ac:dyDescent="0.55000000000000004">
      <c r="A26" s="59" t="s">
        <v>35</v>
      </c>
      <c r="B26" s="59"/>
      <c r="C26" s="62" t="str">
        <f>IF(ISBLANK(VLOOKUP($C$21,Locataires!A13:I30,2,0)),"",VLOOKUP($C$21,Locataires!A13:I30,2,0))</f>
        <v xml:space="preserve">11 rue blum, 5600  </v>
      </c>
      <c r="D26" s="62"/>
      <c r="E26" s="62"/>
      <c r="F26" s="62"/>
      <c r="G26" s="62"/>
      <c r="H26" s="62"/>
    </row>
    <row r="27" spans="1:9" x14ac:dyDescent="0.55000000000000004">
      <c r="A27" s="59" t="s">
        <v>36</v>
      </c>
      <c r="B27" s="59"/>
      <c r="C27" s="62">
        <f>IF(ISBLANK(VLOOKUP($C$21,Locataires!A13:I30,3,0)),"",VLOOKUP($C$21,Locataires!A13:I30,3,0))</f>
        <v>12</v>
      </c>
      <c r="D27" s="62"/>
      <c r="E27" s="62"/>
      <c r="F27" s="62"/>
      <c r="G27" s="62"/>
      <c r="H27" s="62"/>
    </row>
    <row r="28" spans="1:9" x14ac:dyDescent="0.55000000000000004">
      <c r="A28" s="61"/>
      <c r="B28" s="61"/>
    </row>
    <row r="29" spans="1:9" x14ac:dyDescent="0.55000000000000004">
      <c r="A29" s="61"/>
      <c r="B29" s="61"/>
    </row>
    <row r="30" spans="1:9" x14ac:dyDescent="0.55000000000000004">
      <c r="A30" s="61"/>
      <c r="B30" s="61"/>
    </row>
    <row r="31" spans="1:9" x14ac:dyDescent="0.55000000000000004">
      <c r="A31" s="58" t="s">
        <v>39</v>
      </c>
      <c r="B31" s="58"/>
      <c r="C31" s="58"/>
      <c r="D31" s="58"/>
      <c r="E31" s="58"/>
      <c r="F31" s="58"/>
      <c r="G31" s="58"/>
      <c r="H31" s="58"/>
      <c r="I31" s="58"/>
    </row>
    <row r="32" spans="1:9" x14ac:dyDescent="0.55000000000000004">
      <c r="A32" s="59" t="s">
        <v>41</v>
      </c>
      <c r="B32" s="59"/>
      <c r="C32" s="60">
        <f>IF(ISBLANK(VLOOKUP($C$21,Locataires!A13:I30,6,0)),"",VLOOKUP($C$21,Locataires!A13:I30,6,0))</f>
        <v>540</v>
      </c>
      <c r="D32" s="60"/>
    </row>
    <row r="33" spans="1:9" x14ac:dyDescent="0.55000000000000004">
      <c r="A33" s="59" t="s">
        <v>42</v>
      </c>
      <c r="B33" s="59"/>
      <c r="C33" s="60">
        <f>IF(ISBLANK(VLOOKUP($C$21,Locataires!A13:I30,7,0)),"",VLOOKUP($C$21,Locataires!A13:I30,7,0))</f>
        <v>50</v>
      </c>
      <c r="D33" s="60"/>
    </row>
    <row r="34" spans="1:9" x14ac:dyDescent="0.55000000000000004">
      <c r="A34" s="59" t="s">
        <v>40</v>
      </c>
      <c r="B34" s="59"/>
      <c r="C34" s="60">
        <f>SUM(C32:C33)</f>
        <v>590</v>
      </c>
      <c r="D34" s="60"/>
    </row>
    <row r="37" spans="1:9" x14ac:dyDescent="0.55000000000000004">
      <c r="E37" s="17"/>
      <c r="F37" t="s">
        <v>47</v>
      </c>
      <c r="G37" s="56">
        <f ca="1">TODAY()</f>
        <v>45679</v>
      </c>
      <c r="H37" s="56"/>
    </row>
    <row r="38" spans="1:9" x14ac:dyDescent="0.55000000000000004">
      <c r="F38" s="17" t="s">
        <v>44</v>
      </c>
    </row>
    <row r="47" spans="1:9" ht="15" customHeight="1" x14ac:dyDescent="0.55000000000000004">
      <c r="A47" s="57" t="s">
        <v>43</v>
      </c>
      <c r="B47" s="57"/>
      <c r="C47" s="57"/>
      <c r="D47" s="57"/>
      <c r="E47" s="57"/>
      <c r="F47" s="57"/>
      <c r="G47" s="57"/>
      <c r="H47" s="57"/>
      <c r="I47" s="57"/>
    </row>
    <row r="48" spans="1:9" x14ac:dyDescent="0.55000000000000004">
      <c r="A48" s="57"/>
      <c r="B48" s="57"/>
      <c r="C48" s="57"/>
      <c r="D48" s="57"/>
      <c r="E48" s="57"/>
      <c r="F48" s="57"/>
      <c r="G48" s="57"/>
      <c r="H48" s="57"/>
      <c r="I48" s="57"/>
    </row>
  </sheetData>
  <mergeCells count="36">
    <mergeCell ref="F17:G17"/>
    <mergeCell ref="A1:I1"/>
    <mergeCell ref="A5:C5"/>
    <mergeCell ref="A6:C6"/>
    <mergeCell ref="A7:C7"/>
    <mergeCell ref="A8:C8"/>
    <mergeCell ref="A9:C9"/>
    <mergeCell ref="A23:B23"/>
    <mergeCell ref="A10:C10"/>
    <mergeCell ref="A11:C11"/>
    <mergeCell ref="A12:C12"/>
    <mergeCell ref="A13:C13"/>
    <mergeCell ref="C17:D17"/>
    <mergeCell ref="A20:I20"/>
    <mergeCell ref="A21:B21"/>
    <mergeCell ref="C21:E21"/>
    <mergeCell ref="A22:B22"/>
    <mergeCell ref="C22:E22"/>
    <mergeCell ref="A24:H24"/>
    <mergeCell ref="A25:I25"/>
    <mergeCell ref="A26:B26"/>
    <mergeCell ref="C26:H26"/>
    <mergeCell ref="A27:B27"/>
    <mergeCell ref="C27:H27"/>
    <mergeCell ref="A47:I48"/>
    <mergeCell ref="A28:B28"/>
    <mergeCell ref="A29:B29"/>
    <mergeCell ref="A30:B30"/>
    <mergeCell ref="A31:I31"/>
    <mergeCell ref="A32:B32"/>
    <mergeCell ref="C32:D32"/>
    <mergeCell ref="A33:B33"/>
    <mergeCell ref="C33:D33"/>
    <mergeCell ref="A34:B34"/>
    <mergeCell ref="C34:D34"/>
    <mergeCell ref="G37:H37"/>
  </mergeCells>
  <hyperlinks>
    <hyperlink ref="A7" r:id="rId1" display="scichoiseul@gmail.com" xr:uid="{C6B7CEC9-1F24-47FA-AB70-6D3FFB39FCE4}"/>
  </hyperlinks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4AF0195-66ED-4CBC-B8B8-64C69FEF215D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AE2D9-8FD1-4BB3-BA37-C75A9C63ED3D}">
  <dimension ref="A1:I48"/>
  <sheetViews>
    <sheetView showGridLines="0" showRowColHeaders="0" showRuler="0" view="pageLayout" zoomScaleNormal="100" workbookViewId="0">
      <selection activeCell="C21" sqref="C21:E21"/>
    </sheetView>
  </sheetViews>
  <sheetFormatPr baseColWidth="10" defaultRowHeight="14.4" x14ac:dyDescent="0.55000000000000004"/>
  <cols>
    <col min="1" max="1" width="10.26171875" customWidth="1"/>
    <col min="2" max="2" width="9" customWidth="1"/>
    <col min="7" max="7" width="7.578125" customWidth="1"/>
    <col min="8" max="8" width="7" customWidth="1"/>
  </cols>
  <sheetData>
    <row r="1" spans="1:9" ht="28.5" customHeight="1" x14ac:dyDescent="1.1000000000000001">
      <c r="A1" s="64" t="s">
        <v>17</v>
      </c>
      <c r="B1" s="64"/>
      <c r="C1" s="64"/>
      <c r="D1" s="64"/>
      <c r="E1" s="64"/>
      <c r="F1" s="64"/>
      <c r="G1" s="64"/>
      <c r="H1" s="64"/>
      <c r="I1" s="64"/>
    </row>
    <row r="5" spans="1:9" x14ac:dyDescent="0.55000000000000004">
      <c r="A5" s="59" t="s">
        <v>18</v>
      </c>
      <c r="B5" s="59"/>
      <c r="C5" s="59"/>
    </row>
    <row r="6" spans="1:9" x14ac:dyDescent="0.55000000000000004">
      <c r="A6" s="61"/>
      <c r="B6" s="61"/>
      <c r="C6" s="61"/>
    </row>
    <row r="7" spans="1:9" x14ac:dyDescent="0.55000000000000004">
      <c r="A7" s="68" t="str">
        <f>IF(ISBLANK(Locataires!B3),"",Locataires!B3)</f>
        <v>Sci</v>
      </c>
      <c r="B7" s="69"/>
      <c r="C7" s="69"/>
    </row>
    <row r="8" spans="1:9" x14ac:dyDescent="0.55000000000000004">
      <c r="A8" s="62" t="str">
        <f>IF(ISBLANK(Locataires!B4),"",Locataires!B4)</f>
        <v>rue du stade</v>
      </c>
      <c r="B8" s="62"/>
      <c r="C8" s="62"/>
    </row>
    <row r="9" spans="1:9" x14ac:dyDescent="0.55000000000000004">
      <c r="A9" s="62" t="str">
        <f>IF(ISBLANK(Locataires!B5),"",Locataires!B5)</f>
        <v>500000</v>
      </c>
      <c r="B9" s="62"/>
      <c r="C9" s="62"/>
    </row>
    <row r="10" spans="1:9" x14ac:dyDescent="0.55000000000000004">
      <c r="A10" s="62" t="str">
        <f>IF(ISBLANK(Locataires!B6),"",Locataires!B6)</f>
        <v>01 02 03 04 05 06</v>
      </c>
      <c r="B10" s="62"/>
      <c r="C10" s="62"/>
    </row>
    <row r="11" spans="1:9" x14ac:dyDescent="0.55000000000000004">
      <c r="A11" s="67" t="str">
        <f>IF(ISBLANK(Locataires!B7),"",Locataires!B7)</f>
        <v>sci@gmail.com</v>
      </c>
      <c r="B11" s="67"/>
      <c r="C11" s="67"/>
    </row>
    <row r="12" spans="1:9" x14ac:dyDescent="0.55000000000000004">
      <c r="A12" s="61" t="str">
        <f>IF(ISBLANK(Locataires!B8),"",Locataires!B8)</f>
        <v/>
      </c>
      <c r="B12" s="61"/>
      <c r="C12" s="61"/>
    </row>
    <row r="13" spans="1:9" x14ac:dyDescent="0.55000000000000004">
      <c r="A13" s="62" t="str">
        <f>IF(ISBLANK(Locataires!B9),"",Locataires!B9)</f>
        <v/>
      </c>
      <c r="B13" s="62"/>
      <c r="C13" s="62"/>
    </row>
    <row r="16" spans="1:9" ht="18.3" customHeight="1" x14ac:dyDescent="0.7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" customHeight="1" x14ac:dyDescent="0.7">
      <c r="A17" s="50" t="s">
        <v>50</v>
      </c>
      <c r="B17" s="50"/>
      <c r="C17" s="70">
        <f>Locataires!E3</f>
        <v>45658</v>
      </c>
      <c r="D17" s="71"/>
      <c r="E17" s="27" t="s">
        <v>49</v>
      </c>
      <c r="F17" s="72">
        <f>Locataires!E4</f>
        <v>45688</v>
      </c>
      <c r="G17" s="73"/>
      <c r="H17" s="52"/>
      <c r="I17" s="52"/>
    </row>
    <row r="20" spans="1:9" x14ac:dyDescent="0.55000000000000004">
      <c r="A20" s="58" t="s">
        <v>34</v>
      </c>
      <c r="B20" s="58"/>
      <c r="C20" s="58"/>
      <c r="D20" s="58"/>
      <c r="E20" s="58"/>
      <c r="F20" s="58"/>
      <c r="G20" s="58"/>
      <c r="H20" s="58"/>
      <c r="I20" s="58"/>
    </row>
    <row r="21" spans="1:9" x14ac:dyDescent="0.55000000000000004">
      <c r="A21" s="59" t="s">
        <v>45</v>
      </c>
      <c r="B21" s="59"/>
      <c r="C21" s="65" t="s">
        <v>81</v>
      </c>
      <c r="D21" s="65"/>
      <c r="E21" s="65"/>
    </row>
    <row r="22" spans="1:9" x14ac:dyDescent="0.55000000000000004">
      <c r="A22" s="59" t="s">
        <v>38</v>
      </c>
      <c r="B22" s="59"/>
      <c r="C22" s="66" t="str">
        <f>IF(ISBLANK(VLOOKUP($C$21,Locataires!A13:I30,4,0)),"",VLOOKUP($C$21,Locataires!A13:I30,4,0))</f>
        <v>12  01 00 00 00</v>
      </c>
      <c r="D22" s="66"/>
      <c r="E22" s="66"/>
    </row>
    <row r="23" spans="1:9" x14ac:dyDescent="0.55000000000000004">
      <c r="A23" s="59" t="s">
        <v>37</v>
      </c>
      <c r="B23" s="59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55000000000000004">
      <c r="A24" s="63"/>
      <c r="B24" s="63"/>
      <c r="C24" s="63"/>
      <c r="D24" s="63"/>
      <c r="E24" s="63"/>
      <c r="F24" s="63"/>
      <c r="G24" s="63"/>
      <c r="H24" s="63"/>
    </row>
    <row r="25" spans="1:9" x14ac:dyDescent="0.55000000000000004">
      <c r="A25" s="58" t="s">
        <v>33</v>
      </c>
      <c r="B25" s="58"/>
      <c r="C25" s="58"/>
      <c r="D25" s="58"/>
      <c r="E25" s="58"/>
      <c r="F25" s="58"/>
      <c r="G25" s="58"/>
      <c r="H25" s="58"/>
      <c r="I25" s="58"/>
    </row>
    <row r="26" spans="1:9" x14ac:dyDescent="0.55000000000000004">
      <c r="A26" s="59" t="s">
        <v>35</v>
      </c>
      <c r="B26" s="59"/>
      <c r="C26" s="62" t="str">
        <f>IF(ISBLANK(VLOOKUP($C$21,Locataires!A13:I30,2,0)),"",VLOOKUP($C$21,Locataires!A13:I30,2,0))</f>
        <v xml:space="preserve">12 rue blum, 5600  </v>
      </c>
      <c r="D26" s="62"/>
      <c r="E26" s="62"/>
      <c r="F26" s="62"/>
      <c r="G26" s="62"/>
      <c r="H26" s="62"/>
    </row>
    <row r="27" spans="1:9" x14ac:dyDescent="0.55000000000000004">
      <c r="A27" s="59" t="s">
        <v>36</v>
      </c>
      <c r="B27" s="59"/>
      <c r="C27" s="62">
        <f>IF(ISBLANK(VLOOKUP($C$21,Locataires!A13:I30,3,0)),"",VLOOKUP($C$21,Locataires!A13:I30,3,0))</f>
        <v>13</v>
      </c>
      <c r="D27" s="62"/>
      <c r="E27" s="62"/>
      <c r="F27" s="62"/>
      <c r="G27" s="62"/>
      <c r="H27" s="62"/>
    </row>
    <row r="28" spans="1:9" x14ac:dyDescent="0.55000000000000004">
      <c r="A28" s="61"/>
      <c r="B28" s="61"/>
    </row>
    <row r="29" spans="1:9" x14ac:dyDescent="0.55000000000000004">
      <c r="A29" s="61"/>
      <c r="B29" s="61"/>
    </row>
    <row r="30" spans="1:9" x14ac:dyDescent="0.55000000000000004">
      <c r="A30" s="61"/>
      <c r="B30" s="61"/>
    </row>
    <row r="31" spans="1:9" x14ac:dyDescent="0.55000000000000004">
      <c r="A31" s="58" t="s">
        <v>39</v>
      </c>
      <c r="B31" s="58"/>
      <c r="C31" s="58"/>
      <c r="D31" s="58"/>
      <c r="E31" s="58"/>
      <c r="F31" s="58"/>
      <c r="G31" s="58"/>
      <c r="H31" s="58"/>
      <c r="I31" s="58"/>
    </row>
    <row r="32" spans="1:9" x14ac:dyDescent="0.55000000000000004">
      <c r="A32" s="59" t="s">
        <v>41</v>
      </c>
      <c r="B32" s="59"/>
      <c r="C32" s="60">
        <f>IF(ISBLANK(VLOOKUP($C$21,Locataires!A13:I30,6,0)),"",VLOOKUP($C$21,Locataires!A13:I30,6,0))</f>
        <v>580</v>
      </c>
      <c r="D32" s="60"/>
    </row>
    <row r="33" spans="1:9" x14ac:dyDescent="0.55000000000000004">
      <c r="A33" s="59" t="s">
        <v>42</v>
      </c>
      <c r="B33" s="59"/>
      <c r="C33" s="60">
        <f>IF(ISBLANK(VLOOKUP($C$21,Locataires!A13:I30,7,0)),"",VLOOKUP($C$21,Locataires!A13:I30,7,0))</f>
        <v>40</v>
      </c>
      <c r="D33" s="60"/>
    </row>
    <row r="34" spans="1:9" x14ac:dyDescent="0.55000000000000004">
      <c r="A34" s="59" t="s">
        <v>40</v>
      </c>
      <c r="B34" s="59"/>
      <c r="C34" s="60">
        <f>SUM(C32:C33)</f>
        <v>620</v>
      </c>
      <c r="D34" s="60"/>
    </row>
    <row r="37" spans="1:9" x14ac:dyDescent="0.55000000000000004">
      <c r="E37" s="17"/>
      <c r="F37" t="s">
        <v>47</v>
      </c>
      <c r="G37" s="56">
        <f ca="1">TODAY()</f>
        <v>45679</v>
      </c>
      <c r="H37" s="56"/>
    </row>
    <row r="38" spans="1:9" x14ac:dyDescent="0.55000000000000004">
      <c r="F38" s="17" t="s">
        <v>44</v>
      </c>
    </row>
    <row r="47" spans="1:9" ht="15" customHeight="1" x14ac:dyDescent="0.55000000000000004">
      <c r="A47" s="57" t="s">
        <v>43</v>
      </c>
      <c r="B47" s="57"/>
      <c r="C47" s="57"/>
      <c r="D47" s="57"/>
      <c r="E47" s="57"/>
      <c r="F47" s="57"/>
      <c r="G47" s="57"/>
      <c r="H47" s="57"/>
      <c r="I47" s="57"/>
    </row>
    <row r="48" spans="1:9" x14ac:dyDescent="0.55000000000000004">
      <c r="A48" s="57"/>
      <c r="B48" s="57"/>
      <c r="C48" s="57"/>
      <c r="D48" s="57"/>
      <c r="E48" s="57"/>
      <c r="F48" s="57"/>
      <c r="G48" s="57"/>
      <c r="H48" s="57"/>
      <c r="I48" s="57"/>
    </row>
  </sheetData>
  <mergeCells count="36">
    <mergeCell ref="F17:G17"/>
    <mergeCell ref="A1:I1"/>
    <mergeCell ref="A5:C5"/>
    <mergeCell ref="A6:C6"/>
    <mergeCell ref="A7:C7"/>
    <mergeCell ref="A8:C8"/>
    <mergeCell ref="A9:C9"/>
    <mergeCell ref="A23:B23"/>
    <mergeCell ref="A10:C10"/>
    <mergeCell ref="A11:C11"/>
    <mergeCell ref="A12:C12"/>
    <mergeCell ref="A13:C13"/>
    <mergeCell ref="C17:D17"/>
    <mergeCell ref="A20:I20"/>
    <mergeCell ref="A21:B21"/>
    <mergeCell ref="C21:E21"/>
    <mergeCell ref="A22:B22"/>
    <mergeCell ref="C22:E22"/>
    <mergeCell ref="A24:H24"/>
    <mergeCell ref="A25:I25"/>
    <mergeCell ref="A26:B26"/>
    <mergeCell ref="C26:H26"/>
    <mergeCell ref="A27:B27"/>
    <mergeCell ref="C27:H27"/>
    <mergeCell ref="A47:I48"/>
    <mergeCell ref="A28:B28"/>
    <mergeCell ref="A29:B29"/>
    <mergeCell ref="A30:B30"/>
    <mergeCell ref="A31:I31"/>
    <mergeCell ref="A32:B32"/>
    <mergeCell ref="C32:D32"/>
    <mergeCell ref="A33:B33"/>
    <mergeCell ref="C33:D33"/>
    <mergeCell ref="A34:B34"/>
    <mergeCell ref="C34:D34"/>
    <mergeCell ref="G37:H37"/>
  </mergeCells>
  <hyperlinks>
    <hyperlink ref="A7" r:id="rId1" display="scichoiseul@gmail.com" xr:uid="{7D28EEF5-24AB-4E17-BCB5-0CADD1C039C7}"/>
  </hyperlinks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8888EE3-1903-4B57-AB37-C86D311F3DE3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70259-30BA-4FC8-B02E-95C48375C753}">
  <dimension ref="A1:I48"/>
  <sheetViews>
    <sheetView showGridLines="0" showRowColHeaders="0" showRuler="0" view="pageLayout" zoomScaleNormal="100" workbookViewId="0">
      <selection activeCell="C21" sqref="C21:E21"/>
    </sheetView>
  </sheetViews>
  <sheetFormatPr baseColWidth="10" defaultRowHeight="14.4" x14ac:dyDescent="0.55000000000000004"/>
  <cols>
    <col min="1" max="1" width="10.26171875" customWidth="1"/>
    <col min="2" max="2" width="9" customWidth="1"/>
    <col min="7" max="7" width="7.578125" customWidth="1"/>
    <col min="8" max="8" width="7" customWidth="1"/>
  </cols>
  <sheetData>
    <row r="1" spans="1:9" ht="28.5" customHeight="1" x14ac:dyDescent="1.1000000000000001">
      <c r="A1" s="64" t="s">
        <v>17</v>
      </c>
      <c r="B1" s="64"/>
      <c r="C1" s="64"/>
      <c r="D1" s="64"/>
      <c r="E1" s="64"/>
      <c r="F1" s="64"/>
      <c r="G1" s="64"/>
      <c r="H1" s="64"/>
      <c r="I1" s="64"/>
    </row>
    <row r="5" spans="1:9" x14ac:dyDescent="0.55000000000000004">
      <c r="A5" s="59" t="s">
        <v>18</v>
      </c>
      <c r="B5" s="59"/>
      <c r="C5" s="59"/>
    </row>
    <row r="6" spans="1:9" x14ac:dyDescent="0.55000000000000004">
      <c r="A6" s="61"/>
      <c r="B6" s="61"/>
      <c r="C6" s="61"/>
    </row>
    <row r="7" spans="1:9" x14ac:dyDescent="0.55000000000000004">
      <c r="A7" s="68" t="str">
        <f>IF(ISBLANK(Locataires!B3),"",Locataires!B3)</f>
        <v>Sci</v>
      </c>
      <c r="B7" s="69"/>
      <c r="C7" s="69"/>
    </row>
    <row r="8" spans="1:9" x14ac:dyDescent="0.55000000000000004">
      <c r="A8" s="62" t="str">
        <f>IF(ISBLANK(Locataires!B4),"",Locataires!B4)</f>
        <v>rue du stade</v>
      </c>
      <c r="B8" s="62"/>
      <c r="C8" s="62"/>
    </row>
    <row r="9" spans="1:9" x14ac:dyDescent="0.55000000000000004">
      <c r="A9" s="62" t="str">
        <f>IF(ISBLANK(Locataires!B5),"",Locataires!B5)</f>
        <v>500000</v>
      </c>
      <c r="B9" s="62"/>
      <c r="C9" s="62"/>
    </row>
    <row r="10" spans="1:9" x14ac:dyDescent="0.55000000000000004">
      <c r="A10" s="62" t="str">
        <f>IF(ISBLANK(Locataires!B6),"",Locataires!B6)</f>
        <v>01 02 03 04 05 06</v>
      </c>
      <c r="B10" s="62"/>
      <c r="C10" s="62"/>
    </row>
    <row r="11" spans="1:9" x14ac:dyDescent="0.55000000000000004">
      <c r="A11" s="67" t="str">
        <f>IF(ISBLANK(Locataires!B7),"",Locataires!B7)</f>
        <v>sci@gmail.com</v>
      </c>
      <c r="B11" s="67"/>
      <c r="C11" s="67"/>
    </row>
    <row r="12" spans="1:9" x14ac:dyDescent="0.55000000000000004">
      <c r="A12" s="61" t="str">
        <f>IF(ISBLANK(Locataires!B8),"",Locataires!B8)</f>
        <v/>
      </c>
      <c r="B12" s="61"/>
      <c r="C12" s="61"/>
    </row>
    <row r="13" spans="1:9" x14ac:dyDescent="0.55000000000000004">
      <c r="A13" s="62" t="str">
        <f>IF(ISBLANK(Locataires!B9),"",Locataires!B9)</f>
        <v/>
      </c>
      <c r="B13" s="62"/>
      <c r="C13" s="62"/>
    </row>
    <row r="16" spans="1:9" ht="18.3" customHeight="1" x14ac:dyDescent="0.7">
      <c r="A16" s="51"/>
      <c r="B16" s="51"/>
      <c r="C16" s="51"/>
      <c r="D16" s="51"/>
      <c r="E16" s="51"/>
      <c r="F16" s="51"/>
      <c r="G16" s="51"/>
      <c r="H16" s="51"/>
      <c r="I16" s="51"/>
    </row>
    <row r="17" spans="1:9" ht="18.3" customHeight="1" x14ac:dyDescent="0.7">
      <c r="A17" s="50" t="s">
        <v>50</v>
      </c>
      <c r="B17" s="50"/>
      <c r="C17" s="70">
        <f>Locataires!E3</f>
        <v>45658</v>
      </c>
      <c r="D17" s="71"/>
      <c r="E17" s="27" t="s">
        <v>49</v>
      </c>
      <c r="F17" s="72">
        <f>Locataires!E4</f>
        <v>45688</v>
      </c>
      <c r="G17" s="73"/>
      <c r="H17" s="52"/>
      <c r="I17" s="52"/>
    </row>
    <row r="20" spans="1:9" x14ac:dyDescent="0.55000000000000004">
      <c r="A20" s="58" t="s">
        <v>34</v>
      </c>
      <c r="B20" s="58"/>
      <c r="C20" s="58"/>
      <c r="D20" s="58"/>
      <c r="E20" s="58"/>
      <c r="F20" s="58"/>
      <c r="G20" s="58"/>
      <c r="H20" s="58"/>
      <c r="I20" s="58"/>
    </row>
    <row r="21" spans="1:9" x14ac:dyDescent="0.55000000000000004">
      <c r="A21" s="59" t="s">
        <v>45</v>
      </c>
      <c r="B21" s="59"/>
      <c r="C21" s="65" t="s">
        <v>82</v>
      </c>
      <c r="D21" s="65"/>
      <c r="E21" s="65"/>
    </row>
    <row r="22" spans="1:9" x14ac:dyDescent="0.55000000000000004">
      <c r="A22" s="59" t="s">
        <v>38</v>
      </c>
      <c r="B22" s="59"/>
      <c r="C22" s="66" t="str">
        <f>IF(ISBLANK(VLOOKUP($C$21,Locataires!A13:I30,4,0)),"",VLOOKUP($C$21,Locataires!A13:I30,4,0))</f>
        <v>13  01 00 00 00</v>
      </c>
      <c r="D22" s="66"/>
      <c r="E22" s="66"/>
    </row>
    <row r="23" spans="1:9" x14ac:dyDescent="0.55000000000000004">
      <c r="A23" s="59" t="s">
        <v>37</v>
      </c>
      <c r="B23" s="59"/>
      <c r="C23" s="43" t="str">
        <f>IF(ISBLANK(VLOOKUP($C$21,Locataires!A13:I30,5,0)),"",VLOOKUP($C$21,Locataires!A13:I30,5,0))</f>
        <v>test 01 @gmail.com</v>
      </c>
      <c r="D23" s="43"/>
      <c r="E23" s="43"/>
      <c r="F23" s="43"/>
      <c r="G23" s="43"/>
      <c r="H23" s="43"/>
      <c r="I23" s="43"/>
    </row>
    <row r="24" spans="1:9" x14ac:dyDescent="0.55000000000000004">
      <c r="A24" s="63"/>
      <c r="B24" s="63"/>
      <c r="C24" s="63"/>
      <c r="D24" s="63"/>
      <c r="E24" s="63"/>
      <c r="F24" s="63"/>
      <c r="G24" s="63"/>
      <c r="H24" s="63"/>
    </row>
    <row r="25" spans="1:9" x14ac:dyDescent="0.55000000000000004">
      <c r="A25" s="58" t="s">
        <v>33</v>
      </c>
      <c r="B25" s="58"/>
      <c r="C25" s="58"/>
      <c r="D25" s="58"/>
      <c r="E25" s="58"/>
      <c r="F25" s="58"/>
      <c r="G25" s="58"/>
      <c r="H25" s="58"/>
      <c r="I25" s="58"/>
    </row>
    <row r="26" spans="1:9" x14ac:dyDescent="0.55000000000000004">
      <c r="A26" s="59" t="s">
        <v>35</v>
      </c>
      <c r="B26" s="59"/>
      <c r="C26" s="62" t="str">
        <f>IF(ISBLANK(VLOOKUP($C$21,Locataires!A13:I30,2,0)),"",VLOOKUP($C$21,Locataires!A13:I30,2,0))</f>
        <v xml:space="preserve">13 rue blum, 5600  </v>
      </c>
      <c r="D26" s="62"/>
      <c r="E26" s="62"/>
      <c r="F26" s="62"/>
      <c r="G26" s="62"/>
      <c r="H26" s="62"/>
    </row>
    <row r="27" spans="1:9" x14ac:dyDescent="0.55000000000000004">
      <c r="A27" s="59" t="s">
        <v>36</v>
      </c>
      <c r="B27" s="59"/>
      <c r="C27" s="62">
        <f>IF(ISBLANK(VLOOKUP($C$21,Locataires!A13:I30,3,0)),"",VLOOKUP($C$21,Locataires!A13:I30,3,0))</f>
        <v>14</v>
      </c>
      <c r="D27" s="62"/>
      <c r="E27" s="62"/>
      <c r="F27" s="62"/>
      <c r="G27" s="62"/>
      <c r="H27" s="62"/>
    </row>
    <row r="28" spans="1:9" x14ac:dyDescent="0.55000000000000004">
      <c r="A28" s="61"/>
      <c r="B28" s="61"/>
    </row>
    <row r="29" spans="1:9" x14ac:dyDescent="0.55000000000000004">
      <c r="A29" s="61"/>
      <c r="B29" s="61"/>
    </row>
    <row r="30" spans="1:9" x14ac:dyDescent="0.55000000000000004">
      <c r="A30" s="61"/>
      <c r="B30" s="61"/>
    </row>
    <row r="31" spans="1:9" x14ac:dyDescent="0.55000000000000004">
      <c r="A31" s="58" t="s">
        <v>39</v>
      </c>
      <c r="B31" s="58"/>
      <c r="C31" s="58"/>
      <c r="D31" s="58"/>
      <c r="E31" s="58"/>
      <c r="F31" s="58"/>
      <c r="G31" s="58"/>
      <c r="H31" s="58"/>
      <c r="I31" s="58"/>
    </row>
    <row r="32" spans="1:9" x14ac:dyDescent="0.55000000000000004">
      <c r="A32" s="59" t="s">
        <v>41</v>
      </c>
      <c r="B32" s="59"/>
      <c r="C32" s="60">
        <f>IF(ISBLANK(VLOOKUP($C$21,Locataires!A13:I30,6,0)),"",VLOOKUP($C$21,Locataires!A13:I30,6,0))</f>
        <v>490</v>
      </c>
      <c r="D32" s="60"/>
    </row>
    <row r="33" spans="1:9" x14ac:dyDescent="0.55000000000000004">
      <c r="A33" s="59" t="s">
        <v>42</v>
      </c>
      <c r="B33" s="59"/>
      <c r="C33" s="60">
        <f>IF(ISBLANK(VLOOKUP($C$21,Locataires!A13:I30,7,0)),"",VLOOKUP($C$21,Locataires!A13:I30,7,0))</f>
        <v>50</v>
      </c>
      <c r="D33" s="60"/>
    </row>
    <row r="34" spans="1:9" x14ac:dyDescent="0.55000000000000004">
      <c r="A34" s="59" t="s">
        <v>40</v>
      </c>
      <c r="B34" s="59"/>
      <c r="C34" s="60">
        <f>SUM(C32:C33)</f>
        <v>540</v>
      </c>
      <c r="D34" s="60"/>
    </row>
    <row r="37" spans="1:9" x14ac:dyDescent="0.55000000000000004">
      <c r="E37" s="17"/>
      <c r="F37" t="s">
        <v>47</v>
      </c>
      <c r="G37" s="56">
        <f ca="1">TODAY()</f>
        <v>45679</v>
      </c>
      <c r="H37" s="56"/>
    </row>
    <row r="38" spans="1:9" x14ac:dyDescent="0.55000000000000004">
      <c r="F38" s="17" t="s">
        <v>44</v>
      </c>
    </row>
    <row r="47" spans="1:9" ht="15" customHeight="1" x14ac:dyDescent="0.55000000000000004">
      <c r="A47" s="57" t="s">
        <v>43</v>
      </c>
      <c r="B47" s="57"/>
      <c r="C47" s="57"/>
      <c r="D47" s="57"/>
      <c r="E47" s="57"/>
      <c r="F47" s="57"/>
      <c r="G47" s="57"/>
      <c r="H47" s="57"/>
      <c r="I47" s="57"/>
    </row>
    <row r="48" spans="1:9" x14ac:dyDescent="0.55000000000000004">
      <c r="A48" s="57"/>
      <c r="B48" s="57"/>
      <c r="C48" s="57"/>
      <c r="D48" s="57"/>
      <c r="E48" s="57"/>
      <c r="F48" s="57"/>
      <c r="G48" s="57"/>
      <c r="H48" s="57"/>
      <c r="I48" s="57"/>
    </row>
  </sheetData>
  <mergeCells count="36">
    <mergeCell ref="F17:G17"/>
    <mergeCell ref="A1:I1"/>
    <mergeCell ref="A5:C5"/>
    <mergeCell ref="A6:C6"/>
    <mergeCell ref="A7:C7"/>
    <mergeCell ref="A8:C8"/>
    <mergeCell ref="A9:C9"/>
    <mergeCell ref="A23:B23"/>
    <mergeCell ref="A10:C10"/>
    <mergeCell ref="A11:C11"/>
    <mergeCell ref="A12:C12"/>
    <mergeCell ref="A13:C13"/>
    <mergeCell ref="C17:D17"/>
    <mergeCell ref="A20:I20"/>
    <mergeCell ref="A21:B21"/>
    <mergeCell ref="C21:E21"/>
    <mergeCell ref="A22:B22"/>
    <mergeCell ref="C22:E22"/>
    <mergeCell ref="A24:H24"/>
    <mergeCell ref="A25:I25"/>
    <mergeCell ref="A26:B26"/>
    <mergeCell ref="C26:H26"/>
    <mergeCell ref="A27:B27"/>
    <mergeCell ref="C27:H27"/>
    <mergeCell ref="A47:I48"/>
    <mergeCell ref="A28:B28"/>
    <mergeCell ref="A29:B29"/>
    <mergeCell ref="A30:B30"/>
    <mergeCell ref="A31:I31"/>
    <mergeCell ref="A32:B32"/>
    <mergeCell ref="C32:D32"/>
    <mergeCell ref="A33:B33"/>
    <mergeCell ref="C33:D33"/>
    <mergeCell ref="A34:B34"/>
    <mergeCell ref="C34:D34"/>
    <mergeCell ref="G37:H37"/>
  </mergeCells>
  <hyperlinks>
    <hyperlink ref="A7" r:id="rId1" display="scichoiseul@gmail.com" xr:uid="{15D6B9B6-9AE9-40DF-A666-7AA2F5B62DDF}"/>
  </hyperlinks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D6E023A-ADC7-480B-98C9-E6B737BB4305}">
          <x14:formula1>
            <xm:f>Locataires!$A$13:$A$30</xm:f>
          </x14:formula1>
          <xm:sqref>C21 F21:H21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43618-5062-4DFF-95A2-7C4FBF080EA7}">
  <dimension ref="A1:I49"/>
  <sheetViews>
    <sheetView showGridLines="0" view="pageLayout" topLeftCell="A4" zoomScaleNormal="100" workbookViewId="0">
      <selection activeCell="C22" sqref="C22:E22"/>
    </sheetView>
  </sheetViews>
  <sheetFormatPr baseColWidth="10" defaultRowHeight="14.4" x14ac:dyDescent="0.55000000000000004"/>
  <cols>
    <col min="1" max="1" width="10.26171875" customWidth="1"/>
    <col min="2" max="2" width="9" customWidth="1"/>
    <col min="7" max="7" width="7.578125" customWidth="1"/>
    <col min="8" max="8" width="7" customWidth="1"/>
  </cols>
  <sheetData>
    <row r="1" spans="1:9" ht="28.5" customHeight="1" x14ac:dyDescent="1.1000000000000001">
      <c r="A1" s="64" t="s">
        <v>17</v>
      </c>
      <c r="B1" s="64"/>
      <c r="C1" s="64"/>
      <c r="D1" s="64"/>
      <c r="E1" s="64"/>
      <c r="F1" s="64"/>
      <c r="G1" s="64"/>
      <c r="H1" s="64"/>
      <c r="I1" s="64"/>
    </row>
    <row r="5" spans="1:9" x14ac:dyDescent="0.55000000000000004">
      <c r="A5" s="59" t="s">
        <v>18</v>
      </c>
      <c r="B5" s="59"/>
      <c r="C5" s="59"/>
    </row>
    <row r="6" spans="1:9" x14ac:dyDescent="0.55000000000000004">
      <c r="A6" s="61"/>
      <c r="B6" s="61"/>
      <c r="C6" s="61"/>
    </row>
    <row r="7" spans="1:9" x14ac:dyDescent="0.55000000000000004">
      <c r="A7" s="62" t="s">
        <v>2</v>
      </c>
      <c r="B7" s="62"/>
      <c r="C7" s="62"/>
    </row>
    <row r="8" spans="1:9" x14ac:dyDescent="0.55000000000000004">
      <c r="A8" s="62" t="str">
        <f>IF(ISBLANK(Locataires!B4),"",Locataires!B4)</f>
        <v>rue du stade</v>
      </c>
      <c r="B8" s="62"/>
      <c r="C8" s="62"/>
    </row>
    <row r="9" spans="1:9" x14ac:dyDescent="0.55000000000000004">
      <c r="A9" s="62" t="str">
        <f>IF(ISBLANK(Locataires!B5),"",Locataires!B5)</f>
        <v>500000</v>
      </c>
      <c r="B9" s="62"/>
      <c r="C9" s="62"/>
    </row>
    <row r="10" spans="1:9" x14ac:dyDescent="0.55000000000000004">
      <c r="A10" s="62" t="str">
        <f>IF(ISBLANK(Locataires!B6),"",Locataires!B6)</f>
        <v>01 02 03 04 05 06</v>
      </c>
      <c r="B10" s="62"/>
      <c r="C10" s="62"/>
    </row>
    <row r="11" spans="1:9" x14ac:dyDescent="0.55000000000000004">
      <c r="A11" s="67" t="str">
        <f>IF(ISBLANK(Locataires!B7),"",Locataires!B7)</f>
        <v>sci@gmail.com</v>
      </c>
      <c r="B11" s="67"/>
      <c r="C11" s="67"/>
    </row>
    <row r="12" spans="1:9" x14ac:dyDescent="0.55000000000000004">
      <c r="A12" s="61" t="str">
        <f>IF(ISBLANK(Locataires!B8),"",Locataires!B8)</f>
        <v/>
      </c>
      <c r="B12" s="61"/>
      <c r="C12" s="61"/>
    </row>
    <row r="13" spans="1:9" x14ac:dyDescent="0.55000000000000004">
      <c r="A13" s="62" t="str">
        <f>IF(ISBLANK(Locataires!B9),"",Locataires!B9)</f>
        <v/>
      </c>
      <c r="B13" s="62"/>
      <c r="C13" s="62"/>
    </row>
    <row r="17" spans="1:9" ht="18.3" x14ac:dyDescent="0.7">
      <c r="A17" s="75"/>
      <c r="B17" s="75"/>
      <c r="C17" s="75"/>
      <c r="D17" s="77" t="s">
        <v>20</v>
      </c>
      <c r="E17" s="77"/>
      <c r="F17" s="26" t="s">
        <v>21</v>
      </c>
      <c r="G17" s="75"/>
      <c r="H17" s="75"/>
      <c r="I17" s="75"/>
    </row>
    <row r="18" spans="1:9" ht="18.3" x14ac:dyDescent="0.7">
      <c r="A18" s="73" t="s">
        <v>46</v>
      </c>
      <c r="B18" s="73"/>
      <c r="C18" s="73"/>
      <c r="D18" s="76" t="s">
        <v>23</v>
      </c>
      <c r="E18" s="76"/>
      <c r="F18" s="27">
        <v>2024</v>
      </c>
      <c r="G18" s="75"/>
      <c r="H18" s="75"/>
      <c r="I18" s="75"/>
    </row>
    <row r="21" spans="1:9" x14ac:dyDescent="0.55000000000000004">
      <c r="A21" s="58" t="s">
        <v>34</v>
      </c>
      <c r="B21" s="58"/>
      <c r="C21" s="58"/>
      <c r="D21" s="58"/>
      <c r="E21" s="58"/>
      <c r="F21" s="58"/>
      <c r="G21" s="58"/>
      <c r="H21" s="58"/>
      <c r="I21" s="58"/>
    </row>
    <row r="22" spans="1:9" x14ac:dyDescent="0.55000000000000004">
      <c r="A22" s="59" t="s">
        <v>45</v>
      </c>
      <c r="B22" s="59"/>
      <c r="C22" s="65" t="s">
        <v>82</v>
      </c>
      <c r="D22" s="65"/>
      <c r="E22" s="65"/>
    </row>
    <row r="23" spans="1:9" x14ac:dyDescent="0.55000000000000004">
      <c r="A23" s="59" t="s">
        <v>38</v>
      </c>
      <c r="B23" s="59"/>
      <c r="C23" s="66" t="str">
        <f>IF(ISBLANK(VLOOKUP($C$22,Locataires!A13:I30,4,0)),"",VLOOKUP($C$22,Locataires!A13:I30,4,0))</f>
        <v>13  01 00 00 00</v>
      </c>
      <c r="D23" s="66"/>
      <c r="E23" s="66"/>
    </row>
    <row r="24" spans="1:9" x14ac:dyDescent="0.55000000000000004">
      <c r="A24" s="59" t="s">
        <v>37</v>
      </c>
      <c r="B24" s="59"/>
      <c r="C24" s="66" t="str">
        <f>IF(ISBLANK(VLOOKUP($C$22,Locataires!A13:I30,5,0)),"",VLOOKUP($C$22,Locataires!A13:I30,5,0))</f>
        <v>test 01 @gmail.com</v>
      </c>
      <c r="D24" s="66"/>
      <c r="E24" s="66"/>
    </row>
    <row r="25" spans="1:9" x14ac:dyDescent="0.55000000000000004">
      <c r="A25" s="63"/>
      <c r="B25" s="63"/>
      <c r="C25" s="63"/>
      <c r="D25" s="63"/>
      <c r="E25" s="63"/>
      <c r="F25" s="63"/>
      <c r="G25" s="63"/>
      <c r="H25" s="63"/>
    </row>
    <row r="26" spans="1:9" x14ac:dyDescent="0.55000000000000004">
      <c r="A26" s="58" t="s">
        <v>33</v>
      </c>
      <c r="B26" s="58"/>
      <c r="C26" s="58"/>
      <c r="D26" s="58"/>
      <c r="E26" s="58"/>
      <c r="F26" s="58"/>
      <c r="G26" s="58"/>
      <c r="H26" s="58"/>
      <c r="I26" s="58"/>
    </row>
    <row r="27" spans="1:9" x14ac:dyDescent="0.55000000000000004">
      <c r="A27" s="59" t="s">
        <v>35</v>
      </c>
      <c r="B27" s="59"/>
      <c r="C27" s="62" t="str">
        <f>IF(ISBLANK(VLOOKUP($C$22,Locataires!A13:I30,2,0)),"",VLOOKUP($C$22,Locataires!A13:I30,2,0))</f>
        <v xml:space="preserve">13 rue blum, 5600  </v>
      </c>
      <c r="D27" s="62"/>
      <c r="E27" s="62"/>
      <c r="F27" s="62"/>
      <c r="G27" s="62"/>
      <c r="H27" s="62"/>
    </row>
    <row r="28" spans="1:9" x14ac:dyDescent="0.55000000000000004">
      <c r="A28" s="59" t="s">
        <v>36</v>
      </c>
      <c r="B28" s="59"/>
      <c r="C28" s="62">
        <f>IF(ISBLANK(VLOOKUP($C$22,Locataires!A13:I30,3,0)),"",VLOOKUP($C$22,Locataires!A13:I30,3,0))</f>
        <v>14</v>
      </c>
      <c r="D28" s="62"/>
      <c r="E28" s="62"/>
      <c r="F28" s="62"/>
      <c r="G28" s="62"/>
      <c r="H28" s="62"/>
    </row>
    <row r="29" spans="1:9" x14ac:dyDescent="0.55000000000000004">
      <c r="A29" s="61"/>
      <c r="B29" s="61"/>
    </row>
    <row r="30" spans="1:9" x14ac:dyDescent="0.55000000000000004">
      <c r="A30" s="61"/>
      <c r="B30" s="61"/>
    </row>
    <row r="31" spans="1:9" x14ac:dyDescent="0.55000000000000004">
      <c r="A31" s="61"/>
      <c r="B31" s="61"/>
    </row>
    <row r="32" spans="1:9" x14ac:dyDescent="0.55000000000000004">
      <c r="A32" s="58" t="s">
        <v>39</v>
      </c>
      <c r="B32" s="58"/>
      <c r="C32" s="58"/>
      <c r="D32" s="58"/>
      <c r="E32" s="58"/>
      <c r="F32" s="58"/>
      <c r="G32" s="58"/>
      <c r="H32" s="58"/>
      <c r="I32" s="58"/>
    </row>
    <row r="33" spans="1:9" x14ac:dyDescent="0.55000000000000004">
      <c r="A33" s="59" t="s">
        <v>41</v>
      </c>
      <c r="B33" s="59"/>
      <c r="C33" s="74">
        <v>290</v>
      </c>
      <c r="D33" s="74"/>
    </row>
    <row r="34" spans="1:9" x14ac:dyDescent="0.55000000000000004">
      <c r="A34" s="59" t="s">
        <v>42</v>
      </c>
      <c r="B34" s="59"/>
      <c r="C34" s="74">
        <f>IF(ISBLANK(VLOOKUP($C$22,Locataires!A13:I30,7,0)),"",VLOOKUP($C$22,Locataires!A13:I30,7,0))</f>
        <v>50</v>
      </c>
      <c r="D34" s="74"/>
    </row>
    <row r="35" spans="1:9" x14ac:dyDescent="0.55000000000000004">
      <c r="A35" s="59" t="s">
        <v>40</v>
      </c>
      <c r="B35" s="59"/>
      <c r="C35" s="60">
        <f>SUM(C33:C34)</f>
        <v>340</v>
      </c>
      <c r="D35" s="60"/>
    </row>
    <row r="38" spans="1:9" x14ac:dyDescent="0.55000000000000004">
      <c r="E38" s="17"/>
      <c r="F38" t="s">
        <v>47</v>
      </c>
      <c r="G38" s="56">
        <f ca="1">TODAY()</f>
        <v>45679</v>
      </c>
      <c r="H38" s="56"/>
    </row>
    <row r="39" spans="1:9" x14ac:dyDescent="0.55000000000000004">
      <c r="F39" s="17" t="s">
        <v>44</v>
      </c>
    </row>
    <row r="48" spans="1:9" ht="15" customHeight="1" x14ac:dyDescent="0.55000000000000004">
      <c r="A48" s="57" t="s">
        <v>43</v>
      </c>
      <c r="B48" s="57"/>
      <c r="C48" s="57"/>
      <c r="D48" s="57"/>
      <c r="E48" s="57"/>
      <c r="F48" s="57"/>
      <c r="G48" s="57"/>
      <c r="H48" s="57"/>
      <c r="I48" s="57"/>
    </row>
    <row r="49" spans="1:9" x14ac:dyDescent="0.55000000000000004">
      <c r="A49" s="57"/>
      <c r="B49" s="57"/>
      <c r="C49" s="57"/>
      <c r="D49" s="57"/>
      <c r="E49" s="57"/>
      <c r="F49" s="57"/>
      <c r="G49" s="57"/>
      <c r="H49" s="57"/>
      <c r="I49" s="57"/>
    </row>
  </sheetData>
  <sheetProtection sheet="1" objects="1" scenarios="1" selectLockedCells="1"/>
  <mergeCells count="40">
    <mergeCell ref="A9:C9"/>
    <mergeCell ref="A1:I1"/>
    <mergeCell ref="A5:C5"/>
    <mergeCell ref="A6:C6"/>
    <mergeCell ref="A7:C7"/>
    <mergeCell ref="A8:C8"/>
    <mergeCell ref="A10:C10"/>
    <mergeCell ref="A11:C11"/>
    <mergeCell ref="A12:C12"/>
    <mergeCell ref="A13:C13"/>
    <mergeCell ref="A17:C17"/>
    <mergeCell ref="G17:I18"/>
    <mergeCell ref="A18:C18"/>
    <mergeCell ref="D18:E18"/>
    <mergeCell ref="A21:I21"/>
    <mergeCell ref="A22:B22"/>
    <mergeCell ref="C22:E22"/>
    <mergeCell ref="D17:E17"/>
    <mergeCell ref="A30:B30"/>
    <mergeCell ref="A23:B23"/>
    <mergeCell ref="C23:E23"/>
    <mergeCell ref="A24:B24"/>
    <mergeCell ref="C24:E24"/>
    <mergeCell ref="A25:H25"/>
    <mergeCell ref="A26:I26"/>
    <mergeCell ref="A27:B27"/>
    <mergeCell ref="C27:H27"/>
    <mergeCell ref="A28:B28"/>
    <mergeCell ref="C28:H28"/>
    <mergeCell ref="A29:B29"/>
    <mergeCell ref="A35:B35"/>
    <mergeCell ref="C35:D35"/>
    <mergeCell ref="G38:H38"/>
    <mergeCell ref="A48:I49"/>
    <mergeCell ref="A31:B31"/>
    <mergeCell ref="A32:I32"/>
    <mergeCell ref="A33:B33"/>
    <mergeCell ref="C33:D33"/>
    <mergeCell ref="A34:B34"/>
    <mergeCell ref="C34:D34"/>
  </mergeCells>
  <pageMargins left="0.51181102362204722" right="0.39370078740157483" top="0.74803149606299213" bottom="0.74803149606299213" header="0" footer="0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05D3D1B-DCF5-4EC1-9137-A12671856442}">
          <x14:formula1>
            <xm:f>Feuil3!$C$2:$C$13</xm:f>
          </x14:formula1>
          <xm:sqref>F18</xm:sqref>
        </x14:dataValidation>
        <x14:dataValidation type="list" allowBlank="1" showInputMessage="1" showErrorMessage="1" xr:uid="{8F9E1955-A52C-4E7E-8934-736B494C6582}">
          <x14:formula1>
            <xm:f>Feuil3!$B$2:$B$13</xm:f>
          </x14:formula1>
          <xm:sqref>D18:E18</xm:sqref>
        </x14:dataValidation>
        <x14:dataValidation type="list" allowBlank="1" showInputMessage="1" showErrorMessage="1" xr:uid="{D2805E97-090B-4986-9B16-E7FD4E56B766}">
          <x14:formula1>
            <xm:f>Locataires!$A$13:$A$30</xm:f>
          </x14:formula1>
          <xm:sqref>C22 F22:H22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CF26E-E366-4E45-8A1F-9CCE4F865D75}">
  <sheetPr codeName="Feuil3"/>
  <dimension ref="B2:C13"/>
  <sheetViews>
    <sheetView workbookViewId="0">
      <selection activeCell="E15" sqref="E15"/>
    </sheetView>
  </sheetViews>
  <sheetFormatPr baseColWidth="10" defaultRowHeight="14.4" x14ac:dyDescent="0.55000000000000004"/>
  <sheetData>
    <row r="2" spans="2:3" x14ac:dyDescent="0.55000000000000004">
      <c r="B2" t="s">
        <v>19</v>
      </c>
      <c r="C2">
        <v>2022</v>
      </c>
    </row>
    <row r="3" spans="2:3" x14ac:dyDescent="0.55000000000000004">
      <c r="B3" t="s">
        <v>22</v>
      </c>
      <c r="C3">
        <v>2023</v>
      </c>
    </row>
    <row r="4" spans="2:3" x14ac:dyDescent="0.55000000000000004">
      <c r="B4" t="s">
        <v>23</v>
      </c>
      <c r="C4">
        <v>2024</v>
      </c>
    </row>
    <row r="5" spans="2:3" x14ac:dyDescent="0.55000000000000004">
      <c r="B5" t="s">
        <v>24</v>
      </c>
      <c r="C5">
        <v>2025</v>
      </c>
    </row>
    <row r="6" spans="2:3" x14ac:dyDescent="0.55000000000000004">
      <c r="B6" t="s">
        <v>25</v>
      </c>
      <c r="C6">
        <v>2026</v>
      </c>
    </row>
    <row r="7" spans="2:3" x14ac:dyDescent="0.55000000000000004">
      <c r="B7" t="s">
        <v>26</v>
      </c>
      <c r="C7">
        <v>2027</v>
      </c>
    </row>
    <row r="8" spans="2:3" x14ac:dyDescent="0.55000000000000004">
      <c r="B8" t="s">
        <v>27</v>
      </c>
      <c r="C8">
        <v>2028</v>
      </c>
    </row>
    <row r="9" spans="2:3" x14ac:dyDescent="0.55000000000000004">
      <c r="B9" t="s">
        <v>28</v>
      </c>
      <c r="C9">
        <v>2029</v>
      </c>
    </row>
    <row r="10" spans="2:3" x14ac:dyDescent="0.55000000000000004">
      <c r="B10" t="s">
        <v>29</v>
      </c>
      <c r="C10">
        <v>2030</v>
      </c>
    </row>
    <row r="11" spans="2:3" x14ac:dyDescent="0.55000000000000004">
      <c r="B11" t="s">
        <v>30</v>
      </c>
      <c r="C11">
        <v>2031</v>
      </c>
    </row>
    <row r="12" spans="2:3" x14ac:dyDescent="0.55000000000000004">
      <c r="B12" t="s">
        <v>31</v>
      </c>
      <c r="C12">
        <v>2032</v>
      </c>
    </row>
    <row r="13" spans="2:3" x14ac:dyDescent="0.55000000000000004">
      <c r="B13" t="s">
        <v>32</v>
      </c>
      <c r="C13">
        <v>2033</v>
      </c>
    </row>
  </sheetData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Locataires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Quittance modiffiable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 flegeo</cp:lastModifiedBy>
  <cp:lastPrinted>2024-12-26T11:58:25Z</cp:lastPrinted>
  <dcterms:created xsi:type="dcterms:W3CDTF">2022-02-21T16:27:12Z</dcterms:created>
  <dcterms:modified xsi:type="dcterms:W3CDTF">2025-01-22T11:24:49Z</dcterms:modified>
</cp:coreProperties>
</file>