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tables/table2.xml" ContentType="application/vnd.openxmlformats-officedocument.spreadsheetml.table+xml"/>
  <Override PartName="/xl/drawings/drawing4.xml" ContentType="application/vnd.openxmlformats-officedocument.drawing+xml"/>
  <Override PartName="/xl/tables/table3.xml" ContentType="application/vnd.openxmlformats-officedocument.spreadsheetml.table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tables/table4.xml" ContentType="application/vnd.openxmlformats-officedocument.spreadsheetml.table+xml"/>
  <Override PartName="/xl/drawings/drawing7.xml" ContentType="application/vnd.openxmlformats-officedocument.drawing+xml"/>
  <Override PartName="/xl/tables/table5.xml" ContentType="application/vnd.openxmlformats-officedocument.spreadsheetml.table+xml"/>
  <Override PartName="/xl/drawings/drawing8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 codeName="{957460C9-B318-DD5D-5CC9-C049C1E746C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tremaud.ETSMOLIN\Desktop\"/>
    </mc:Choice>
  </mc:AlternateContent>
  <xr:revisionPtr revIDLastSave="0" documentId="13_ncr:1_{BFADE38B-EF43-4836-A0AD-DA6390DE6935}" xr6:coauthVersionLast="47" xr6:coauthVersionMax="47" xr10:uidLastSave="{00000000-0000-0000-0000-000000000000}"/>
  <bookViews>
    <workbookView showHorizontalScroll="0" showVerticalScroll="0" xWindow="-120" yWindow="-120" windowWidth="29040" windowHeight="15840" xr2:uid="{0A17B88F-04C1-4BC4-80DE-1D8593B2ACF7}"/>
  </bookViews>
  <sheets>
    <sheet name="Accueil" sheetId="8" r:id="rId1"/>
    <sheet name="Inventaire" sheetId="1" r:id="rId2"/>
    <sheet name="Entrées" sheetId="2" r:id="rId3"/>
    <sheet name="Sorties" sheetId="3" r:id="rId4"/>
    <sheet name="Retours" sheetId="4" r:id="rId5"/>
    <sheet name="Techniciens" sheetId="5" r:id="rId6"/>
    <sheet name="Fournisseurs" sheetId="6" r:id="rId7"/>
    <sheet name="Paramètres" sheetId="7" r:id="rId8"/>
  </sheets>
  <definedNames>
    <definedName name="Alerter290">Paramètres!$B$9</definedName>
    <definedName name="Alerter32">Paramètres!$B$8</definedName>
    <definedName name="Alerter407C">Paramètres!$B$7</definedName>
    <definedName name="Alerter410A">Paramètres!$B$6</definedName>
    <definedName name="annee">Paramètres!$B$4</definedName>
    <definedName name="Titre">Paramètres!$B$3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2" i="1" l="1"/>
  <c r="H14" i="1"/>
  <c r="H11" i="1"/>
  <c r="H12" i="1"/>
  <c r="H13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F14" i="1" l="1"/>
  <c r="I5" i="8"/>
  <c r="D5" i="8"/>
  <c r="B6" i="5"/>
  <c r="B8" i="5"/>
  <c r="B9" i="5"/>
  <c r="B10" i="5"/>
  <c r="B11" i="5"/>
  <c r="B12" i="5"/>
  <c r="B13" i="5"/>
  <c r="B14" i="5"/>
  <c r="B15" i="5"/>
  <c r="B16" i="5"/>
  <c r="B17" i="5"/>
  <c r="B18" i="5"/>
  <c r="B19" i="5"/>
  <c r="B20" i="5"/>
  <c r="B21" i="5"/>
  <c r="B22" i="5"/>
  <c r="B23" i="5"/>
  <c r="B24" i="5"/>
  <c r="B25" i="5"/>
  <c r="B26" i="5"/>
  <c r="B27" i="5"/>
  <c r="B28" i="5"/>
  <c r="B29" i="5"/>
  <c r="B30" i="5"/>
  <c r="B31" i="5"/>
  <c r="B7" i="5"/>
  <c r="B8" i="6"/>
  <c r="B7" i="6"/>
  <c r="B9" i="6"/>
  <c r="B6" i="6"/>
  <c r="B10" i="6"/>
  <c r="B11" i="6"/>
  <c r="B12" i="6"/>
  <c r="B13" i="6"/>
  <c r="B14" i="6"/>
  <c r="B15" i="6"/>
  <c r="B16" i="6"/>
  <c r="B17" i="6"/>
  <c r="B18" i="6"/>
  <c r="B19" i="6"/>
  <c r="B20" i="6"/>
  <c r="B21" i="6"/>
  <c r="B22" i="6"/>
  <c r="B23" i="6"/>
  <c r="B24" i="6"/>
  <c r="B25" i="6"/>
  <c r="B26" i="6"/>
  <c r="E7" i="3"/>
  <c r="E8" i="3"/>
  <c r="E9" i="3"/>
  <c r="E10" i="3"/>
  <c r="E11" i="3"/>
  <c r="E12" i="3"/>
  <c r="E13" i="3"/>
  <c r="E14" i="3"/>
  <c r="E15" i="3"/>
  <c r="E16" i="3"/>
  <c r="E17" i="3"/>
  <c r="E18" i="3"/>
  <c r="E19" i="3"/>
  <c r="E20" i="3"/>
  <c r="E21" i="3"/>
  <c r="E22" i="3"/>
  <c r="E23" i="3"/>
  <c r="E24" i="3"/>
  <c r="E25" i="3"/>
  <c r="E26" i="3"/>
  <c r="E27" i="3"/>
  <c r="E28" i="3"/>
  <c r="E29" i="3"/>
  <c r="E30" i="3"/>
  <c r="E31" i="3"/>
  <c r="E32" i="3"/>
  <c r="E33" i="3"/>
  <c r="E34" i="3"/>
  <c r="E35" i="3"/>
  <c r="E36" i="3"/>
  <c r="E37" i="3"/>
  <c r="E38" i="3"/>
  <c r="E39" i="3"/>
  <c r="E40" i="3"/>
  <c r="E41" i="3"/>
  <c r="E42" i="3"/>
  <c r="E43" i="3"/>
  <c r="E44" i="3"/>
  <c r="E45" i="3"/>
  <c r="E46" i="3"/>
  <c r="E47" i="3"/>
  <c r="E48" i="3"/>
  <c r="E49" i="3"/>
  <c r="E50" i="3"/>
  <c r="E51" i="3"/>
  <c r="E52" i="3"/>
  <c r="E53" i="3"/>
  <c r="E54" i="3"/>
  <c r="E55" i="3"/>
  <c r="E56" i="3"/>
  <c r="E57" i="3"/>
  <c r="E58" i="3"/>
  <c r="E59" i="3"/>
  <c r="E60" i="3"/>
  <c r="E61" i="3"/>
  <c r="E62" i="3"/>
  <c r="E63" i="3"/>
  <c r="E64" i="3"/>
  <c r="E65" i="3"/>
  <c r="E66" i="3"/>
  <c r="E67" i="3"/>
  <c r="E68" i="3"/>
  <c r="E69" i="3"/>
  <c r="E70" i="3"/>
  <c r="E71" i="3"/>
  <c r="E72" i="3"/>
  <c r="E73" i="3"/>
  <c r="E74" i="3"/>
  <c r="E75" i="3"/>
  <c r="E76" i="3"/>
  <c r="E77" i="3"/>
  <c r="E78" i="3"/>
  <c r="E79" i="3"/>
  <c r="E80" i="3"/>
  <c r="E81" i="3"/>
  <c r="E82" i="3"/>
  <c r="E83" i="3"/>
  <c r="E84" i="3"/>
  <c r="E85" i="3"/>
  <c r="E86" i="3"/>
  <c r="E87" i="3"/>
  <c r="E88" i="3"/>
  <c r="E89" i="3"/>
  <c r="E90" i="3"/>
  <c r="E91" i="3"/>
  <c r="E92" i="3"/>
  <c r="E93" i="3"/>
  <c r="E94" i="3"/>
  <c r="E95" i="3"/>
  <c r="E96" i="3"/>
  <c r="E97" i="3"/>
  <c r="E98" i="3"/>
  <c r="E99" i="3"/>
  <c r="E100" i="3"/>
  <c r="E101" i="3"/>
  <c r="E102" i="3"/>
  <c r="E103" i="3"/>
  <c r="E104" i="3"/>
  <c r="E105" i="3"/>
  <c r="E106" i="3"/>
  <c r="E107" i="3"/>
  <c r="D7" i="3"/>
  <c r="D8" i="3"/>
  <c r="D9" i="3"/>
  <c r="D10" i="3"/>
  <c r="D11" i="3"/>
  <c r="D12" i="3"/>
  <c r="D13" i="3"/>
  <c r="D14" i="3"/>
  <c r="D15" i="3"/>
  <c r="D16" i="3"/>
  <c r="D17" i="3"/>
  <c r="D18" i="3"/>
  <c r="D19" i="3"/>
  <c r="D20" i="3"/>
  <c r="D21" i="3"/>
  <c r="D22" i="3"/>
  <c r="D23" i="3"/>
  <c r="D24" i="3"/>
  <c r="D25" i="3"/>
  <c r="D26" i="3"/>
  <c r="D27" i="3"/>
  <c r="D28" i="3"/>
  <c r="D29" i="3"/>
  <c r="D30" i="3"/>
  <c r="D31" i="3"/>
  <c r="D32" i="3"/>
  <c r="D33" i="3"/>
  <c r="D34" i="3"/>
  <c r="D35" i="3"/>
  <c r="D36" i="3"/>
  <c r="D37" i="3"/>
  <c r="D38" i="3"/>
  <c r="D39" i="3"/>
  <c r="D40" i="3"/>
  <c r="D41" i="3"/>
  <c r="D42" i="3"/>
  <c r="D43" i="3"/>
  <c r="D44" i="3"/>
  <c r="D45" i="3"/>
  <c r="D46" i="3"/>
  <c r="D47" i="3"/>
  <c r="D48" i="3"/>
  <c r="D49" i="3"/>
  <c r="D50" i="3"/>
  <c r="D51" i="3"/>
  <c r="D52" i="3"/>
  <c r="D53" i="3"/>
  <c r="D54" i="3"/>
  <c r="D55" i="3"/>
  <c r="D56" i="3"/>
  <c r="D57" i="3"/>
  <c r="D58" i="3"/>
  <c r="D59" i="3"/>
  <c r="D60" i="3"/>
  <c r="D61" i="3"/>
  <c r="D62" i="3"/>
  <c r="D63" i="3"/>
  <c r="D64" i="3"/>
  <c r="D65" i="3"/>
  <c r="D66" i="3"/>
  <c r="D67" i="3"/>
  <c r="D68" i="3"/>
  <c r="D69" i="3"/>
  <c r="D70" i="3"/>
  <c r="D71" i="3"/>
  <c r="D72" i="3"/>
  <c r="D73" i="3"/>
  <c r="D74" i="3"/>
  <c r="D75" i="3"/>
  <c r="D76" i="3"/>
  <c r="D77" i="3"/>
  <c r="D78" i="3"/>
  <c r="D79" i="3"/>
  <c r="D80" i="3"/>
  <c r="D81" i="3"/>
  <c r="D82" i="3"/>
  <c r="D83" i="3"/>
  <c r="D84" i="3"/>
  <c r="D85" i="3"/>
  <c r="D86" i="3"/>
  <c r="D87" i="3"/>
  <c r="D88" i="3"/>
  <c r="D89" i="3"/>
  <c r="D90" i="3"/>
  <c r="D91" i="3"/>
  <c r="D92" i="3"/>
  <c r="D93" i="3"/>
  <c r="D94" i="3"/>
  <c r="D95" i="3"/>
  <c r="D96" i="3"/>
  <c r="D97" i="3"/>
  <c r="D98" i="3"/>
  <c r="D99" i="3"/>
  <c r="D100" i="3"/>
  <c r="D101" i="3"/>
  <c r="D102" i="3"/>
  <c r="D103" i="3"/>
  <c r="D104" i="3"/>
  <c r="D105" i="3"/>
  <c r="D106" i="3"/>
  <c r="D107" i="3"/>
  <c r="E6" i="3"/>
  <c r="C7" i="3"/>
  <c r="C8" i="3"/>
  <c r="C9" i="3"/>
  <c r="C10" i="3"/>
  <c r="C11" i="3"/>
  <c r="C12" i="3"/>
  <c r="C13" i="3"/>
  <c r="C14" i="3"/>
  <c r="C15" i="3"/>
  <c r="C16" i="3"/>
  <c r="C17" i="3"/>
  <c r="C18" i="3"/>
  <c r="C19" i="3"/>
  <c r="C20" i="3"/>
  <c r="C21" i="3"/>
  <c r="C22" i="3"/>
  <c r="C23" i="3"/>
  <c r="C24" i="3"/>
  <c r="C25" i="3"/>
  <c r="C26" i="3"/>
  <c r="C27" i="3"/>
  <c r="C28" i="3"/>
  <c r="C29" i="3"/>
  <c r="C30" i="3"/>
  <c r="C31" i="3"/>
  <c r="C32" i="3"/>
  <c r="C33" i="3"/>
  <c r="C34" i="3"/>
  <c r="C35" i="3"/>
  <c r="C36" i="3"/>
  <c r="C37" i="3"/>
  <c r="C38" i="3"/>
  <c r="C39" i="3"/>
  <c r="C40" i="3"/>
  <c r="C41" i="3"/>
  <c r="C42" i="3"/>
  <c r="C43" i="3"/>
  <c r="C44" i="3"/>
  <c r="C45" i="3"/>
  <c r="C46" i="3"/>
  <c r="C47" i="3"/>
  <c r="C48" i="3"/>
  <c r="C49" i="3"/>
  <c r="C50" i="3"/>
  <c r="C51" i="3"/>
  <c r="C52" i="3"/>
  <c r="C53" i="3"/>
  <c r="C54" i="3"/>
  <c r="C55" i="3"/>
  <c r="C56" i="3"/>
  <c r="C57" i="3"/>
  <c r="C58" i="3"/>
  <c r="C59" i="3"/>
  <c r="C60" i="3"/>
  <c r="C61" i="3"/>
  <c r="C62" i="3"/>
  <c r="C63" i="3"/>
  <c r="C64" i="3"/>
  <c r="C65" i="3"/>
  <c r="C66" i="3"/>
  <c r="C67" i="3"/>
  <c r="C68" i="3"/>
  <c r="C69" i="3"/>
  <c r="C70" i="3"/>
  <c r="C71" i="3"/>
  <c r="C72" i="3"/>
  <c r="C73" i="3"/>
  <c r="C74" i="3"/>
  <c r="C75" i="3"/>
  <c r="C76" i="3"/>
  <c r="C77" i="3"/>
  <c r="C78" i="3"/>
  <c r="C79" i="3"/>
  <c r="C80" i="3"/>
  <c r="C81" i="3"/>
  <c r="C82" i="3"/>
  <c r="C83" i="3"/>
  <c r="C84" i="3"/>
  <c r="C85" i="3"/>
  <c r="C86" i="3"/>
  <c r="C87" i="3"/>
  <c r="C88" i="3"/>
  <c r="C89" i="3"/>
  <c r="C90" i="3"/>
  <c r="C91" i="3"/>
  <c r="C92" i="3"/>
  <c r="C93" i="3"/>
  <c r="C94" i="3"/>
  <c r="C95" i="3"/>
  <c r="C96" i="3"/>
  <c r="C97" i="3"/>
  <c r="C98" i="3"/>
  <c r="C99" i="3"/>
  <c r="C100" i="3"/>
  <c r="C101" i="3"/>
  <c r="C102" i="3"/>
  <c r="C103" i="3"/>
  <c r="C104" i="3"/>
  <c r="C105" i="3"/>
  <c r="C106" i="3"/>
  <c r="C107" i="3"/>
  <c r="D6" i="3"/>
  <c r="C6" i="3"/>
  <c r="I12" i="1" l="1"/>
  <c r="E12" i="1" s="1"/>
  <c r="I17" i="1"/>
  <c r="E17" i="1" s="1"/>
  <c r="I21" i="1"/>
  <c r="E21" i="1" s="1"/>
  <c r="I25" i="1"/>
  <c r="E25" i="1" s="1"/>
  <c r="I29" i="1"/>
  <c r="E29" i="1" s="1"/>
  <c r="I33" i="1"/>
  <c r="E33" i="1" s="1"/>
  <c r="I37" i="1"/>
  <c r="E37" i="1" s="1"/>
  <c r="I41" i="1"/>
  <c r="E41" i="1" s="1"/>
  <c r="I30" i="1"/>
  <c r="E30" i="1" s="1"/>
  <c r="I38" i="1"/>
  <c r="E38" i="1" s="1"/>
  <c r="I15" i="1"/>
  <c r="E15" i="1" s="1"/>
  <c r="I19" i="1"/>
  <c r="E19" i="1" s="1"/>
  <c r="I23" i="1"/>
  <c r="E23" i="1" s="1"/>
  <c r="I27" i="1"/>
  <c r="E27" i="1" s="1"/>
  <c r="I31" i="1"/>
  <c r="E31" i="1" s="1"/>
  <c r="I35" i="1"/>
  <c r="E35" i="1" s="1"/>
  <c r="I11" i="1"/>
  <c r="E11" i="1" s="1"/>
  <c r="I32" i="1"/>
  <c r="E32" i="1" s="1"/>
  <c r="I40" i="1"/>
  <c r="E40" i="1" s="1"/>
  <c r="I13" i="1"/>
  <c r="E13" i="1" s="1"/>
  <c r="I18" i="1"/>
  <c r="E18" i="1" s="1"/>
  <c r="I22" i="1"/>
  <c r="E22" i="1" s="1"/>
  <c r="I26" i="1"/>
  <c r="E26" i="1" s="1"/>
  <c r="I34" i="1"/>
  <c r="E34" i="1" s="1"/>
  <c r="I14" i="1"/>
  <c r="E14" i="1" s="1"/>
  <c r="I39" i="1"/>
  <c r="E39" i="1" s="1"/>
  <c r="I16" i="1"/>
  <c r="E16" i="1" s="1"/>
  <c r="I20" i="1"/>
  <c r="E20" i="1" s="1"/>
  <c r="I24" i="1"/>
  <c r="E24" i="1" s="1"/>
  <c r="I28" i="1"/>
  <c r="E28" i="1" s="1"/>
  <c r="I36" i="1"/>
  <c r="E36" i="1" s="1"/>
</calcChain>
</file>

<file path=xl/sharedStrings.xml><?xml version="1.0" encoding="utf-8"?>
<sst xmlns="http://schemas.openxmlformats.org/spreadsheetml/2006/main" count="126" uniqueCount="54">
  <si>
    <t>Libellé</t>
  </si>
  <si>
    <t>Observations</t>
  </si>
  <si>
    <t>Gasco</t>
  </si>
  <si>
    <t>Del Clim</t>
  </si>
  <si>
    <t>Cofriset</t>
  </si>
  <si>
    <t>IDK</t>
  </si>
  <si>
    <t>Fichier des entrées de stock</t>
  </si>
  <si>
    <t>Date d'achat</t>
  </si>
  <si>
    <t>Identification cylindre</t>
  </si>
  <si>
    <t>Type</t>
  </si>
  <si>
    <t>Fournisseur</t>
  </si>
  <si>
    <t>Nombre d'entrée</t>
  </si>
  <si>
    <t>État</t>
  </si>
  <si>
    <t>Bouteille de charge</t>
  </si>
  <si>
    <t>Bouteille de transfert</t>
  </si>
  <si>
    <t>Boueille de récupération</t>
  </si>
  <si>
    <t>R410A</t>
  </si>
  <si>
    <t>R407C</t>
  </si>
  <si>
    <t>R32</t>
  </si>
  <si>
    <t>R290</t>
  </si>
  <si>
    <t>R134A</t>
  </si>
  <si>
    <t>Affecté</t>
  </si>
  <si>
    <t>Stock</t>
  </si>
  <si>
    <t>Fichier des sorties de Stock</t>
  </si>
  <si>
    <t>Date de sortie</t>
  </si>
  <si>
    <t>Technicien</t>
  </si>
  <si>
    <t>Quantité</t>
  </si>
  <si>
    <t>BI 27648</t>
  </si>
  <si>
    <t>BI 27072</t>
  </si>
  <si>
    <t>Fichier des Fournisseurs</t>
  </si>
  <si>
    <t>Fichier des Techniciens</t>
  </si>
  <si>
    <t>Nombre de Sorties</t>
  </si>
  <si>
    <t xml:space="preserve">Paramètres </t>
  </si>
  <si>
    <t xml:space="preserve">Gestion de Stocks </t>
  </si>
  <si>
    <t>Inventaire du Stock</t>
  </si>
  <si>
    <t>Fluide</t>
  </si>
  <si>
    <t>Stock  Actuel</t>
  </si>
  <si>
    <t>Stock    Initial</t>
  </si>
  <si>
    <t>Seuil d'Alerte</t>
  </si>
  <si>
    <t>Entrées</t>
  </si>
  <si>
    <t>Sorties</t>
  </si>
  <si>
    <t xml:space="preserve">Année </t>
  </si>
  <si>
    <t xml:space="preserve">Titre Fichier </t>
  </si>
  <si>
    <r>
      <rPr>
        <b/>
        <sz val="11"/>
        <color theme="1"/>
        <rFont val="Calibri"/>
        <family val="2"/>
        <scheme val="minor"/>
      </rPr>
      <t>Seuil d'Alerte</t>
    </r>
    <r>
      <rPr>
        <sz val="11"/>
        <color theme="1"/>
        <rFont val="Calibri"/>
        <family val="2"/>
        <scheme val="minor"/>
      </rPr>
      <t xml:space="preserve"> </t>
    </r>
  </si>
  <si>
    <t>R410A :</t>
  </si>
  <si>
    <t>R407C :</t>
  </si>
  <si>
    <t>R32 :</t>
  </si>
  <si>
    <t xml:space="preserve">Observation </t>
  </si>
  <si>
    <t>DUPONT</t>
  </si>
  <si>
    <t>DURANT</t>
  </si>
  <si>
    <t>DELOIN</t>
  </si>
  <si>
    <t xml:space="preserve">Fournisseurs </t>
  </si>
  <si>
    <t>Fluides</t>
  </si>
  <si>
    <t>*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</si>
</sst>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00000"/>
  </numFmts>
  <fonts count="7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7" tint="-0.249977111117893"/>
      <name val="Calibri"/>
      <family val="2"/>
      <scheme val="minor"/>
    </font>
    <font>
      <b/>
      <sz val="14"/>
      <color theme="5" tint="-0.249977111117893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4"/>
      <color theme="4" tint="-0.249977111117893"/>
      <name val="Arial Black"/>
      <family val="2"/>
    </font>
    <font>
      <b/>
      <sz val="11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rgb="FFC5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D5B8EA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EEB5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4">
    <xf numFmtId="0" fontId="0" fillId="0" borderId="0" xfId="0"/>
    <xf numFmtId="0" fontId="1" fillId="0" borderId="0" xfId="0" applyFont="1"/>
    <xf numFmtId="0" fontId="0" fillId="2" borderId="0" xfId="0" applyFill="1"/>
    <xf numFmtId="0" fontId="2" fillId="0" borderId="0" xfId="0" applyFont="1"/>
    <xf numFmtId="0" fontId="0" fillId="3" borderId="0" xfId="0" applyFill="1" applyAlignment="1">
      <alignment vertical="top"/>
    </xf>
    <xf numFmtId="0" fontId="0" fillId="3" borderId="0" xfId="0" applyFill="1" applyAlignment="1">
      <alignment vertical="top" wrapText="1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left" vertical="center"/>
    </xf>
    <xf numFmtId="0" fontId="0" fillId="4" borderId="0" xfId="0" applyFill="1" applyAlignment="1">
      <alignment horizontal="left" vertical="top"/>
    </xf>
    <xf numFmtId="0" fontId="0" fillId="4" borderId="0" xfId="0" applyFill="1" applyAlignment="1">
      <alignment horizontal="left" vertical="top" wrapText="1"/>
    </xf>
    <xf numFmtId="164" fontId="3" fillId="0" borderId="0" xfId="0" applyNumberFormat="1" applyFont="1"/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left" vertical="center"/>
    </xf>
    <xf numFmtId="0" fontId="0" fillId="5" borderId="0" xfId="0" applyFill="1" applyAlignment="1">
      <alignment vertical="top"/>
    </xf>
    <xf numFmtId="0" fontId="0" fillId="5" borderId="0" xfId="0" applyFill="1" applyAlignment="1">
      <alignment vertical="top" wrapText="1"/>
    </xf>
    <xf numFmtId="0" fontId="0" fillId="6" borderId="0" xfId="0" applyFill="1"/>
    <xf numFmtId="0" fontId="3" fillId="0" borderId="0" xfId="0" applyFont="1"/>
    <xf numFmtId="0" fontId="0" fillId="7" borderId="0" xfId="0" applyFill="1"/>
    <xf numFmtId="0" fontId="0" fillId="7" borderId="0" xfId="0" applyFill="1" applyAlignment="1">
      <alignment horizontal="left" vertical="top"/>
    </xf>
    <xf numFmtId="0" fontId="0" fillId="7" borderId="0" xfId="0" applyFill="1" applyAlignment="1">
      <alignment horizontal="left" vertical="top" wrapText="1"/>
    </xf>
    <xf numFmtId="0" fontId="0" fillId="8" borderId="0" xfId="0" applyFill="1"/>
    <xf numFmtId="0" fontId="0" fillId="9" borderId="0" xfId="0" applyFill="1"/>
    <xf numFmtId="0" fontId="4" fillId="0" borderId="0" xfId="0" applyFont="1"/>
    <xf numFmtId="0" fontId="5" fillId="2" borderId="0" xfId="0" applyFont="1" applyFill="1"/>
    <xf numFmtId="0" fontId="4" fillId="0" borderId="0" xfId="0" applyFont="1" applyAlignment="1">
      <alignment horizontal="left" vertical="top"/>
    </xf>
    <xf numFmtId="0" fontId="0" fillId="10" borderId="0" xfId="0" applyFill="1" applyAlignment="1">
      <alignment horizontal="left" vertical="top"/>
    </xf>
    <xf numFmtId="0" fontId="0" fillId="10" borderId="0" xfId="0" applyFill="1" applyAlignment="1">
      <alignment horizontal="center" vertical="top" wrapText="1"/>
    </xf>
    <xf numFmtId="0" fontId="0" fillId="10" borderId="0" xfId="0" applyFill="1" applyAlignment="1">
      <alignment horizontal="center" vertical="top"/>
    </xf>
    <xf numFmtId="0" fontId="6" fillId="9" borderId="0" xfId="0" applyFont="1" applyFill="1"/>
    <xf numFmtId="0" fontId="0" fillId="0" borderId="0" xfId="0" applyAlignment="1">
      <alignment horizontal="right"/>
    </xf>
    <xf numFmtId="0" fontId="0" fillId="0" borderId="0" xfId="0" applyAlignment="1">
      <alignment horizontal="right" vertical="center"/>
    </xf>
    <xf numFmtId="0" fontId="6" fillId="0" borderId="0" xfId="0" applyFont="1" applyAlignment="1">
      <alignment horizontal="left" vertical="center"/>
    </xf>
    <xf numFmtId="0" fontId="0" fillId="10" borderId="0" xfId="0" applyFill="1" applyAlignment="1">
      <alignment horizontal="left" vertical="top" wrapText="1"/>
    </xf>
  </cellXfs>
  <cellStyles count="1">
    <cellStyle name="Normal" xfId="0" builtinId="0"/>
  </cellStyles>
  <dxfs count="34"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8" tint="0.79998168889431442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solid">
          <fgColor indexed="64"/>
          <bgColor theme="8" tint="-0.249977111117893"/>
        </patternFill>
      </fill>
    </dxf>
    <dxf>
      <fill>
        <patternFill patternType="solid">
          <fgColor indexed="64"/>
          <bgColor rgb="FFD5B8EA"/>
        </patternFill>
      </fill>
    </dxf>
    <dxf>
      <fill>
        <patternFill patternType="solid">
          <fgColor indexed="64"/>
          <bgColor rgb="FF7030A0"/>
        </patternFill>
      </fill>
    </dxf>
    <dxf>
      <alignment horizontal="lef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numFmt numFmtId="0" formatCode="General"/>
      <alignment horizontal="left" vertical="center" textRotation="0" wrapText="0" indent="0" justifyLastLine="0" shrinkToFit="0" readingOrder="0"/>
    </dxf>
    <dxf>
      <numFmt numFmtId="0" formatCode="General"/>
      <alignment horizontal="left" vertical="center" textRotation="0" wrapText="0" indent="0" justifyLastLine="0" shrinkToFit="0" readingOrder="0"/>
    </dxf>
    <dxf>
      <numFmt numFmtId="0" formatCode="General"/>
      <alignment horizontal="lef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5" formatCode="m/d/yyyy"/>
      <alignment horizontal="left" vertical="center" textRotation="0" wrapText="0" indent="0" justifyLastLine="0" shrinkToFit="0" readingOrder="0"/>
    </dxf>
    <dxf>
      <fill>
        <patternFill patternType="solid">
          <fgColor indexed="64"/>
          <bgColor rgb="FF92D050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000000"/>
      <alignment horizontal="left" vertical="center" textRotation="0" wrapText="0" indent="0" justifyLastLine="0" shrinkToFit="0" readingOrder="0"/>
    </dxf>
    <dxf>
      <numFmt numFmtId="165" formatCode="m/d/yyyy"/>
      <alignment horizontal="left" vertical="center" textRotation="0" wrapText="0" indent="0" justifyLastLine="0" shrinkToFit="0" readingOrder="0"/>
    </dxf>
    <dxf>
      <fill>
        <patternFill patternType="solid">
          <fgColor indexed="64"/>
          <bgColor rgb="FFC5C000"/>
        </patternFill>
      </fill>
    </dxf>
    <dxf>
      <font>
        <strike val="0"/>
      </font>
      <fill>
        <patternFill>
          <bgColor rgb="FF92D050"/>
        </patternFill>
      </fill>
    </dxf>
    <dxf>
      <fill>
        <patternFill>
          <bgColor rgb="FFFF0000"/>
        </patternFill>
      </fill>
    </dxf>
    <dxf>
      <alignment horizontal="righ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rgb="FFEEB500"/>
        </patternFill>
      </fill>
    </dxf>
    <dxf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colors>
    <mruColors>
      <color rgb="FFEEB500"/>
      <color rgb="FFD5B8EA"/>
      <color rgb="FFC5C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Relationship Id="rId14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1.png"/><Relationship Id="rId3" Type="http://schemas.openxmlformats.org/officeDocument/2006/relationships/hyperlink" Target="#Entr&#233;es!A1"/><Relationship Id="rId7" Type="http://schemas.openxmlformats.org/officeDocument/2006/relationships/hyperlink" Target="#Param&#232;tres!A1"/><Relationship Id="rId2" Type="http://schemas.openxmlformats.org/officeDocument/2006/relationships/hyperlink" Target="#Techniciens!A1"/><Relationship Id="rId1" Type="http://schemas.openxmlformats.org/officeDocument/2006/relationships/hyperlink" Target="#Inventaire!A1"/><Relationship Id="rId6" Type="http://schemas.openxmlformats.org/officeDocument/2006/relationships/hyperlink" Target="#Fournisseurs!A1"/><Relationship Id="rId5" Type="http://schemas.openxmlformats.org/officeDocument/2006/relationships/hyperlink" Target="#Retours!A1"/><Relationship Id="rId10" Type="http://schemas.openxmlformats.org/officeDocument/2006/relationships/image" Target="../media/image2.png"/><Relationship Id="rId4" Type="http://schemas.openxmlformats.org/officeDocument/2006/relationships/hyperlink" Target="#Sorties!A1"/><Relationship Id="rId9" Type="http://schemas.openxmlformats.org/officeDocument/2006/relationships/hyperlink" Target="https://pixabay.com/en/icon-icons-matt-shutdown-symbol-1294532/" TargetMode="External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hyperlink" Target="http://pixabay.com/fr/accueil-site-web-commencer-maison-150499/" TargetMode="External"/><Relationship Id="rId2" Type="http://schemas.openxmlformats.org/officeDocument/2006/relationships/image" Target="../media/image3.png"/><Relationship Id="rId1" Type="http://schemas.openxmlformats.org/officeDocument/2006/relationships/hyperlink" Target="#Accueil!A1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hyperlink" Target="http://pixabay.com/fr/accueil-site-web-commencer-maison-150499/" TargetMode="External"/><Relationship Id="rId2" Type="http://schemas.openxmlformats.org/officeDocument/2006/relationships/image" Target="../media/image3.png"/><Relationship Id="rId1" Type="http://schemas.openxmlformats.org/officeDocument/2006/relationships/hyperlink" Target="#Accueil!A1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hyperlink" Target="http://pixabay.com/fr/accueil-site-web-commencer-maison-150499/" TargetMode="External"/><Relationship Id="rId2" Type="http://schemas.openxmlformats.org/officeDocument/2006/relationships/image" Target="../media/image3.png"/><Relationship Id="rId1" Type="http://schemas.openxmlformats.org/officeDocument/2006/relationships/hyperlink" Target="#Accueil!A1"/></Relationships>
</file>

<file path=xl/drawings/_rels/drawing5.xml.rels><?xml version="1.0" encoding="UTF-8" standalone="yes"?>
<Relationships xmlns="http://schemas.openxmlformats.org/package/2006/relationships"><Relationship Id="rId3" Type="http://schemas.openxmlformats.org/officeDocument/2006/relationships/hyperlink" Target="http://pixabay.com/fr/accueil-site-web-commencer-maison-150499/" TargetMode="External"/><Relationship Id="rId2" Type="http://schemas.openxmlformats.org/officeDocument/2006/relationships/image" Target="../media/image3.png"/><Relationship Id="rId1" Type="http://schemas.openxmlformats.org/officeDocument/2006/relationships/hyperlink" Target="#Accueil!A1"/></Relationships>
</file>

<file path=xl/drawings/_rels/drawing6.xml.rels><?xml version="1.0" encoding="UTF-8" standalone="yes"?>
<Relationships xmlns="http://schemas.openxmlformats.org/package/2006/relationships"><Relationship Id="rId3" Type="http://schemas.openxmlformats.org/officeDocument/2006/relationships/hyperlink" Target="http://pixabay.com/fr/accueil-site-web-commencer-maison-150499/" TargetMode="External"/><Relationship Id="rId2" Type="http://schemas.openxmlformats.org/officeDocument/2006/relationships/image" Target="../media/image3.png"/><Relationship Id="rId1" Type="http://schemas.openxmlformats.org/officeDocument/2006/relationships/hyperlink" Target="#Accueil!A1"/></Relationships>
</file>

<file path=xl/drawings/_rels/drawing7.xml.rels><?xml version="1.0" encoding="UTF-8" standalone="yes"?>
<Relationships xmlns="http://schemas.openxmlformats.org/package/2006/relationships"><Relationship Id="rId3" Type="http://schemas.openxmlformats.org/officeDocument/2006/relationships/hyperlink" Target="http://pixabay.com/fr/accueil-site-web-commencer-maison-150499/" TargetMode="External"/><Relationship Id="rId2" Type="http://schemas.openxmlformats.org/officeDocument/2006/relationships/image" Target="../media/image3.png"/><Relationship Id="rId1" Type="http://schemas.openxmlformats.org/officeDocument/2006/relationships/hyperlink" Target="#Accueil!A1"/></Relationships>
</file>

<file path=xl/drawings/_rels/drawing8.xml.rels><?xml version="1.0" encoding="UTF-8" standalone="yes"?>
<Relationships xmlns="http://schemas.openxmlformats.org/package/2006/relationships"><Relationship Id="rId3" Type="http://schemas.openxmlformats.org/officeDocument/2006/relationships/hyperlink" Target="http://pixabay.com/fr/accueil-site-web-commencer-maison-150499/" TargetMode="External"/><Relationship Id="rId2" Type="http://schemas.openxmlformats.org/officeDocument/2006/relationships/image" Target="../media/image3.png"/><Relationship Id="rId1" Type="http://schemas.openxmlformats.org/officeDocument/2006/relationships/hyperlink" Target="#Accueil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628649</xdr:colOff>
      <xdr:row>10</xdr:row>
      <xdr:rowOff>166158</xdr:rowOff>
    </xdr:from>
    <xdr:to>
      <xdr:col>8</xdr:col>
      <xdr:colOff>753837</xdr:colOff>
      <xdr:row>24</xdr:row>
      <xdr:rowOff>185987</xdr:rowOff>
    </xdr:to>
    <xdr:grpSp>
      <xdr:nvGrpSpPr>
        <xdr:cNvPr id="3" name="Groupe 2">
          <a:extLst>
            <a:ext uri="{FF2B5EF4-FFF2-40B4-BE49-F238E27FC236}">
              <a16:creationId xmlns:a16="http://schemas.microsoft.com/office/drawing/2014/main" id="{F1C3D97C-AC53-29D6-AF0F-FD92FA1E1E92}"/>
            </a:ext>
          </a:extLst>
        </xdr:cNvPr>
        <xdr:cNvGrpSpPr/>
      </xdr:nvGrpSpPr>
      <xdr:grpSpPr>
        <a:xfrm>
          <a:off x="2914649" y="2325158"/>
          <a:ext cx="3935188" cy="2686829"/>
          <a:chOff x="3016250" y="1917171"/>
          <a:chExt cx="3935188" cy="2686829"/>
        </a:xfrm>
      </xdr:grpSpPr>
      <xdr:sp macro="" textlink="">
        <xdr:nvSpPr>
          <xdr:cNvPr id="2" name="Rectangle : coins arrondis 1">
            <a:hlinkClick xmlns:r="http://schemas.openxmlformats.org/officeDocument/2006/relationships" r:id="rId1"/>
            <a:extLst>
              <a:ext uri="{FF2B5EF4-FFF2-40B4-BE49-F238E27FC236}">
                <a16:creationId xmlns:a16="http://schemas.microsoft.com/office/drawing/2014/main" id="{C88BF3D5-01D6-5D0A-4BE1-7B942050670E}"/>
              </a:ext>
            </a:extLst>
          </xdr:cNvPr>
          <xdr:cNvSpPr/>
        </xdr:nvSpPr>
        <xdr:spPr>
          <a:xfrm>
            <a:off x="4137025" y="1917171"/>
            <a:ext cx="1800000" cy="540000"/>
          </a:xfrm>
          <a:prstGeom prst="roundRect">
            <a:avLst/>
          </a:prstGeom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2000" kern="1200">
                <a:solidFill>
                  <a:schemeClr val="bg1"/>
                </a:solidFill>
              </a:rPr>
              <a:t>Inventaire</a:t>
            </a:r>
          </a:p>
        </xdr:txBody>
      </xdr:sp>
      <xdr:sp macro="" textlink="">
        <xdr:nvSpPr>
          <xdr:cNvPr id="4" name="Rectangle : coins arrondis 3">
            <a:hlinkClick xmlns:r="http://schemas.openxmlformats.org/officeDocument/2006/relationships" r:id="rId2"/>
            <a:extLst>
              <a:ext uri="{FF2B5EF4-FFF2-40B4-BE49-F238E27FC236}">
                <a16:creationId xmlns:a16="http://schemas.microsoft.com/office/drawing/2014/main" id="{2DC6D666-9474-4091-B474-EEC5A9964BB9}"/>
              </a:ext>
            </a:extLst>
          </xdr:cNvPr>
          <xdr:cNvSpPr/>
        </xdr:nvSpPr>
        <xdr:spPr>
          <a:xfrm>
            <a:off x="5103812" y="2662238"/>
            <a:ext cx="1800000" cy="540000"/>
          </a:xfrm>
          <a:prstGeom prst="roundRect">
            <a:avLst/>
          </a:prstGeom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2000" kern="1200">
                <a:solidFill>
                  <a:schemeClr val="bg1"/>
                </a:solidFill>
              </a:rPr>
              <a:t>Techniciens</a:t>
            </a:r>
          </a:p>
        </xdr:txBody>
      </xdr:sp>
      <xdr:sp macro="" textlink="">
        <xdr:nvSpPr>
          <xdr:cNvPr id="6" name="Rectangle : coins arrondis 5">
            <a:hlinkClick xmlns:r="http://schemas.openxmlformats.org/officeDocument/2006/relationships" r:id="rId3"/>
            <a:extLst>
              <a:ext uri="{FF2B5EF4-FFF2-40B4-BE49-F238E27FC236}">
                <a16:creationId xmlns:a16="http://schemas.microsoft.com/office/drawing/2014/main" id="{C6A7550D-8490-497B-B108-BF91AF1BC287}"/>
              </a:ext>
            </a:extLst>
          </xdr:cNvPr>
          <xdr:cNvSpPr/>
        </xdr:nvSpPr>
        <xdr:spPr>
          <a:xfrm>
            <a:off x="3016250" y="2667000"/>
            <a:ext cx="1800000" cy="540000"/>
          </a:xfrm>
          <a:prstGeom prst="roundRect">
            <a:avLst/>
          </a:prstGeom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2000" kern="1200">
                <a:solidFill>
                  <a:schemeClr val="bg1"/>
                </a:solidFill>
              </a:rPr>
              <a:t>Entrées</a:t>
            </a:r>
          </a:p>
        </xdr:txBody>
      </xdr:sp>
      <xdr:sp macro="" textlink="">
        <xdr:nvSpPr>
          <xdr:cNvPr id="7" name="Rectangle : coins arrondis 6">
            <a:hlinkClick xmlns:r="http://schemas.openxmlformats.org/officeDocument/2006/relationships" r:id="rId4"/>
            <a:extLst>
              <a:ext uri="{FF2B5EF4-FFF2-40B4-BE49-F238E27FC236}">
                <a16:creationId xmlns:a16="http://schemas.microsoft.com/office/drawing/2014/main" id="{801FE18E-DE2B-401B-A385-1D02F1855F33}"/>
              </a:ext>
            </a:extLst>
          </xdr:cNvPr>
          <xdr:cNvSpPr/>
        </xdr:nvSpPr>
        <xdr:spPr>
          <a:xfrm>
            <a:off x="3026833" y="3365500"/>
            <a:ext cx="1800000" cy="540000"/>
          </a:xfrm>
          <a:prstGeom prst="roundRect">
            <a:avLst/>
          </a:prstGeom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2000" kern="1200">
                <a:solidFill>
                  <a:schemeClr val="bg1"/>
                </a:solidFill>
              </a:rPr>
              <a:t>Sorties</a:t>
            </a:r>
          </a:p>
        </xdr:txBody>
      </xdr:sp>
      <xdr:sp macro="" textlink="">
        <xdr:nvSpPr>
          <xdr:cNvPr id="9" name="Rectangle : coins arrondis 8">
            <a:hlinkClick xmlns:r="http://schemas.openxmlformats.org/officeDocument/2006/relationships" r:id="rId5"/>
            <a:extLst>
              <a:ext uri="{FF2B5EF4-FFF2-40B4-BE49-F238E27FC236}">
                <a16:creationId xmlns:a16="http://schemas.microsoft.com/office/drawing/2014/main" id="{981D15EF-EF8E-4A0B-BE21-401462FC898C}"/>
              </a:ext>
            </a:extLst>
          </xdr:cNvPr>
          <xdr:cNvSpPr/>
        </xdr:nvSpPr>
        <xdr:spPr>
          <a:xfrm>
            <a:off x="3037417" y="4064000"/>
            <a:ext cx="1800000" cy="540000"/>
          </a:xfrm>
          <a:prstGeom prst="roundRect">
            <a:avLst/>
          </a:prstGeom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2000" kern="1200">
                <a:solidFill>
                  <a:schemeClr val="bg1"/>
                </a:solidFill>
              </a:rPr>
              <a:t>Retours</a:t>
            </a:r>
          </a:p>
        </xdr:txBody>
      </xdr:sp>
      <xdr:sp macro="" textlink="">
        <xdr:nvSpPr>
          <xdr:cNvPr id="12" name="Rectangle : coins arrondis 11">
            <a:hlinkClick xmlns:r="http://schemas.openxmlformats.org/officeDocument/2006/relationships" r:id="rId6"/>
            <a:extLst>
              <a:ext uri="{FF2B5EF4-FFF2-40B4-BE49-F238E27FC236}">
                <a16:creationId xmlns:a16="http://schemas.microsoft.com/office/drawing/2014/main" id="{176F47BC-2D1B-4310-AE58-BA47EED4BFC5}"/>
              </a:ext>
            </a:extLst>
          </xdr:cNvPr>
          <xdr:cNvSpPr/>
        </xdr:nvSpPr>
        <xdr:spPr>
          <a:xfrm>
            <a:off x="5119688" y="3357562"/>
            <a:ext cx="1800000" cy="540000"/>
          </a:xfrm>
          <a:prstGeom prst="roundRect">
            <a:avLst/>
          </a:prstGeom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2000" kern="1200">
                <a:solidFill>
                  <a:schemeClr val="bg1"/>
                </a:solidFill>
              </a:rPr>
              <a:t>Fournisseurs</a:t>
            </a:r>
          </a:p>
        </xdr:txBody>
      </xdr:sp>
      <xdr:sp macro="" textlink="">
        <xdr:nvSpPr>
          <xdr:cNvPr id="14" name="Rectangle : coins arrondis 13">
            <a:hlinkClick xmlns:r="http://schemas.openxmlformats.org/officeDocument/2006/relationships" r:id="rId7"/>
            <a:extLst>
              <a:ext uri="{FF2B5EF4-FFF2-40B4-BE49-F238E27FC236}">
                <a16:creationId xmlns:a16="http://schemas.microsoft.com/office/drawing/2014/main" id="{7B33B991-DAA9-421F-9357-ADBB56F4A798}"/>
              </a:ext>
            </a:extLst>
          </xdr:cNvPr>
          <xdr:cNvSpPr/>
        </xdr:nvSpPr>
        <xdr:spPr>
          <a:xfrm>
            <a:off x="5151438" y="4064000"/>
            <a:ext cx="1800000" cy="540000"/>
          </a:xfrm>
          <a:prstGeom prst="roundRect">
            <a:avLst/>
          </a:prstGeom>
          <a:solidFill>
            <a:srgbClr val="FF0000"/>
          </a:solidFill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2000" kern="1200">
                <a:solidFill>
                  <a:schemeClr val="bg1"/>
                </a:solidFill>
              </a:rPr>
              <a:t>Paramètres</a:t>
            </a:r>
          </a:p>
        </xdr:txBody>
      </xdr:sp>
    </xdr:grpSp>
    <xdr:clientData/>
  </xdr:twoCellAnchor>
  <xdr:twoCellAnchor editAs="oneCell">
    <xdr:from>
      <xdr:col>6</xdr:col>
      <xdr:colOff>47625</xdr:colOff>
      <xdr:row>26</xdr:row>
      <xdr:rowOff>57150</xdr:rowOff>
    </xdr:from>
    <xdr:to>
      <xdr:col>6</xdr:col>
      <xdr:colOff>604425</xdr:colOff>
      <xdr:row>29</xdr:row>
      <xdr:rowOff>61650</xdr:rowOff>
    </xdr:to>
    <xdr:pic macro="[0]!Quitter">
      <xdr:nvPicPr>
        <xdr:cNvPr id="10" name="Image 9">
          <a:extLst>
            <a:ext uri="{FF2B5EF4-FFF2-40B4-BE49-F238E27FC236}">
              <a16:creationId xmlns:a16="http://schemas.microsoft.com/office/drawing/2014/main" id="{0618266A-90A2-A0F5-5FC7-B850DC82695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" cstate="print">
          <a:extLst>
            <a:ext uri="{28A0092B-C50C-407E-A947-70E740481C1C}">
              <a14:useLocalDpi xmlns:a14="http://schemas.microsoft.com/office/drawing/2010/main" val="0"/>
            </a:ext>
            <a:ext uri="{837473B0-CC2E-450A-ABE3-18F120FF3D39}">
              <a1611:picAttrSrcUrl xmlns:a1611="http://schemas.microsoft.com/office/drawing/2016/11/main" r:id="rId9"/>
            </a:ext>
          </a:extLst>
        </a:blip>
        <a:stretch>
          <a:fillRect/>
        </a:stretch>
      </xdr:blipFill>
      <xdr:spPr>
        <a:xfrm>
          <a:off x="4619625" y="5010150"/>
          <a:ext cx="556800" cy="576000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2</xdr:col>
      <xdr:colOff>636000</xdr:colOff>
      <xdr:row>6</xdr:row>
      <xdr:rowOff>137426</xdr:rowOff>
    </xdr:to>
    <xdr:pic>
      <xdr:nvPicPr>
        <xdr:cNvPr id="16" name="Image 15">
          <a:extLst>
            <a:ext uri="{FF2B5EF4-FFF2-40B4-BE49-F238E27FC236}">
              <a16:creationId xmlns:a16="http://schemas.microsoft.com/office/drawing/2014/main" id="{D436DBE6-E7AE-2D41-6AE3-411913AEDEA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0"/>
        <a:stretch>
          <a:fillRect/>
        </a:stretch>
      </xdr:blipFill>
      <xdr:spPr>
        <a:xfrm>
          <a:off x="0" y="0"/>
          <a:ext cx="2160000" cy="1534426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133350</xdr:colOff>
      <xdr:row>2</xdr:row>
      <xdr:rowOff>57150</xdr:rowOff>
    </xdr:from>
    <xdr:to>
      <xdr:col>0</xdr:col>
      <xdr:colOff>666600</xdr:colOff>
      <xdr:row>2</xdr:row>
      <xdr:rowOff>597150</xdr:rowOff>
    </xdr:to>
    <xdr:pic>
      <xdr:nvPicPr>
        <xdr:cNvPr id="4" name="Image 3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6A70DA06-90C2-7BE7-4F09-25AE1D1E628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  <a:ext uri="{837473B0-CC2E-450A-ABE3-18F120FF3D39}">
              <a1611:picAttrSrcUrl xmlns:a1611="http://schemas.microsoft.com/office/drawing/2016/11/main" r:id="rId3"/>
            </a:ext>
          </a:extLst>
        </a:blip>
        <a:stretch>
          <a:fillRect/>
        </a:stretch>
      </xdr:blipFill>
      <xdr:spPr>
        <a:xfrm>
          <a:off x="133350" y="438150"/>
          <a:ext cx="533250" cy="540000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95250</xdr:colOff>
      <xdr:row>2</xdr:row>
      <xdr:rowOff>19050</xdr:rowOff>
    </xdr:from>
    <xdr:to>
      <xdr:col>0</xdr:col>
      <xdr:colOff>628500</xdr:colOff>
      <xdr:row>2</xdr:row>
      <xdr:rowOff>559050</xdr:rowOff>
    </xdr:to>
    <xdr:pic>
      <xdr:nvPicPr>
        <xdr:cNvPr id="2" name="Imag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97A86768-8846-4F2F-B51C-5E20E2C3956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  <a:ext uri="{837473B0-CC2E-450A-ABE3-18F120FF3D39}">
              <a1611:picAttrSrcUrl xmlns:a1611="http://schemas.microsoft.com/office/drawing/2016/11/main" r:id="rId3"/>
            </a:ext>
          </a:extLst>
        </a:blip>
        <a:stretch>
          <a:fillRect/>
        </a:stretch>
      </xdr:blipFill>
      <xdr:spPr>
        <a:xfrm>
          <a:off x="95250" y="400050"/>
          <a:ext cx="533250" cy="540000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104775</xdr:colOff>
      <xdr:row>2</xdr:row>
      <xdr:rowOff>9525</xdr:rowOff>
    </xdr:from>
    <xdr:to>
      <xdr:col>0</xdr:col>
      <xdr:colOff>638025</xdr:colOff>
      <xdr:row>2</xdr:row>
      <xdr:rowOff>549525</xdr:rowOff>
    </xdr:to>
    <xdr:pic>
      <xdr:nvPicPr>
        <xdr:cNvPr id="2" name="Imag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9AABEEF5-4163-42F3-AE8F-AAA17392FC6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  <a:ext uri="{837473B0-CC2E-450A-ABE3-18F120FF3D39}">
              <a1611:picAttrSrcUrl xmlns:a1611="http://schemas.microsoft.com/office/drawing/2016/11/main" r:id="rId3"/>
            </a:ext>
          </a:extLst>
        </a:blip>
        <a:stretch>
          <a:fillRect/>
        </a:stretch>
      </xdr:blipFill>
      <xdr:spPr>
        <a:xfrm>
          <a:off x="104775" y="390525"/>
          <a:ext cx="533250" cy="540000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123825</xdr:colOff>
      <xdr:row>2</xdr:row>
      <xdr:rowOff>19050</xdr:rowOff>
    </xdr:from>
    <xdr:to>
      <xdr:col>0</xdr:col>
      <xdr:colOff>657075</xdr:colOff>
      <xdr:row>2</xdr:row>
      <xdr:rowOff>559050</xdr:rowOff>
    </xdr:to>
    <xdr:pic>
      <xdr:nvPicPr>
        <xdr:cNvPr id="2" name="Imag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2204BA9D-AE72-428F-98E5-6F79D408635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  <a:ext uri="{837473B0-CC2E-450A-ABE3-18F120FF3D39}">
              <a1611:picAttrSrcUrl xmlns:a1611="http://schemas.microsoft.com/office/drawing/2016/11/main" r:id="rId3"/>
            </a:ext>
          </a:extLst>
        </a:blip>
        <a:stretch>
          <a:fillRect/>
        </a:stretch>
      </xdr:blipFill>
      <xdr:spPr>
        <a:xfrm>
          <a:off x="123825" y="400050"/>
          <a:ext cx="533250" cy="540000"/>
        </a:xfrm>
        <a:prstGeom prst="rect">
          <a:avLst/>
        </a:prstGeom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104775</xdr:colOff>
      <xdr:row>2</xdr:row>
      <xdr:rowOff>19050</xdr:rowOff>
    </xdr:from>
    <xdr:to>
      <xdr:col>0</xdr:col>
      <xdr:colOff>638025</xdr:colOff>
      <xdr:row>2</xdr:row>
      <xdr:rowOff>559050</xdr:rowOff>
    </xdr:to>
    <xdr:pic>
      <xdr:nvPicPr>
        <xdr:cNvPr id="3" name="Image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5805025F-D310-4730-AAA9-F8A12DE92E2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  <a:ext uri="{837473B0-CC2E-450A-ABE3-18F120FF3D39}">
              <a1611:picAttrSrcUrl xmlns:a1611="http://schemas.microsoft.com/office/drawing/2016/11/main" r:id="rId3"/>
            </a:ext>
          </a:extLst>
        </a:blip>
        <a:stretch>
          <a:fillRect/>
        </a:stretch>
      </xdr:blipFill>
      <xdr:spPr>
        <a:xfrm>
          <a:off x="104775" y="400050"/>
          <a:ext cx="533250" cy="540000"/>
        </a:xfrm>
        <a:prstGeom prst="rect">
          <a:avLst/>
        </a:prstGeom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85725</xdr:colOff>
      <xdr:row>2</xdr:row>
      <xdr:rowOff>38100</xdr:rowOff>
    </xdr:from>
    <xdr:to>
      <xdr:col>0</xdr:col>
      <xdr:colOff>618975</xdr:colOff>
      <xdr:row>2</xdr:row>
      <xdr:rowOff>578100</xdr:rowOff>
    </xdr:to>
    <xdr:pic>
      <xdr:nvPicPr>
        <xdr:cNvPr id="2" name="Imag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EA7049FC-B406-4576-8AD9-396154B6FA1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  <a:ext uri="{837473B0-CC2E-450A-ABE3-18F120FF3D39}">
              <a1611:picAttrSrcUrl xmlns:a1611="http://schemas.microsoft.com/office/drawing/2016/11/main" r:id="rId3"/>
            </a:ext>
          </a:extLst>
        </a:blip>
        <a:stretch>
          <a:fillRect/>
        </a:stretch>
      </xdr:blipFill>
      <xdr:spPr>
        <a:xfrm>
          <a:off x="85725" y="419100"/>
          <a:ext cx="533250" cy="540000"/>
        </a:xfrm>
        <a:prstGeom prst="rect">
          <a:avLst/>
        </a:prstGeom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47625</xdr:colOff>
      <xdr:row>1</xdr:row>
      <xdr:rowOff>47625</xdr:rowOff>
    </xdr:from>
    <xdr:to>
      <xdr:col>0</xdr:col>
      <xdr:colOff>580875</xdr:colOff>
      <xdr:row>1</xdr:row>
      <xdr:rowOff>587625</xdr:rowOff>
    </xdr:to>
    <xdr:pic>
      <xdr:nvPicPr>
        <xdr:cNvPr id="3" name="Image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319B3AF7-2866-4450-8C84-7099DCB841D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  <a:ext uri="{837473B0-CC2E-450A-ABE3-18F120FF3D39}">
              <a1611:picAttrSrcUrl xmlns:a1611="http://schemas.microsoft.com/office/drawing/2016/11/main" r:id="rId3"/>
            </a:ext>
          </a:extLst>
        </a:blip>
        <a:stretch>
          <a:fillRect/>
        </a:stretch>
      </xdr:blipFill>
      <xdr:spPr>
        <a:xfrm>
          <a:off x="47625" y="285750"/>
          <a:ext cx="533250" cy="540000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CF768990-100C-44B8-AEFC-5A798513DC38}" name="Inventaire" displayName="Inventaire" ref="A10:J41" totalsRowShown="0" headerRowDxfId="30">
  <autoFilter ref="A10:J41" xr:uid="{CF768990-100C-44B8-AEFC-5A798513DC38}"/>
  <sortState xmlns:xlrd2="http://schemas.microsoft.com/office/spreadsheetml/2017/richdata2" ref="A11:J41">
    <sortCondition ref="A10:A41"/>
  </sortState>
  <tableColumns count="10">
    <tableColumn id="1" xr3:uid="{950083CF-6320-4356-B0E5-E50AFCC82CDD}" name="Fournisseur"/>
    <tableColumn id="2" xr3:uid="{7EF05FD5-EF84-43FD-B8AC-7A08A0ADE1FE}" name="Type"/>
    <tableColumn id="3" xr3:uid="{BAA9B9F7-FAE3-438C-900C-E60AC09B5C81}" name="Fluide"/>
    <tableColumn id="4" xr3:uid="{5B336AC0-B542-45AD-8BD9-512D198C5411}" name="Stock    Initial" dataDxfId="29"/>
    <tableColumn id="5" xr3:uid="{8ECAE4BE-F27B-4CD0-904C-394121B096D8}" name="Stock  Actuel" dataDxfId="28">
      <calculatedColumnFormula>Inventaire[[#This Row],[Stock    Initial]]+Inventaire[[#This Row],[Entrées]]-Inventaire[[#This Row],[Sorties]]</calculatedColumnFormula>
    </tableColumn>
    <tableColumn id="6" xr3:uid="{A24D8857-30CD-46BF-A1D9-20362A118224}" name="Seuil d'Alerte" dataDxfId="27"/>
    <tableColumn id="7" xr3:uid="{9079C205-6BBF-411F-93AC-DF45CAEA196D}" name="Observations"/>
    <tableColumn id="8" xr3:uid="{F17AAE93-6EF2-4798-906A-7837EAAFAFEB}" name="Entrées" dataDxfId="0">
      <calculatedColumnFormula>SUMIFS(Entrée[Quantité],Entrée[Type],Inventaire[[#This Row],[Type]],Entrée[Fournisseur],Inventaire[[#This Row],[Fournisseur]],Entrée[Fluide],Inventaire[[#This Row],[Fluide]])</calculatedColumnFormula>
    </tableColumn>
    <tableColumn id="9" xr3:uid="{CFDB5FD3-8782-417D-A77F-B31267F40F63}" name="Sorties" dataDxfId="1">
      <calculatedColumnFormula>SUMIFS(Sortie[Quantité],Sortie[Fournisseur],Inventaire[[#This Row],[Fournisseur]],Sortie[Type],Inventaire[[#This Row],[Type]],Sortie[Fluide],Inventaire[[#This Row],[Fluide]])</calculatedColumnFormula>
    </tableColumn>
    <tableColumn id="10" xr3:uid="{E226FDC7-1E75-4946-ACC0-62925251E07B}" name="Quantité" dataDxfId="26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018829C-74BF-4EE7-8253-483ECB0EB462}" name="Entrée" displayName="Entrée" ref="A5:G101" headerRowDxfId="23">
  <autoFilter ref="A5:G101" xr:uid="{A018829C-74BF-4EE7-8253-483ECB0EB462}"/>
  <sortState xmlns:xlrd2="http://schemas.microsoft.com/office/spreadsheetml/2017/richdata2" ref="A6:G101">
    <sortCondition ref="D5:D101"/>
  </sortState>
  <tableColumns count="7">
    <tableColumn id="1" xr3:uid="{6DAA2FFE-477C-4954-A0DB-27261BCA6AF0}" name="Date d'achat" totalsRowLabel="Total" dataDxfId="22"/>
    <tableColumn id="2" xr3:uid="{F5FC2FFA-613B-454A-993F-808741ADD633}" name="Identification cylindre" dataDxfId="21"/>
    <tableColumn id="3" xr3:uid="{79B23BE1-C7A7-4EDF-A249-1BDDC39EB344}" name="Type" dataDxfId="20"/>
    <tableColumn id="4" xr3:uid="{75A3C777-A1B4-430A-BC37-732BB84800CC}" name="Fournisseur" dataDxfId="19"/>
    <tableColumn id="5" xr3:uid="{EC53BAC3-5C48-4426-866A-D4F0DDA5FAFC}" name="Fluide" dataDxfId="18"/>
    <tableColumn id="6" xr3:uid="{181EC6A6-B62F-4824-928A-8DCAD56B0349}" name="Quantité" dataDxfId="17"/>
    <tableColumn id="7" xr3:uid="{1F89F371-CD5A-4B5F-8E7A-27671641C5ED}" name="État" totalsRowFunction="count" dataDxfId="16"/>
  </tableColumns>
  <tableStyleInfo name="TableStyleLight9" showFirstColumn="0" showLastColumn="0" showRowStripes="0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CD81E5B8-0E8E-4E24-BD1E-570CF943207E}" name="Sortie" displayName="Sortie" ref="A5:H107" totalsRowShown="0" headerRowDxfId="15">
  <autoFilter ref="A5:H107" xr:uid="{CD81E5B8-0E8E-4E24-BD1E-570CF943207E}"/>
  <tableColumns count="8">
    <tableColumn id="1" xr3:uid="{886C20DB-5227-443B-BEA2-8FB70A2F9C8A}" name="Date de sortie" dataDxfId="14"/>
    <tableColumn id="2" xr3:uid="{8BE6555A-AF91-40DA-BBF0-E3F974F2026A}" name="Identification cylindre" dataDxfId="13"/>
    <tableColumn id="3" xr3:uid="{175DC442-64B9-4600-B4DC-C4B608E2F9FB}" name="Fournisseur" dataDxfId="12">
      <calculatedColumnFormula>_xlfn.IFNA(VLOOKUP(Sortie[[#This Row],[Identification cylindre]],Entrée[[Identification cylindre]:[Fluide]],3,FALSE),"")</calculatedColumnFormula>
    </tableColumn>
    <tableColumn id="4" xr3:uid="{1D2D0C97-99CB-4D6F-9FAA-E13A58167C82}" name="Type" dataDxfId="11">
      <calculatedColumnFormula>_xlfn.IFNA(VLOOKUP(Sortie[[#This Row],[Identification cylindre]],Entrée[[Identification cylindre]:[Fluide]],2,FALSE),"")</calculatedColumnFormula>
    </tableColumn>
    <tableColumn id="5" xr3:uid="{0667652C-564A-4870-94AD-E9CA3ECDC30A}" name="Fluide" dataDxfId="10">
      <calculatedColumnFormula>_xlfn.IFNA(VLOOKUP(Sortie[[#This Row],[Identification cylindre]],Entrée[[Identification cylindre]:[Fluide]],4,FALSE),"")</calculatedColumnFormula>
    </tableColumn>
    <tableColumn id="6" xr3:uid="{74CF2EF0-16F8-4A3D-8E7A-70F27B38E4BF}" name="Technicien" dataDxfId="9"/>
    <tableColumn id="7" xr3:uid="{05A53B4D-39F3-4C8B-890D-B37C5C98D826}" name="Quantité" dataDxfId="8"/>
    <tableColumn id="8" xr3:uid="{525E282B-84A1-455C-A911-3C0A4642A06A}" name="Observation " dataDxfId="7"/>
  </tableColumns>
  <tableStyleInfo name="TableStyleLight8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F19BE400-AF58-4E4A-867F-7E831A7B4F27}" name="Techniciens" displayName="Techniciens" ref="A5:C31" totalsRowShown="0" headerRowDxfId="6">
  <autoFilter ref="A5:C31" xr:uid="{F19BE400-AF58-4E4A-867F-7E831A7B4F27}"/>
  <sortState xmlns:xlrd2="http://schemas.microsoft.com/office/spreadsheetml/2017/richdata2" ref="A6:C31">
    <sortCondition ref="A5:A31"/>
  </sortState>
  <tableColumns count="3">
    <tableColumn id="1" xr3:uid="{B46477A1-A7C1-4770-A129-AE82E0E91DA5}" name="Technicien"/>
    <tableColumn id="2" xr3:uid="{5532CC97-6973-446C-A6EC-70233FD401D2}" name="Nombre de Sorties" dataDxfId="5">
      <calculatedColumnFormula>SUMIF(Sortie[Technicien],Techniciens[[#This Row],[Technicien]],Sortie[Quantité])</calculatedColumnFormula>
    </tableColumn>
    <tableColumn id="3" xr3:uid="{811355EF-257D-4F68-AAFF-18AC42B30DFF}" name="Observations"/>
  </tableColumns>
  <tableStyleInfo name="TableStyleLight9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74FBEE5-06E2-4212-BF00-4B0ACBFFC58B}" name="Fournisseurs" displayName="Fournisseurs" ref="A5:C26" totalsRowShown="0" headerRowDxfId="4">
  <autoFilter ref="A5:C26" xr:uid="{B74FBEE5-06E2-4212-BF00-4B0ACBFFC58B}"/>
  <sortState xmlns:xlrd2="http://schemas.microsoft.com/office/spreadsheetml/2017/richdata2" ref="A6:C26">
    <sortCondition ref="A5:A26"/>
  </sortState>
  <tableColumns count="3">
    <tableColumn id="1" xr3:uid="{BFD5AAAE-D893-4296-8349-C4F3B3178290}" name="Libellé" dataDxfId="3"/>
    <tableColumn id="2" xr3:uid="{EBE923CD-8C2C-4C9C-A04B-8FC08F4CF034}" name="Nombre d'entrée" dataDxfId="2">
      <calculatedColumnFormula>SUMIF(Entrée[Fournisseur],Fournisseurs[[#This Row],[Libellé]],Entrée[Quantité])</calculatedColumnFormula>
    </tableColumn>
    <tableColumn id="3" xr3:uid="{E6D23483-6DE0-4500-BD6D-3DB857116474}" name="Observations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drawing" Target="../drawings/drawing7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258E6C-F998-4209-910E-43C7861EF978}">
  <sheetPr codeName="Feuil1">
    <tabColor theme="5" tint="0.39997558519241921"/>
  </sheetPr>
  <dimension ref="D5:I5"/>
  <sheetViews>
    <sheetView showZeros="0" tabSelected="1" zoomScale="90" zoomScaleNormal="90" workbookViewId="0"/>
  </sheetViews>
  <sheetFormatPr baseColWidth="10" defaultRowHeight="15" x14ac:dyDescent="0.25"/>
  <cols>
    <col min="1" max="8" width="11.42578125" style="2"/>
    <col min="9" max="9" width="18.28515625" style="2" bestFit="1" customWidth="1"/>
    <col min="10" max="16384" width="11.42578125" style="2"/>
  </cols>
  <sheetData>
    <row r="5" spans="4:9" ht="35.25" x14ac:dyDescent="0.65">
      <c r="D5" s="24" t="str">
        <f>Titre</f>
        <v xml:space="preserve">Gestion de Stocks </v>
      </c>
      <c r="I5" s="24">
        <f>annee</f>
        <v>2025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83758E-77FD-4C01-B34F-EE0BA3184FAE}">
  <sheetPr codeName="Feuil2">
    <tabColor rgb="FFFFC000"/>
  </sheetPr>
  <dimension ref="A1:J41"/>
  <sheetViews>
    <sheetView zoomScale="90" zoomScaleNormal="90" workbookViewId="0"/>
  </sheetViews>
  <sheetFormatPr baseColWidth="10" defaultRowHeight="15" x14ac:dyDescent="0.25"/>
  <cols>
    <col min="1" max="1" width="45.5703125" customWidth="1"/>
    <col min="2" max="2" width="23" customWidth="1"/>
    <col min="3" max="6" width="11.5703125" customWidth="1"/>
    <col min="7" max="7" width="34.7109375" customWidth="1"/>
    <col min="8" max="9" width="11.5703125" customWidth="1"/>
    <col min="10" max="10" width="12.5703125" customWidth="1"/>
  </cols>
  <sheetData>
    <row r="1" spans="1:10" ht="18.75" x14ac:dyDescent="0.3">
      <c r="A1" s="17" t="s">
        <v>34</v>
      </c>
    </row>
    <row r="3" spans="1:10" ht="51.75" customHeight="1" x14ac:dyDescent="0.25"/>
    <row r="10" spans="1:10" ht="45.75" customHeight="1" x14ac:dyDescent="0.25">
      <c r="A10" s="26" t="s">
        <v>10</v>
      </c>
      <c r="B10" s="26" t="s">
        <v>9</v>
      </c>
      <c r="C10" s="33" t="s">
        <v>35</v>
      </c>
      <c r="D10" s="27" t="s">
        <v>37</v>
      </c>
      <c r="E10" s="27" t="s">
        <v>36</v>
      </c>
      <c r="F10" s="27" t="s">
        <v>38</v>
      </c>
      <c r="G10" s="28" t="s">
        <v>1</v>
      </c>
      <c r="H10" s="28" t="s">
        <v>39</v>
      </c>
      <c r="I10" s="28" t="s">
        <v>40</v>
      </c>
      <c r="J10" s="28" t="s">
        <v>26</v>
      </c>
    </row>
    <row r="11" spans="1:10" x14ac:dyDescent="0.25">
      <c r="A11" t="s">
        <v>4</v>
      </c>
      <c r="B11" t="s">
        <v>13</v>
      </c>
      <c r="C11" t="s">
        <v>16</v>
      </c>
      <c r="D11" s="6">
        <v>0</v>
      </c>
      <c r="E11" s="6">
        <f>Inventaire[[#This Row],[Stock    Initial]]+Inventaire[[#This Row],[Entrées]]-Inventaire[[#This Row],[Sorties]]</f>
        <v>0</v>
      </c>
      <c r="F11" s="6">
        <v>4</v>
      </c>
      <c r="H11" s="6">
        <f>SUMIFS(Entrée[Quantité],Entrée[Type],Inventaire[[#This Row],[Type]],Entrée[Fournisseur],Inventaire[[#This Row],[Fournisseur]],Entrée[Fluide],Inventaire[[#This Row],[Fluide]])</f>
        <v>1</v>
      </c>
      <c r="I11" s="6">
        <f>SUMIFS(Sortie[Quantité],Sortie[Fournisseur],Inventaire[[#This Row],[Fournisseur]],Sortie[Type],Inventaire[[#This Row],[Type]],Sortie[Fluide],Inventaire[[#This Row],[Fluide]])</f>
        <v>1</v>
      </c>
      <c r="J11" s="31"/>
    </row>
    <row r="12" spans="1:10" x14ac:dyDescent="0.25">
      <c r="A12" t="s">
        <v>3</v>
      </c>
      <c r="B12" t="s">
        <v>13</v>
      </c>
      <c r="C12" t="s">
        <v>19</v>
      </c>
      <c r="D12" s="6">
        <v>0</v>
      </c>
      <c r="E12" s="6">
        <f>Inventaire[[#This Row],[Stock    Initial]]+Inventaire[[#This Row],[Entrées]]-Inventaire[[#This Row],[Sorties]]</f>
        <v>1</v>
      </c>
      <c r="F12" s="6">
        <f>Alerter290</f>
        <v>2</v>
      </c>
      <c r="H12" s="6">
        <f>SUMIFS(Entrée[Quantité],Entrée[Type],Inventaire[[#This Row],[Type]],Entrée[Fournisseur],Inventaire[[#This Row],[Fournisseur]],Entrée[Fluide],Inventaire[[#This Row],[Fluide]])</f>
        <v>1</v>
      </c>
      <c r="I12" s="6">
        <f>SUMIFS(Sortie[Quantité],Sortie[Fournisseur],Inventaire[[#This Row],[Fournisseur]],Sortie[Type],Inventaire[[#This Row],[Type]],Sortie[Fluide],Inventaire[[#This Row],[Fluide]])</f>
        <v>0</v>
      </c>
      <c r="J12" s="31"/>
    </row>
    <row r="13" spans="1:10" x14ac:dyDescent="0.25">
      <c r="A13" t="s">
        <v>3</v>
      </c>
      <c r="B13" t="s">
        <v>14</v>
      </c>
      <c r="C13" t="s">
        <v>53</v>
      </c>
      <c r="D13" s="6">
        <v>0</v>
      </c>
      <c r="E13" s="6">
        <f>Inventaire[[#This Row],[Stock    Initial]]+Inventaire[[#This Row],[Entrées]]-Inventaire[[#This Row],[Sorties]]</f>
        <v>1</v>
      </c>
      <c r="F13" s="6"/>
      <c r="H13" s="6">
        <f>SUMIFS(Entrée[Quantité],Entrée[Type],Inventaire[[#This Row],[Type]],Entrée[Fournisseur],Inventaire[[#This Row],[Fournisseur]],Entrée[Fluide],Inventaire[[#This Row],[Fluide]])</f>
        <v>1</v>
      </c>
      <c r="I13" s="6">
        <f>SUMIFS(Sortie[Quantité],Sortie[Fournisseur],Inventaire[[#This Row],[Fournisseur]],Sortie[Type],Inventaire[[#This Row],[Type]],Sortie[Fluide],Inventaire[[#This Row],[Fluide]])</f>
        <v>0</v>
      </c>
      <c r="J13" s="31"/>
    </row>
    <row r="14" spans="1:10" x14ac:dyDescent="0.25">
      <c r="A14" t="s">
        <v>2</v>
      </c>
      <c r="B14" t="s">
        <v>13</v>
      </c>
      <c r="C14" t="s">
        <v>16</v>
      </c>
      <c r="D14" s="6">
        <v>0</v>
      </c>
      <c r="E14" s="6">
        <f>Inventaire[[#This Row],[Stock    Initial]]+Inventaire[[#This Row],[Entrées]]-Inventaire[[#This Row],[Sorties]]</f>
        <v>2</v>
      </c>
      <c r="F14" s="6">
        <f>Alerter410A</f>
        <v>2</v>
      </c>
      <c r="G14" s="12"/>
      <c r="H14" s="6">
        <f>SUMIFS(Entrée[Quantité],Entrée[Type],Inventaire[[#This Row],[Type]],Entrée[Fournisseur],Inventaire[[#This Row],[Fournisseur]],Entrée[Fluide],Inventaire[[#This Row],[Fluide]])</f>
        <v>4</v>
      </c>
      <c r="I14" s="6">
        <f>SUMIFS(Sortie[Quantité],Sortie[Fournisseur],Inventaire[[#This Row],[Fournisseur]],Sortie[Type],Inventaire[[#This Row],[Type]],Sortie[Fluide],Inventaire[[#This Row],[Fluide]])</f>
        <v>2</v>
      </c>
      <c r="J14" s="31"/>
    </row>
    <row r="15" spans="1:10" x14ac:dyDescent="0.25">
      <c r="A15" t="s">
        <v>2</v>
      </c>
      <c r="B15" t="s">
        <v>15</v>
      </c>
      <c r="C15" t="s">
        <v>53</v>
      </c>
      <c r="D15" s="6">
        <v>0</v>
      </c>
      <c r="E15" s="6">
        <f>Inventaire[[#This Row],[Stock    Initial]]+Inventaire[[#This Row],[Entrées]]-Inventaire[[#This Row],[Sorties]]</f>
        <v>0</v>
      </c>
      <c r="F15" s="6"/>
      <c r="H15" s="6">
        <f>SUMIFS(Entrée[Quantité],Entrée[Type],Inventaire[[#This Row],[Type]],Entrée[Fournisseur],Inventaire[[#This Row],[Fournisseur]],Entrée[Fluide],Inventaire[[#This Row],[Fluide]])</f>
        <v>1</v>
      </c>
      <c r="I15" s="6">
        <f>SUMIFS(Sortie[Quantité],Sortie[Fournisseur],Inventaire[[#This Row],[Fournisseur]],Sortie[Type],Inventaire[[#This Row],[Type]],Sortie[Fluide],Inventaire[[#This Row],[Fluide]])</f>
        <v>1</v>
      </c>
      <c r="J15" s="31"/>
    </row>
    <row r="16" spans="1:10" x14ac:dyDescent="0.25">
      <c r="D16" s="6"/>
      <c r="E16" s="6">
        <f>Inventaire[[#This Row],[Stock    Initial]]+Inventaire[[#This Row],[Entrées]]-Inventaire[[#This Row],[Sorties]]</f>
        <v>0</v>
      </c>
      <c r="F16" s="6"/>
      <c r="H16" s="6">
        <f>SUMIFS(Entrée[Quantité],Entrée[Type],Inventaire[[#This Row],[Type]],Entrée[Fournisseur],Inventaire[[#This Row],[Fournisseur]],Entrée[Fluide],Inventaire[[#This Row],[Fluide]])</f>
        <v>0</v>
      </c>
      <c r="I16" s="6">
        <f>SUMIFS(Sortie[Quantité],Sortie[Fournisseur],Inventaire[[#This Row],[Fournisseur]],Sortie[Type],Inventaire[[#This Row],[Type]],Sortie[Fluide],Inventaire[[#This Row],[Fluide]])</f>
        <v>0</v>
      </c>
      <c r="J16" s="31"/>
    </row>
    <row r="17" spans="4:10" x14ac:dyDescent="0.25">
      <c r="D17" s="6"/>
      <c r="E17" s="6">
        <f>Inventaire[[#This Row],[Stock    Initial]]+Inventaire[[#This Row],[Entrées]]-Inventaire[[#This Row],[Sorties]]</f>
        <v>0</v>
      </c>
      <c r="F17" s="6"/>
      <c r="H17" s="6">
        <f>SUMIFS(Entrée[Quantité],Entrée[Type],Inventaire[[#This Row],[Type]],Entrée[Fournisseur],Inventaire[[#This Row],[Fournisseur]],Entrée[Fluide],Inventaire[[#This Row],[Fluide]])</f>
        <v>0</v>
      </c>
      <c r="I17" s="6">
        <f>SUMIFS(Sortie[Quantité],Sortie[Fournisseur],Inventaire[[#This Row],[Fournisseur]],Sortie[Type],Inventaire[[#This Row],[Type]],Sortie[Fluide],Inventaire[[#This Row],[Fluide]])</f>
        <v>0</v>
      </c>
      <c r="J17" s="31"/>
    </row>
    <row r="18" spans="4:10" x14ac:dyDescent="0.25">
      <c r="D18" s="6"/>
      <c r="E18" s="6">
        <f>Inventaire[[#This Row],[Stock    Initial]]+Inventaire[[#This Row],[Entrées]]-Inventaire[[#This Row],[Sorties]]</f>
        <v>0</v>
      </c>
      <c r="F18" s="6"/>
      <c r="H18" s="6">
        <f>SUMIFS(Entrée[Quantité],Entrée[Type],Inventaire[[#This Row],[Type]],Entrée[Fournisseur],Inventaire[[#This Row],[Fournisseur]],Entrée[Fluide],Inventaire[[#This Row],[Fluide]])</f>
        <v>0</v>
      </c>
      <c r="I18" s="6">
        <f>SUMIFS(Sortie[Quantité],Sortie[Fournisseur],Inventaire[[#This Row],[Fournisseur]],Sortie[Type],Inventaire[[#This Row],[Type]],Sortie[Fluide],Inventaire[[#This Row],[Fluide]])</f>
        <v>0</v>
      </c>
      <c r="J18" s="31"/>
    </row>
    <row r="19" spans="4:10" x14ac:dyDescent="0.25">
      <c r="D19" s="6"/>
      <c r="E19" s="6">
        <f>Inventaire[[#This Row],[Stock    Initial]]+Inventaire[[#This Row],[Entrées]]-Inventaire[[#This Row],[Sorties]]</f>
        <v>0</v>
      </c>
      <c r="F19" s="6"/>
      <c r="H19" s="6">
        <f>SUMIFS(Entrée[Quantité],Entrée[Type],Inventaire[[#This Row],[Type]],Entrée[Fournisseur],Inventaire[[#This Row],[Fournisseur]],Entrée[Fluide],Inventaire[[#This Row],[Fluide]])</f>
        <v>0</v>
      </c>
      <c r="I19" s="6">
        <f>SUMIFS(Sortie[Quantité],Sortie[Fournisseur],Inventaire[[#This Row],[Fournisseur]],Sortie[Type],Inventaire[[#This Row],[Type]],Sortie[Fluide],Inventaire[[#This Row],[Fluide]])</f>
        <v>0</v>
      </c>
      <c r="J19" s="31"/>
    </row>
    <row r="20" spans="4:10" x14ac:dyDescent="0.25">
      <c r="D20" s="6"/>
      <c r="E20" s="6">
        <f>Inventaire[[#This Row],[Stock    Initial]]+Inventaire[[#This Row],[Entrées]]-Inventaire[[#This Row],[Sorties]]</f>
        <v>0</v>
      </c>
      <c r="F20" s="6"/>
      <c r="H20" s="6">
        <f>SUMIFS(Entrée[Quantité],Entrée[Type],Inventaire[[#This Row],[Type]],Entrée[Fournisseur],Inventaire[[#This Row],[Fournisseur]],Entrée[Fluide],Inventaire[[#This Row],[Fluide]])</f>
        <v>0</v>
      </c>
      <c r="I20" s="6">
        <f>SUMIFS(Sortie[Quantité],Sortie[Fournisseur],Inventaire[[#This Row],[Fournisseur]],Sortie[Type],Inventaire[[#This Row],[Type]],Sortie[Fluide],Inventaire[[#This Row],[Fluide]])</f>
        <v>0</v>
      </c>
      <c r="J20" s="31"/>
    </row>
    <row r="21" spans="4:10" x14ac:dyDescent="0.25">
      <c r="D21" s="6"/>
      <c r="E21" s="6">
        <f>Inventaire[[#This Row],[Stock    Initial]]+Inventaire[[#This Row],[Entrées]]-Inventaire[[#This Row],[Sorties]]</f>
        <v>0</v>
      </c>
      <c r="F21" s="6"/>
      <c r="H21" s="6">
        <f>SUMIFS(Entrée[Quantité],Entrée[Type],Inventaire[[#This Row],[Type]],Entrée[Fournisseur],Inventaire[[#This Row],[Fournisseur]],Entrée[Fluide],Inventaire[[#This Row],[Fluide]])</f>
        <v>0</v>
      </c>
      <c r="I21" s="6">
        <f>SUMIFS(Sortie[Quantité],Sortie[Fournisseur],Inventaire[[#This Row],[Fournisseur]],Sortie[Type],Inventaire[[#This Row],[Type]],Sortie[Fluide],Inventaire[[#This Row],[Fluide]])</f>
        <v>0</v>
      </c>
      <c r="J21" s="31"/>
    </row>
    <row r="22" spans="4:10" x14ac:dyDescent="0.25">
      <c r="D22" s="6"/>
      <c r="E22" s="6">
        <f>Inventaire[[#This Row],[Stock    Initial]]+Inventaire[[#This Row],[Entrées]]-Inventaire[[#This Row],[Sorties]]</f>
        <v>0</v>
      </c>
      <c r="F22" s="6"/>
      <c r="H22" s="6">
        <f>SUMIFS(Entrée[Quantité],Entrée[Type],Inventaire[[#This Row],[Type]],Entrée[Fournisseur],Inventaire[[#This Row],[Fournisseur]],Entrée[Fluide],Inventaire[[#This Row],[Fluide]])</f>
        <v>0</v>
      </c>
      <c r="I22" s="6">
        <f>SUMIFS(Sortie[Quantité],Sortie[Fournisseur],Inventaire[[#This Row],[Fournisseur]],Sortie[Type],Inventaire[[#This Row],[Type]],Sortie[Fluide],Inventaire[[#This Row],[Fluide]])</f>
        <v>0</v>
      </c>
      <c r="J22" s="31"/>
    </row>
    <row r="23" spans="4:10" x14ac:dyDescent="0.25">
      <c r="D23" s="6"/>
      <c r="E23" s="6">
        <f>Inventaire[[#This Row],[Stock    Initial]]+Inventaire[[#This Row],[Entrées]]-Inventaire[[#This Row],[Sorties]]</f>
        <v>0</v>
      </c>
      <c r="F23" s="6"/>
      <c r="H23" s="6">
        <f>SUMIFS(Entrée[Quantité],Entrée[Type],Inventaire[[#This Row],[Type]],Entrée[Fournisseur],Inventaire[[#This Row],[Fournisseur]],Entrée[Fluide],Inventaire[[#This Row],[Fluide]])</f>
        <v>0</v>
      </c>
      <c r="I23" s="6">
        <f>SUMIFS(Sortie[Quantité],Sortie[Fournisseur],Inventaire[[#This Row],[Fournisseur]],Sortie[Type],Inventaire[[#This Row],[Type]],Sortie[Fluide],Inventaire[[#This Row],[Fluide]])</f>
        <v>0</v>
      </c>
      <c r="J23" s="31"/>
    </row>
    <row r="24" spans="4:10" x14ac:dyDescent="0.25">
      <c r="D24" s="6"/>
      <c r="E24" s="6">
        <f>Inventaire[[#This Row],[Stock    Initial]]+Inventaire[[#This Row],[Entrées]]-Inventaire[[#This Row],[Sorties]]</f>
        <v>0</v>
      </c>
      <c r="F24" s="6"/>
      <c r="H24" s="6">
        <f>SUMIFS(Entrée[Quantité],Entrée[Type],Inventaire[[#This Row],[Type]],Entrée[Fournisseur],Inventaire[[#This Row],[Fournisseur]],Entrée[Fluide],Inventaire[[#This Row],[Fluide]])</f>
        <v>0</v>
      </c>
      <c r="I24" s="6">
        <f>SUMIFS(Sortie[Quantité],Sortie[Fournisseur],Inventaire[[#This Row],[Fournisseur]],Sortie[Type],Inventaire[[#This Row],[Type]],Sortie[Fluide],Inventaire[[#This Row],[Fluide]])</f>
        <v>0</v>
      </c>
      <c r="J24" s="31"/>
    </row>
    <row r="25" spans="4:10" x14ac:dyDescent="0.25">
      <c r="D25" s="6"/>
      <c r="E25" s="6">
        <f>Inventaire[[#This Row],[Stock    Initial]]+Inventaire[[#This Row],[Entrées]]-Inventaire[[#This Row],[Sorties]]</f>
        <v>0</v>
      </c>
      <c r="F25" s="6"/>
      <c r="H25" s="6">
        <f>SUMIFS(Entrée[Quantité],Entrée[Type],Inventaire[[#This Row],[Type]],Entrée[Fournisseur],Inventaire[[#This Row],[Fournisseur]],Entrée[Fluide],Inventaire[[#This Row],[Fluide]])</f>
        <v>0</v>
      </c>
      <c r="I25" s="6">
        <f>SUMIFS(Sortie[Quantité],Sortie[Fournisseur],Inventaire[[#This Row],[Fournisseur]],Sortie[Type],Inventaire[[#This Row],[Type]],Sortie[Fluide],Inventaire[[#This Row],[Fluide]])</f>
        <v>0</v>
      </c>
      <c r="J25" s="31"/>
    </row>
    <row r="26" spans="4:10" x14ac:dyDescent="0.25">
      <c r="D26" s="6"/>
      <c r="E26" s="6">
        <f>Inventaire[[#This Row],[Stock    Initial]]+Inventaire[[#This Row],[Entrées]]-Inventaire[[#This Row],[Sorties]]</f>
        <v>0</v>
      </c>
      <c r="F26" s="6"/>
      <c r="H26" s="6">
        <f>SUMIFS(Entrée[Quantité],Entrée[Type],Inventaire[[#This Row],[Type]],Entrée[Fournisseur],Inventaire[[#This Row],[Fournisseur]],Entrée[Fluide],Inventaire[[#This Row],[Fluide]])</f>
        <v>0</v>
      </c>
      <c r="I26" s="6">
        <f>SUMIFS(Sortie[Quantité],Sortie[Fournisseur],Inventaire[[#This Row],[Fournisseur]],Sortie[Type],Inventaire[[#This Row],[Type]],Sortie[Fluide],Inventaire[[#This Row],[Fluide]])</f>
        <v>0</v>
      </c>
      <c r="J26" s="31"/>
    </row>
    <row r="27" spans="4:10" x14ac:dyDescent="0.25">
      <c r="D27" s="6"/>
      <c r="E27" s="6">
        <f>Inventaire[[#This Row],[Stock    Initial]]+Inventaire[[#This Row],[Entrées]]-Inventaire[[#This Row],[Sorties]]</f>
        <v>0</v>
      </c>
      <c r="F27" s="6"/>
      <c r="H27" s="6">
        <f>SUMIFS(Entrée[Quantité],Entrée[Type],Inventaire[[#This Row],[Type]],Entrée[Fournisseur],Inventaire[[#This Row],[Fournisseur]],Entrée[Fluide],Inventaire[[#This Row],[Fluide]])</f>
        <v>0</v>
      </c>
      <c r="I27" s="6">
        <f>SUMIFS(Sortie[Quantité],Sortie[Fournisseur],Inventaire[[#This Row],[Fournisseur]],Sortie[Type],Inventaire[[#This Row],[Type]],Sortie[Fluide],Inventaire[[#This Row],[Fluide]])</f>
        <v>0</v>
      </c>
      <c r="J27" s="31"/>
    </row>
    <row r="28" spans="4:10" x14ac:dyDescent="0.25">
      <c r="D28" s="6"/>
      <c r="E28" s="6">
        <f>Inventaire[[#This Row],[Stock    Initial]]+Inventaire[[#This Row],[Entrées]]-Inventaire[[#This Row],[Sorties]]</f>
        <v>0</v>
      </c>
      <c r="F28" s="6"/>
      <c r="H28" s="6">
        <f>SUMIFS(Entrée[Quantité],Entrée[Type],Inventaire[[#This Row],[Type]],Entrée[Fournisseur],Inventaire[[#This Row],[Fournisseur]],Entrée[Fluide],Inventaire[[#This Row],[Fluide]])</f>
        <v>0</v>
      </c>
      <c r="I28" s="6">
        <f>SUMIFS(Sortie[Quantité],Sortie[Fournisseur],Inventaire[[#This Row],[Fournisseur]],Sortie[Type],Inventaire[[#This Row],[Type]],Sortie[Fluide],Inventaire[[#This Row],[Fluide]])</f>
        <v>0</v>
      </c>
      <c r="J28" s="31"/>
    </row>
    <row r="29" spans="4:10" x14ac:dyDescent="0.25">
      <c r="D29" s="6"/>
      <c r="E29" s="6">
        <f>Inventaire[[#This Row],[Stock    Initial]]+Inventaire[[#This Row],[Entrées]]-Inventaire[[#This Row],[Sorties]]</f>
        <v>0</v>
      </c>
      <c r="F29" s="6"/>
      <c r="H29" s="6">
        <f>SUMIFS(Entrée[Quantité],Entrée[Type],Inventaire[[#This Row],[Type]],Entrée[Fournisseur],Inventaire[[#This Row],[Fournisseur]],Entrée[Fluide],Inventaire[[#This Row],[Fluide]])</f>
        <v>0</v>
      </c>
      <c r="I29" s="6">
        <f>SUMIFS(Sortie[Quantité],Sortie[Fournisseur],Inventaire[[#This Row],[Fournisseur]],Sortie[Type],Inventaire[[#This Row],[Type]],Sortie[Fluide],Inventaire[[#This Row],[Fluide]])</f>
        <v>0</v>
      </c>
      <c r="J29" s="31"/>
    </row>
    <row r="30" spans="4:10" x14ac:dyDescent="0.25">
      <c r="D30" s="6"/>
      <c r="E30" s="6">
        <f>Inventaire[[#This Row],[Stock    Initial]]+Inventaire[[#This Row],[Entrées]]-Inventaire[[#This Row],[Sorties]]</f>
        <v>0</v>
      </c>
      <c r="F30" s="6"/>
      <c r="H30" s="6">
        <f>SUMIFS(Entrée[Quantité],Entrée[Type],Inventaire[[#This Row],[Type]],Entrée[Fournisseur],Inventaire[[#This Row],[Fournisseur]],Entrée[Fluide],Inventaire[[#This Row],[Fluide]])</f>
        <v>0</v>
      </c>
      <c r="I30" s="6">
        <f>SUMIFS(Sortie[Quantité],Sortie[Fournisseur],Inventaire[[#This Row],[Fournisseur]],Sortie[Type],Inventaire[[#This Row],[Type]],Sortie[Fluide],Inventaire[[#This Row],[Fluide]])</f>
        <v>0</v>
      </c>
      <c r="J30" s="31"/>
    </row>
    <row r="31" spans="4:10" x14ac:dyDescent="0.25">
      <c r="D31" s="6"/>
      <c r="E31" s="6">
        <f>Inventaire[[#This Row],[Stock    Initial]]+Inventaire[[#This Row],[Entrées]]-Inventaire[[#This Row],[Sorties]]</f>
        <v>0</v>
      </c>
      <c r="F31" s="6"/>
      <c r="H31" s="6">
        <f>SUMIFS(Entrée[Quantité],Entrée[Type],Inventaire[[#This Row],[Type]],Entrée[Fournisseur],Inventaire[[#This Row],[Fournisseur]],Entrée[Fluide],Inventaire[[#This Row],[Fluide]])</f>
        <v>0</v>
      </c>
      <c r="I31" s="6">
        <f>SUMIFS(Sortie[Quantité],Sortie[Fournisseur],Inventaire[[#This Row],[Fournisseur]],Sortie[Type],Inventaire[[#This Row],[Type]],Sortie[Fluide],Inventaire[[#This Row],[Fluide]])</f>
        <v>0</v>
      </c>
      <c r="J31" s="31"/>
    </row>
    <row r="32" spans="4:10" x14ac:dyDescent="0.25">
      <c r="D32" s="6"/>
      <c r="E32" s="6">
        <f>Inventaire[[#This Row],[Stock    Initial]]+Inventaire[[#This Row],[Entrées]]-Inventaire[[#This Row],[Sorties]]</f>
        <v>0</v>
      </c>
      <c r="F32" s="6"/>
      <c r="H32" s="6">
        <f>SUMIFS(Entrée[Quantité],Entrée[Type],Inventaire[[#This Row],[Type]],Entrée[Fournisseur],Inventaire[[#This Row],[Fournisseur]],Entrée[Fluide],Inventaire[[#This Row],[Fluide]])</f>
        <v>0</v>
      </c>
      <c r="I32" s="6">
        <f>SUMIFS(Sortie[Quantité],Sortie[Fournisseur],Inventaire[[#This Row],[Fournisseur]],Sortie[Type],Inventaire[[#This Row],[Type]],Sortie[Fluide],Inventaire[[#This Row],[Fluide]])</f>
        <v>0</v>
      </c>
      <c r="J32" s="31"/>
    </row>
    <row r="33" spans="4:10" x14ac:dyDescent="0.25">
      <c r="D33" s="6"/>
      <c r="E33" s="6">
        <f>Inventaire[[#This Row],[Stock    Initial]]+Inventaire[[#This Row],[Entrées]]-Inventaire[[#This Row],[Sorties]]</f>
        <v>0</v>
      </c>
      <c r="F33" s="6"/>
      <c r="H33" s="6">
        <f>SUMIFS(Entrée[Quantité],Entrée[Type],Inventaire[[#This Row],[Type]],Entrée[Fournisseur],Inventaire[[#This Row],[Fournisseur]],Entrée[Fluide],Inventaire[[#This Row],[Fluide]])</f>
        <v>0</v>
      </c>
      <c r="I33" s="6">
        <f>SUMIFS(Sortie[Quantité],Sortie[Fournisseur],Inventaire[[#This Row],[Fournisseur]],Sortie[Type],Inventaire[[#This Row],[Type]],Sortie[Fluide],Inventaire[[#This Row],[Fluide]])</f>
        <v>0</v>
      </c>
      <c r="J33" s="31"/>
    </row>
    <row r="34" spans="4:10" x14ac:dyDescent="0.25">
      <c r="D34" s="6"/>
      <c r="E34" s="6">
        <f>Inventaire[[#This Row],[Stock    Initial]]+Inventaire[[#This Row],[Entrées]]-Inventaire[[#This Row],[Sorties]]</f>
        <v>0</v>
      </c>
      <c r="F34" s="6"/>
      <c r="H34" s="6">
        <f>SUMIFS(Entrée[Quantité],Entrée[Type],Inventaire[[#This Row],[Type]],Entrée[Fournisseur],Inventaire[[#This Row],[Fournisseur]],Entrée[Fluide],Inventaire[[#This Row],[Fluide]])</f>
        <v>0</v>
      </c>
      <c r="I34" s="6">
        <f>SUMIFS(Sortie[Quantité],Sortie[Fournisseur],Inventaire[[#This Row],[Fournisseur]],Sortie[Type],Inventaire[[#This Row],[Type]],Sortie[Fluide],Inventaire[[#This Row],[Fluide]])</f>
        <v>0</v>
      </c>
      <c r="J34" s="31"/>
    </row>
    <row r="35" spans="4:10" x14ac:dyDescent="0.25">
      <c r="D35" s="6"/>
      <c r="E35" s="6">
        <f>Inventaire[[#This Row],[Stock    Initial]]+Inventaire[[#This Row],[Entrées]]-Inventaire[[#This Row],[Sorties]]</f>
        <v>0</v>
      </c>
      <c r="F35" s="6"/>
      <c r="H35" s="6">
        <f>SUMIFS(Entrée[Quantité],Entrée[Type],Inventaire[[#This Row],[Type]],Entrée[Fournisseur],Inventaire[[#This Row],[Fournisseur]],Entrée[Fluide],Inventaire[[#This Row],[Fluide]])</f>
        <v>0</v>
      </c>
      <c r="I35" s="6">
        <f>SUMIFS(Sortie[Quantité],Sortie[Fournisseur],Inventaire[[#This Row],[Fournisseur]],Sortie[Type],Inventaire[[#This Row],[Type]],Sortie[Fluide],Inventaire[[#This Row],[Fluide]])</f>
        <v>0</v>
      </c>
      <c r="J35" s="31"/>
    </row>
    <row r="36" spans="4:10" x14ac:dyDescent="0.25">
      <c r="D36" s="6"/>
      <c r="E36" s="6">
        <f>Inventaire[[#This Row],[Stock    Initial]]+Inventaire[[#This Row],[Entrées]]-Inventaire[[#This Row],[Sorties]]</f>
        <v>0</v>
      </c>
      <c r="F36" s="6"/>
      <c r="H36" s="6">
        <f>SUMIFS(Entrée[Quantité],Entrée[Type],Inventaire[[#This Row],[Type]],Entrée[Fournisseur],Inventaire[[#This Row],[Fournisseur]],Entrée[Fluide],Inventaire[[#This Row],[Fluide]])</f>
        <v>0</v>
      </c>
      <c r="I36" s="6">
        <f>SUMIFS(Sortie[Quantité],Sortie[Fournisseur],Inventaire[[#This Row],[Fournisseur]],Sortie[Type],Inventaire[[#This Row],[Type]],Sortie[Fluide],Inventaire[[#This Row],[Fluide]])</f>
        <v>0</v>
      </c>
      <c r="J36" s="31"/>
    </row>
    <row r="37" spans="4:10" x14ac:dyDescent="0.25">
      <c r="D37" s="6"/>
      <c r="E37" s="6">
        <f>Inventaire[[#This Row],[Stock    Initial]]+Inventaire[[#This Row],[Entrées]]-Inventaire[[#This Row],[Sorties]]</f>
        <v>0</v>
      </c>
      <c r="F37" s="6"/>
      <c r="H37" s="6">
        <f>SUMIFS(Entrée[Quantité],Entrée[Type],Inventaire[[#This Row],[Type]],Entrée[Fournisseur],Inventaire[[#This Row],[Fournisseur]],Entrée[Fluide],Inventaire[[#This Row],[Fluide]])</f>
        <v>0</v>
      </c>
      <c r="I37" s="6">
        <f>SUMIFS(Sortie[Quantité],Sortie[Fournisseur],Inventaire[[#This Row],[Fournisseur]],Sortie[Type],Inventaire[[#This Row],[Type]],Sortie[Fluide],Inventaire[[#This Row],[Fluide]])</f>
        <v>0</v>
      </c>
      <c r="J37" s="31"/>
    </row>
    <row r="38" spans="4:10" x14ac:dyDescent="0.25">
      <c r="D38" s="6"/>
      <c r="E38" s="6">
        <f>Inventaire[[#This Row],[Stock    Initial]]+Inventaire[[#This Row],[Entrées]]-Inventaire[[#This Row],[Sorties]]</f>
        <v>0</v>
      </c>
      <c r="F38" s="6"/>
      <c r="H38" s="6">
        <f>SUMIFS(Entrée[Quantité],Entrée[Type],Inventaire[[#This Row],[Type]],Entrée[Fournisseur],Inventaire[[#This Row],[Fournisseur]],Entrée[Fluide],Inventaire[[#This Row],[Fluide]])</f>
        <v>0</v>
      </c>
      <c r="I38" s="6">
        <f>SUMIFS(Sortie[Quantité],Sortie[Fournisseur],Inventaire[[#This Row],[Fournisseur]],Sortie[Type],Inventaire[[#This Row],[Type]],Sortie[Fluide],Inventaire[[#This Row],[Fluide]])</f>
        <v>0</v>
      </c>
      <c r="J38" s="31"/>
    </row>
    <row r="39" spans="4:10" x14ac:dyDescent="0.25">
      <c r="D39" s="6"/>
      <c r="E39" s="6">
        <f>Inventaire[[#This Row],[Stock    Initial]]+Inventaire[[#This Row],[Entrées]]-Inventaire[[#This Row],[Sorties]]</f>
        <v>0</v>
      </c>
      <c r="F39" s="6"/>
      <c r="H39" s="6">
        <f>SUMIFS(Entrée[Quantité],Entrée[Type],Inventaire[[#This Row],[Type]],Entrée[Fournisseur],Inventaire[[#This Row],[Fournisseur]],Entrée[Fluide],Inventaire[[#This Row],[Fluide]])</f>
        <v>0</v>
      </c>
      <c r="I39" s="6">
        <f>SUMIFS(Sortie[Quantité],Sortie[Fournisseur],Inventaire[[#This Row],[Fournisseur]],Sortie[Type],Inventaire[[#This Row],[Type]],Sortie[Fluide],Inventaire[[#This Row],[Fluide]])</f>
        <v>0</v>
      </c>
      <c r="J39" s="31"/>
    </row>
    <row r="40" spans="4:10" x14ac:dyDescent="0.25">
      <c r="D40" s="6"/>
      <c r="E40" s="6">
        <f>Inventaire[[#This Row],[Stock    Initial]]+Inventaire[[#This Row],[Entrées]]-Inventaire[[#This Row],[Sorties]]</f>
        <v>0</v>
      </c>
      <c r="F40" s="6"/>
      <c r="H40" s="6">
        <f>SUMIFS(Entrée[Quantité],Entrée[Type],Inventaire[[#This Row],[Type]],Entrée[Fournisseur],Inventaire[[#This Row],[Fournisseur]],Entrée[Fluide],Inventaire[[#This Row],[Fluide]])</f>
        <v>0</v>
      </c>
      <c r="I40" s="6">
        <f>SUMIFS(Sortie[Quantité],Sortie[Fournisseur],Inventaire[[#This Row],[Fournisseur]],Sortie[Type],Inventaire[[#This Row],[Type]],Sortie[Fluide],Inventaire[[#This Row],[Fluide]])</f>
        <v>0</v>
      </c>
      <c r="J40" s="31"/>
    </row>
    <row r="41" spans="4:10" x14ac:dyDescent="0.25">
      <c r="D41" s="6"/>
      <c r="E41" s="6">
        <f>Inventaire[[#This Row],[Stock    Initial]]+Inventaire[[#This Row],[Entrées]]-Inventaire[[#This Row],[Sorties]]</f>
        <v>0</v>
      </c>
      <c r="F41" s="6"/>
      <c r="H41" s="6">
        <f>SUMIFS(Entrée[Quantité],Entrée[Type],Inventaire[[#This Row],[Type]],Entrée[Fournisseur],Inventaire[[#This Row],[Fournisseur]],Entrée[Fluide],Inventaire[[#This Row],[Fluide]])</f>
        <v>0</v>
      </c>
      <c r="I41" s="6">
        <f>SUMIFS(Sortie[Quantité],Sortie[Fournisseur],Inventaire[[#This Row],[Fournisseur]],Sortie[Type],Inventaire[[#This Row],[Type]],Sortie[Fluide],Inventaire[[#This Row],[Fluide]])</f>
        <v>0</v>
      </c>
      <c r="J41" s="31"/>
    </row>
  </sheetData>
  <conditionalFormatting sqref="E11:E41">
    <cfRule type="expression" dxfId="33" priority="1">
      <formula>$E11&gt;$F11</formula>
    </cfRule>
    <cfRule type="expression" dxfId="32" priority="3">
      <formula>$E11&lt;=$F11</formula>
    </cfRule>
    <cfRule type="expression" dxfId="31" priority="2">
      <formula>$E11&lt;=0</formula>
    </cfRule>
  </conditionalFormatting>
  <pageMargins left="0.7" right="0.7" top="0.75" bottom="0.75" header="0.3" footer="0.3"/>
  <drawing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40FAAA9A-1626-4BBC-8E15-1BB4F81CB044}">
          <x14:formula1>
            <xm:f>Paramètres!$A$12:$A$16</xm:f>
          </x14:formula1>
          <xm:sqref>A11:A41</xm:sqref>
        </x14:dataValidation>
        <x14:dataValidation type="list" allowBlank="1" showInputMessage="1" showErrorMessage="1" xr:uid="{4DD7B6F2-5C3A-4DE4-A605-76A9A860033C}">
          <x14:formula1>
            <xm:f>Paramètres!$B$12:$B$15</xm:f>
          </x14:formula1>
          <xm:sqref>B11:B41</xm:sqref>
        </x14:dataValidation>
        <x14:dataValidation type="list" allowBlank="1" showInputMessage="1" showErrorMessage="1" xr:uid="{C9977E1A-E515-4834-A01D-A52F3BA3F7C5}">
          <x14:formula1>
            <xm:f>Paramètres!$C$12:$C$17</xm:f>
          </x14:formula1>
          <xm:sqref>C11:C41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8BE8D5F-D1E7-44C0-973D-3BD19519A09E}">
  <sheetPr codeName="Feuil3">
    <tabColor rgb="FFFFFF00"/>
  </sheetPr>
  <dimension ref="A1:G101"/>
  <sheetViews>
    <sheetView workbookViewId="0">
      <selection activeCell="E7" sqref="E7"/>
    </sheetView>
  </sheetViews>
  <sheetFormatPr baseColWidth="10" defaultRowHeight="15" x14ac:dyDescent="0.25"/>
  <cols>
    <col min="1" max="1" width="15.42578125" customWidth="1"/>
    <col min="2" max="2" width="16" customWidth="1"/>
    <col min="3" max="3" width="23.140625" customWidth="1"/>
    <col min="4" max="4" width="18.42578125" customWidth="1"/>
    <col min="5" max="7" width="11.5703125" customWidth="1"/>
  </cols>
  <sheetData>
    <row r="1" spans="1:7" ht="18.75" x14ac:dyDescent="0.3">
      <c r="A1" s="3" t="s">
        <v>6</v>
      </c>
    </row>
    <row r="3" spans="1:7" ht="45.75" customHeight="1" x14ac:dyDescent="0.25"/>
    <row r="5" spans="1:7" ht="34.5" customHeight="1" x14ac:dyDescent="0.25">
      <c r="A5" s="4" t="s">
        <v>7</v>
      </c>
      <c r="B5" s="5" t="s">
        <v>8</v>
      </c>
      <c r="C5" s="4" t="s">
        <v>9</v>
      </c>
      <c r="D5" s="4" t="s">
        <v>10</v>
      </c>
      <c r="E5" s="5" t="s">
        <v>35</v>
      </c>
      <c r="F5" s="5" t="s">
        <v>26</v>
      </c>
      <c r="G5" s="5" t="s">
        <v>12</v>
      </c>
    </row>
    <row r="6" spans="1:7" x14ac:dyDescent="0.25">
      <c r="A6" s="13">
        <v>45294</v>
      </c>
      <c r="B6" s="7">
        <v>236</v>
      </c>
      <c r="C6" s="6" t="s">
        <v>13</v>
      </c>
      <c r="D6" s="6" t="s">
        <v>4</v>
      </c>
      <c r="E6" s="6" t="s">
        <v>16</v>
      </c>
      <c r="F6" s="6">
        <v>1</v>
      </c>
      <c r="G6" s="6" t="s">
        <v>21</v>
      </c>
    </row>
    <row r="7" spans="1:7" x14ac:dyDescent="0.25">
      <c r="A7" s="13">
        <v>45602</v>
      </c>
      <c r="B7" s="7">
        <v>284</v>
      </c>
      <c r="C7" s="6" t="s">
        <v>14</v>
      </c>
      <c r="D7" s="6" t="s">
        <v>3</v>
      </c>
      <c r="E7" s="6" t="s">
        <v>53</v>
      </c>
      <c r="F7" s="6">
        <v>1</v>
      </c>
      <c r="G7" s="6" t="s">
        <v>22</v>
      </c>
    </row>
    <row r="8" spans="1:7" x14ac:dyDescent="0.25">
      <c r="A8" s="13">
        <v>45659</v>
      </c>
      <c r="B8" s="7">
        <v>12345</v>
      </c>
      <c r="C8" s="6" t="s">
        <v>13</v>
      </c>
      <c r="D8" s="6" t="s">
        <v>2</v>
      </c>
      <c r="E8" s="6" t="s">
        <v>16</v>
      </c>
      <c r="F8" s="6">
        <v>1</v>
      </c>
      <c r="G8" s="6" t="s">
        <v>22</v>
      </c>
    </row>
    <row r="9" spans="1:7" x14ac:dyDescent="0.25">
      <c r="A9" s="13">
        <v>45663</v>
      </c>
      <c r="B9" s="7">
        <v>123456</v>
      </c>
      <c r="C9" s="6" t="s">
        <v>13</v>
      </c>
      <c r="D9" s="6" t="s">
        <v>2</v>
      </c>
      <c r="E9" s="6" t="s">
        <v>16</v>
      </c>
      <c r="F9" s="6">
        <v>1</v>
      </c>
      <c r="G9" s="6" t="s">
        <v>22</v>
      </c>
    </row>
    <row r="10" spans="1:7" x14ac:dyDescent="0.25">
      <c r="A10" s="13">
        <v>45663</v>
      </c>
      <c r="B10" s="7">
        <v>456789</v>
      </c>
      <c r="C10" s="6" t="s">
        <v>13</v>
      </c>
      <c r="D10" s="6" t="s">
        <v>3</v>
      </c>
      <c r="E10" s="6" t="s">
        <v>19</v>
      </c>
      <c r="F10" s="6">
        <v>1</v>
      </c>
      <c r="G10" s="6" t="s">
        <v>22</v>
      </c>
    </row>
    <row r="11" spans="1:7" x14ac:dyDescent="0.25">
      <c r="A11" s="13">
        <v>45462</v>
      </c>
      <c r="B11" s="7">
        <v>2660</v>
      </c>
      <c r="C11" s="6" t="s">
        <v>13</v>
      </c>
      <c r="D11" s="6" t="s">
        <v>2</v>
      </c>
      <c r="E11" s="6" t="s">
        <v>16</v>
      </c>
      <c r="F11" s="6">
        <v>1</v>
      </c>
      <c r="G11" s="6" t="s">
        <v>21</v>
      </c>
    </row>
    <row r="12" spans="1:7" x14ac:dyDescent="0.25">
      <c r="A12" s="13">
        <v>45462</v>
      </c>
      <c r="B12" s="7">
        <v>20362</v>
      </c>
      <c r="C12" s="6" t="s">
        <v>13</v>
      </c>
      <c r="D12" s="6" t="s">
        <v>2</v>
      </c>
      <c r="E12" s="6" t="s">
        <v>16</v>
      </c>
      <c r="F12" s="6">
        <v>1</v>
      </c>
      <c r="G12" s="6" t="s">
        <v>21</v>
      </c>
    </row>
    <row r="13" spans="1:7" x14ac:dyDescent="0.25">
      <c r="A13" s="13">
        <v>45462</v>
      </c>
      <c r="B13" s="7">
        <v>65425</v>
      </c>
      <c r="C13" s="6" t="s">
        <v>15</v>
      </c>
      <c r="D13" s="6" t="s">
        <v>2</v>
      </c>
      <c r="E13" s="6" t="s">
        <v>53</v>
      </c>
      <c r="F13" s="6">
        <v>1</v>
      </c>
      <c r="G13" s="6"/>
    </row>
    <row r="14" spans="1:7" x14ac:dyDescent="0.25">
      <c r="A14" s="13"/>
      <c r="B14" s="7"/>
      <c r="C14" s="6"/>
      <c r="D14" s="6"/>
      <c r="E14" s="6"/>
      <c r="F14" s="6"/>
      <c r="G14" s="6"/>
    </row>
    <row r="15" spans="1:7" x14ac:dyDescent="0.25">
      <c r="A15" s="13"/>
      <c r="B15" s="7"/>
      <c r="C15" s="6"/>
      <c r="D15" s="6"/>
      <c r="E15" s="6"/>
      <c r="F15" s="6"/>
      <c r="G15" s="6"/>
    </row>
    <row r="16" spans="1:7" x14ac:dyDescent="0.25">
      <c r="A16" s="13"/>
      <c r="B16" s="7"/>
      <c r="C16" s="6"/>
      <c r="D16" s="6"/>
      <c r="E16" s="6"/>
      <c r="F16" s="6"/>
      <c r="G16" s="6"/>
    </row>
    <row r="17" spans="1:7" x14ac:dyDescent="0.25">
      <c r="A17" s="13"/>
      <c r="B17" s="7"/>
      <c r="C17" s="6"/>
      <c r="D17" s="6"/>
      <c r="E17" s="6"/>
      <c r="F17" s="6"/>
      <c r="G17" s="6"/>
    </row>
    <row r="18" spans="1:7" x14ac:dyDescent="0.25">
      <c r="A18" s="13"/>
      <c r="B18" s="7"/>
      <c r="C18" s="6"/>
      <c r="D18" s="6"/>
      <c r="E18" s="6"/>
      <c r="F18" s="6"/>
      <c r="G18" s="6"/>
    </row>
    <row r="19" spans="1:7" x14ac:dyDescent="0.25">
      <c r="A19" s="13"/>
      <c r="B19" s="7"/>
      <c r="C19" s="6"/>
      <c r="D19" s="6"/>
      <c r="E19" s="6"/>
      <c r="F19" s="6"/>
      <c r="G19" s="6"/>
    </row>
    <row r="20" spans="1:7" x14ac:dyDescent="0.25">
      <c r="A20" s="13"/>
      <c r="B20" s="7"/>
      <c r="C20" s="6"/>
      <c r="D20" s="6"/>
      <c r="E20" s="6"/>
      <c r="F20" s="6"/>
      <c r="G20" s="6"/>
    </row>
    <row r="21" spans="1:7" x14ac:dyDescent="0.25">
      <c r="A21" s="13"/>
      <c r="B21" s="7"/>
      <c r="C21" s="6"/>
      <c r="D21" s="6"/>
      <c r="E21" s="6"/>
      <c r="F21" s="6"/>
      <c r="G21" s="6"/>
    </row>
    <row r="22" spans="1:7" x14ac:dyDescent="0.25">
      <c r="A22" s="13"/>
      <c r="B22" s="7"/>
      <c r="C22" s="6"/>
      <c r="D22" s="6"/>
      <c r="E22" s="6"/>
      <c r="F22" s="6"/>
      <c r="G22" s="6"/>
    </row>
    <row r="23" spans="1:7" x14ac:dyDescent="0.25">
      <c r="A23" s="13"/>
      <c r="B23" s="7"/>
      <c r="C23" s="6"/>
      <c r="D23" s="6"/>
      <c r="E23" s="6"/>
      <c r="F23" s="6"/>
      <c r="G23" s="6"/>
    </row>
    <row r="24" spans="1:7" x14ac:dyDescent="0.25">
      <c r="A24" s="13"/>
      <c r="B24" s="7"/>
      <c r="C24" s="6"/>
      <c r="D24" s="6"/>
      <c r="E24" s="6"/>
      <c r="F24" s="6"/>
      <c r="G24" s="6"/>
    </row>
    <row r="25" spans="1:7" x14ac:dyDescent="0.25">
      <c r="A25" s="13"/>
      <c r="B25" s="7"/>
      <c r="C25" s="6"/>
      <c r="D25" s="6"/>
      <c r="E25" s="6"/>
      <c r="F25" s="6"/>
      <c r="G25" s="6"/>
    </row>
    <row r="26" spans="1:7" x14ac:dyDescent="0.25">
      <c r="A26" s="13"/>
      <c r="B26" s="7"/>
      <c r="C26" s="6"/>
      <c r="D26" s="6"/>
      <c r="E26" s="6"/>
      <c r="F26" s="6"/>
      <c r="G26" s="6"/>
    </row>
    <row r="27" spans="1:7" x14ac:dyDescent="0.25">
      <c r="A27" s="13"/>
      <c r="B27" s="7"/>
      <c r="C27" s="6"/>
      <c r="D27" s="6"/>
      <c r="E27" s="6"/>
      <c r="F27" s="6"/>
      <c r="G27" s="6"/>
    </row>
    <row r="28" spans="1:7" x14ac:dyDescent="0.25">
      <c r="A28" s="13"/>
      <c r="B28" s="7"/>
      <c r="C28" s="6"/>
      <c r="D28" s="6"/>
      <c r="E28" s="6"/>
      <c r="F28" s="6"/>
      <c r="G28" s="6"/>
    </row>
    <row r="29" spans="1:7" x14ac:dyDescent="0.25">
      <c r="A29" s="13"/>
      <c r="B29" s="7"/>
      <c r="C29" s="6"/>
      <c r="D29" s="6"/>
      <c r="E29" s="6"/>
      <c r="F29" s="6"/>
      <c r="G29" s="6"/>
    </row>
    <row r="30" spans="1:7" x14ac:dyDescent="0.25">
      <c r="A30" s="13"/>
      <c r="B30" s="7"/>
      <c r="C30" s="6"/>
      <c r="D30" s="6"/>
      <c r="E30" s="6"/>
      <c r="F30" s="6"/>
      <c r="G30" s="6"/>
    </row>
    <row r="31" spans="1:7" x14ac:dyDescent="0.25">
      <c r="A31" s="13"/>
      <c r="B31" s="7"/>
      <c r="C31" s="6"/>
      <c r="D31" s="6"/>
      <c r="E31" s="6"/>
      <c r="F31" s="6"/>
      <c r="G31" s="6"/>
    </row>
    <row r="32" spans="1:7" x14ac:dyDescent="0.25">
      <c r="A32" s="13"/>
      <c r="B32" s="7"/>
      <c r="C32" s="6"/>
      <c r="D32" s="6"/>
      <c r="E32" s="6"/>
      <c r="F32" s="6"/>
      <c r="G32" s="6"/>
    </row>
    <row r="33" spans="1:7" x14ac:dyDescent="0.25">
      <c r="A33" s="13"/>
      <c r="B33" s="7"/>
      <c r="C33" s="6"/>
      <c r="D33" s="6"/>
      <c r="E33" s="6"/>
      <c r="F33" s="6"/>
      <c r="G33" s="6"/>
    </row>
    <row r="34" spans="1:7" x14ac:dyDescent="0.25">
      <c r="A34" s="13"/>
      <c r="B34" s="7"/>
      <c r="C34" s="6"/>
      <c r="D34" s="6"/>
      <c r="E34" s="6"/>
      <c r="F34" s="6"/>
      <c r="G34" s="6"/>
    </row>
    <row r="35" spans="1:7" x14ac:dyDescent="0.25">
      <c r="A35" s="13"/>
      <c r="B35" s="7"/>
      <c r="C35" s="6"/>
      <c r="D35" s="6"/>
      <c r="E35" s="6"/>
      <c r="F35" s="6"/>
      <c r="G35" s="6"/>
    </row>
    <row r="36" spans="1:7" x14ac:dyDescent="0.25">
      <c r="A36" s="13"/>
      <c r="B36" s="7"/>
      <c r="C36" s="6"/>
      <c r="D36" s="6"/>
      <c r="E36" s="6"/>
      <c r="F36" s="6"/>
      <c r="G36" s="6"/>
    </row>
    <row r="37" spans="1:7" x14ac:dyDescent="0.25">
      <c r="A37" s="13"/>
      <c r="B37" s="7"/>
      <c r="C37" s="6"/>
      <c r="D37" s="6"/>
      <c r="E37" s="6"/>
      <c r="F37" s="6"/>
      <c r="G37" s="6"/>
    </row>
    <row r="38" spans="1:7" x14ac:dyDescent="0.25">
      <c r="A38" s="13"/>
      <c r="B38" s="7"/>
      <c r="C38" s="6"/>
      <c r="D38" s="6"/>
      <c r="E38" s="6"/>
      <c r="F38" s="6"/>
      <c r="G38" s="6"/>
    </row>
    <row r="39" spans="1:7" x14ac:dyDescent="0.25">
      <c r="A39" s="13"/>
      <c r="B39" s="7"/>
      <c r="C39" s="6"/>
      <c r="D39" s="6"/>
      <c r="E39" s="6"/>
      <c r="F39" s="6"/>
      <c r="G39" s="6"/>
    </row>
    <row r="40" spans="1:7" x14ac:dyDescent="0.25">
      <c r="A40" s="13"/>
      <c r="B40" s="7"/>
      <c r="C40" s="6"/>
      <c r="D40" s="6"/>
      <c r="E40" s="6"/>
      <c r="F40" s="6"/>
      <c r="G40" s="6"/>
    </row>
    <row r="41" spans="1:7" x14ac:dyDescent="0.25">
      <c r="A41" s="13"/>
      <c r="B41" s="7"/>
      <c r="C41" s="6"/>
      <c r="D41" s="6"/>
      <c r="E41" s="6"/>
      <c r="F41" s="6"/>
      <c r="G41" s="6"/>
    </row>
    <row r="42" spans="1:7" x14ac:dyDescent="0.25">
      <c r="A42" s="13"/>
      <c r="B42" s="7"/>
      <c r="C42" s="6"/>
      <c r="D42" s="6"/>
      <c r="E42" s="6"/>
      <c r="F42" s="6"/>
      <c r="G42" s="6"/>
    </row>
    <row r="43" spans="1:7" x14ac:dyDescent="0.25">
      <c r="A43" s="13"/>
      <c r="B43" s="7"/>
      <c r="C43" s="6"/>
      <c r="D43" s="6"/>
      <c r="E43" s="6"/>
      <c r="F43" s="6"/>
      <c r="G43" s="6"/>
    </row>
    <row r="44" spans="1:7" x14ac:dyDescent="0.25">
      <c r="A44" s="13"/>
      <c r="B44" s="7"/>
      <c r="C44" s="6"/>
      <c r="D44" s="6"/>
      <c r="E44" s="6"/>
      <c r="F44" s="6"/>
      <c r="G44" s="6"/>
    </row>
    <row r="45" spans="1:7" x14ac:dyDescent="0.25">
      <c r="A45" s="13"/>
      <c r="B45" s="7"/>
      <c r="C45" s="6"/>
      <c r="D45" s="6"/>
      <c r="E45" s="6"/>
      <c r="F45" s="6"/>
      <c r="G45" s="6"/>
    </row>
    <row r="46" spans="1:7" x14ac:dyDescent="0.25">
      <c r="A46" s="13"/>
      <c r="B46" s="7"/>
      <c r="C46" s="6"/>
      <c r="D46" s="6"/>
      <c r="E46" s="6"/>
      <c r="F46" s="6"/>
      <c r="G46" s="6"/>
    </row>
    <row r="47" spans="1:7" x14ac:dyDescent="0.25">
      <c r="A47" s="13"/>
      <c r="B47" s="7"/>
      <c r="C47" s="6"/>
      <c r="D47" s="6"/>
      <c r="E47" s="6"/>
      <c r="F47" s="6"/>
      <c r="G47" s="6"/>
    </row>
    <row r="48" spans="1:7" x14ac:dyDescent="0.25">
      <c r="A48" s="13"/>
      <c r="B48" s="7"/>
      <c r="C48" s="6"/>
      <c r="D48" s="6"/>
      <c r="E48" s="6"/>
      <c r="F48" s="6"/>
      <c r="G48" s="6"/>
    </row>
    <row r="49" spans="1:7" x14ac:dyDescent="0.25">
      <c r="A49" s="13"/>
      <c r="B49" s="7"/>
      <c r="C49" s="6"/>
      <c r="D49" s="6"/>
      <c r="E49" s="6"/>
      <c r="F49" s="6"/>
      <c r="G49" s="6"/>
    </row>
    <row r="50" spans="1:7" x14ac:dyDescent="0.25">
      <c r="A50" s="13"/>
      <c r="B50" s="7"/>
      <c r="C50" s="6"/>
      <c r="D50" s="6"/>
      <c r="E50" s="6"/>
      <c r="F50" s="6"/>
      <c r="G50" s="6"/>
    </row>
    <row r="51" spans="1:7" x14ac:dyDescent="0.25">
      <c r="A51" s="13"/>
      <c r="B51" s="7"/>
      <c r="C51" s="6"/>
      <c r="D51" s="6"/>
      <c r="E51" s="6"/>
      <c r="F51" s="6"/>
      <c r="G51" s="6"/>
    </row>
    <row r="52" spans="1:7" x14ac:dyDescent="0.25">
      <c r="A52" s="13"/>
      <c r="B52" s="7"/>
      <c r="C52" s="6"/>
      <c r="D52" s="6"/>
      <c r="E52" s="6"/>
      <c r="F52" s="6"/>
      <c r="G52" s="6"/>
    </row>
    <row r="53" spans="1:7" x14ac:dyDescent="0.25">
      <c r="A53" s="13"/>
      <c r="B53" s="7"/>
      <c r="C53" s="6"/>
      <c r="D53" s="6"/>
      <c r="E53" s="6"/>
      <c r="F53" s="6"/>
      <c r="G53" s="6"/>
    </row>
    <row r="54" spans="1:7" x14ac:dyDescent="0.25">
      <c r="A54" s="13"/>
      <c r="B54" s="7"/>
      <c r="C54" s="6"/>
      <c r="D54" s="6"/>
      <c r="E54" s="6"/>
      <c r="F54" s="6"/>
      <c r="G54" s="6"/>
    </row>
    <row r="55" spans="1:7" x14ac:dyDescent="0.25">
      <c r="A55" s="13"/>
      <c r="B55" s="7"/>
      <c r="C55" s="6"/>
      <c r="D55" s="6"/>
      <c r="E55" s="6"/>
      <c r="F55" s="6"/>
      <c r="G55" s="6"/>
    </row>
    <row r="56" spans="1:7" x14ac:dyDescent="0.25">
      <c r="A56" s="13"/>
      <c r="B56" s="7"/>
      <c r="C56" s="6"/>
      <c r="D56" s="6"/>
      <c r="E56" s="6"/>
      <c r="F56" s="6"/>
      <c r="G56" s="6"/>
    </row>
    <row r="57" spans="1:7" x14ac:dyDescent="0.25">
      <c r="A57" s="13"/>
      <c r="B57" s="7"/>
      <c r="C57" s="6"/>
      <c r="D57" s="6"/>
      <c r="E57" s="6"/>
      <c r="F57" s="6"/>
      <c r="G57" s="6"/>
    </row>
    <row r="58" spans="1:7" x14ac:dyDescent="0.25">
      <c r="A58" s="13"/>
      <c r="B58" s="7"/>
      <c r="C58" s="6"/>
      <c r="D58" s="6"/>
      <c r="E58" s="6"/>
      <c r="F58" s="6"/>
      <c r="G58" s="6"/>
    </row>
    <row r="59" spans="1:7" x14ac:dyDescent="0.25">
      <c r="A59" s="13"/>
      <c r="B59" s="7"/>
      <c r="C59" s="6"/>
      <c r="D59" s="6"/>
      <c r="E59" s="6"/>
      <c r="F59" s="6"/>
      <c r="G59" s="6"/>
    </row>
    <row r="60" spans="1:7" x14ac:dyDescent="0.25">
      <c r="A60" s="13"/>
      <c r="B60" s="7"/>
      <c r="C60" s="6"/>
      <c r="D60" s="6"/>
      <c r="E60" s="6"/>
      <c r="F60" s="6"/>
      <c r="G60" s="6"/>
    </row>
    <row r="61" spans="1:7" x14ac:dyDescent="0.25">
      <c r="A61" s="13"/>
      <c r="B61" s="7"/>
      <c r="C61" s="6"/>
      <c r="D61" s="6"/>
      <c r="E61" s="6"/>
      <c r="F61" s="6"/>
      <c r="G61" s="6"/>
    </row>
    <row r="62" spans="1:7" x14ac:dyDescent="0.25">
      <c r="A62" s="13"/>
      <c r="B62" s="7"/>
      <c r="C62" s="6"/>
      <c r="D62" s="6"/>
      <c r="E62" s="6"/>
      <c r="F62" s="6"/>
      <c r="G62" s="6"/>
    </row>
    <row r="63" spans="1:7" x14ac:dyDescent="0.25">
      <c r="A63" s="13"/>
      <c r="B63" s="7"/>
      <c r="C63" s="6"/>
      <c r="D63" s="6"/>
      <c r="E63" s="6"/>
      <c r="F63" s="6"/>
      <c r="G63" s="6"/>
    </row>
    <row r="64" spans="1:7" x14ac:dyDescent="0.25">
      <c r="A64" s="13"/>
      <c r="B64" s="7"/>
      <c r="C64" s="6"/>
      <c r="D64" s="6"/>
      <c r="E64" s="6"/>
      <c r="F64" s="6"/>
      <c r="G64" s="6"/>
    </row>
    <row r="65" spans="1:7" x14ac:dyDescent="0.25">
      <c r="A65" s="13"/>
      <c r="B65" s="7"/>
      <c r="C65" s="6"/>
      <c r="D65" s="6"/>
      <c r="E65" s="6"/>
      <c r="F65" s="6"/>
      <c r="G65" s="6"/>
    </row>
    <row r="66" spans="1:7" x14ac:dyDescent="0.25">
      <c r="A66" s="13"/>
      <c r="B66" s="7"/>
      <c r="C66" s="6"/>
      <c r="D66" s="6"/>
      <c r="E66" s="6"/>
      <c r="F66" s="6"/>
      <c r="G66" s="6"/>
    </row>
    <row r="67" spans="1:7" x14ac:dyDescent="0.25">
      <c r="A67" s="13"/>
      <c r="B67" s="7"/>
      <c r="C67" s="6"/>
      <c r="D67" s="6"/>
      <c r="E67" s="6"/>
      <c r="F67" s="6"/>
      <c r="G67" s="6"/>
    </row>
    <row r="68" spans="1:7" x14ac:dyDescent="0.25">
      <c r="A68" s="13"/>
      <c r="B68" s="7"/>
      <c r="C68" s="6"/>
      <c r="D68" s="6"/>
      <c r="E68" s="6"/>
      <c r="F68" s="6"/>
      <c r="G68" s="6"/>
    </row>
    <row r="69" spans="1:7" x14ac:dyDescent="0.25">
      <c r="A69" s="13"/>
      <c r="B69" s="7"/>
      <c r="C69" s="6"/>
      <c r="D69" s="6"/>
      <c r="E69" s="6"/>
      <c r="F69" s="6"/>
      <c r="G69" s="6"/>
    </row>
    <row r="70" spans="1:7" x14ac:dyDescent="0.25">
      <c r="A70" s="13"/>
      <c r="B70" s="7"/>
      <c r="C70" s="6"/>
      <c r="D70" s="6"/>
      <c r="E70" s="6"/>
      <c r="F70" s="6"/>
      <c r="G70" s="6"/>
    </row>
    <row r="71" spans="1:7" x14ac:dyDescent="0.25">
      <c r="A71" s="13"/>
      <c r="B71" s="7"/>
      <c r="C71" s="6"/>
      <c r="D71" s="6"/>
      <c r="E71" s="6"/>
      <c r="F71" s="6"/>
      <c r="G71" s="6"/>
    </row>
    <row r="72" spans="1:7" x14ac:dyDescent="0.25">
      <c r="A72" s="13"/>
      <c r="B72" s="7"/>
      <c r="C72" s="6"/>
      <c r="D72" s="6"/>
      <c r="E72" s="6"/>
      <c r="F72" s="6"/>
      <c r="G72" s="6"/>
    </row>
    <row r="73" spans="1:7" x14ac:dyDescent="0.25">
      <c r="A73" s="13"/>
      <c r="B73" s="7"/>
      <c r="C73" s="6"/>
      <c r="D73" s="6"/>
      <c r="E73" s="6"/>
      <c r="F73" s="6"/>
      <c r="G73" s="6"/>
    </row>
    <row r="74" spans="1:7" x14ac:dyDescent="0.25">
      <c r="A74" s="13"/>
      <c r="B74" s="7"/>
      <c r="C74" s="6"/>
      <c r="D74" s="6"/>
      <c r="E74" s="6"/>
      <c r="F74" s="6"/>
      <c r="G74" s="6"/>
    </row>
    <row r="75" spans="1:7" x14ac:dyDescent="0.25">
      <c r="A75" s="13"/>
      <c r="B75" s="7"/>
      <c r="C75" s="6"/>
      <c r="D75" s="6"/>
      <c r="E75" s="6"/>
      <c r="F75" s="6"/>
      <c r="G75" s="6"/>
    </row>
    <row r="76" spans="1:7" x14ac:dyDescent="0.25">
      <c r="A76" s="13"/>
      <c r="B76" s="7"/>
      <c r="C76" s="6"/>
      <c r="D76" s="6"/>
      <c r="E76" s="6"/>
      <c r="F76" s="6"/>
      <c r="G76" s="6"/>
    </row>
    <row r="77" spans="1:7" x14ac:dyDescent="0.25">
      <c r="A77" s="13"/>
      <c r="B77" s="7"/>
      <c r="C77" s="6"/>
      <c r="D77" s="6"/>
      <c r="E77" s="6"/>
      <c r="F77" s="6"/>
      <c r="G77" s="6"/>
    </row>
    <row r="78" spans="1:7" x14ac:dyDescent="0.25">
      <c r="A78" s="13"/>
      <c r="B78" s="7"/>
      <c r="C78" s="6"/>
      <c r="D78" s="6"/>
      <c r="E78" s="6"/>
      <c r="F78" s="6"/>
      <c r="G78" s="6"/>
    </row>
    <row r="79" spans="1:7" x14ac:dyDescent="0.25">
      <c r="A79" s="13"/>
      <c r="B79" s="7"/>
      <c r="C79" s="6"/>
      <c r="D79" s="6"/>
      <c r="E79" s="6"/>
      <c r="F79" s="6"/>
      <c r="G79" s="6"/>
    </row>
    <row r="80" spans="1:7" x14ac:dyDescent="0.25">
      <c r="A80" s="13"/>
      <c r="B80" s="7"/>
      <c r="C80" s="6"/>
      <c r="D80" s="6"/>
      <c r="E80" s="6"/>
      <c r="F80" s="6"/>
      <c r="G80" s="6"/>
    </row>
    <row r="81" spans="1:7" x14ac:dyDescent="0.25">
      <c r="A81" s="13"/>
      <c r="B81" s="7"/>
      <c r="C81" s="6"/>
      <c r="D81" s="6"/>
      <c r="E81" s="6"/>
      <c r="F81" s="6"/>
      <c r="G81" s="6"/>
    </row>
    <row r="82" spans="1:7" x14ac:dyDescent="0.25">
      <c r="A82" s="13"/>
      <c r="B82" s="7"/>
      <c r="C82" s="6"/>
      <c r="D82" s="6"/>
      <c r="E82" s="6"/>
      <c r="F82" s="6"/>
      <c r="G82" s="6"/>
    </row>
    <row r="83" spans="1:7" x14ac:dyDescent="0.25">
      <c r="A83" s="13"/>
      <c r="B83" s="7"/>
      <c r="C83" s="6"/>
      <c r="D83" s="6"/>
      <c r="E83" s="6"/>
      <c r="F83" s="6"/>
      <c r="G83" s="6"/>
    </row>
    <row r="84" spans="1:7" x14ac:dyDescent="0.25">
      <c r="A84" s="13"/>
      <c r="B84" s="7"/>
      <c r="C84" s="6"/>
      <c r="D84" s="6"/>
      <c r="E84" s="6"/>
      <c r="F84" s="6"/>
      <c r="G84" s="6"/>
    </row>
    <row r="85" spans="1:7" x14ac:dyDescent="0.25">
      <c r="A85" s="13"/>
      <c r="B85" s="7"/>
      <c r="C85" s="6"/>
      <c r="D85" s="6"/>
      <c r="E85" s="6"/>
      <c r="F85" s="6"/>
      <c r="G85" s="6"/>
    </row>
    <row r="86" spans="1:7" x14ac:dyDescent="0.25">
      <c r="A86" s="13"/>
      <c r="B86" s="7"/>
      <c r="C86" s="6"/>
      <c r="D86" s="6"/>
      <c r="E86" s="6"/>
      <c r="F86" s="6"/>
      <c r="G86" s="6"/>
    </row>
    <row r="87" spans="1:7" x14ac:dyDescent="0.25">
      <c r="A87" s="13"/>
      <c r="B87" s="7"/>
      <c r="C87" s="6"/>
      <c r="D87" s="6"/>
      <c r="E87" s="6"/>
      <c r="F87" s="6"/>
      <c r="G87" s="6"/>
    </row>
    <row r="88" spans="1:7" x14ac:dyDescent="0.25">
      <c r="A88" s="13"/>
      <c r="B88" s="7"/>
      <c r="C88" s="6"/>
      <c r="D88" s="6"/>
      <c r="E88" s="6"/>
      <c r="F88" s="6"/>
      <c r="G88" s="6"/>
    </row>
    <row r="89" spans="1:7" x14ac:dyDescent="0.25">
      <c r="A89" s="13"/>
      <c r="B89" s="7"/>
      <c r="C89" s="6"/>
      <c r="D89" s="6"/>
      <c r="E89" s="6"/>
      <c r="F89" s="6"/>
      <c r="G89" s="6"/>
    </row>
    <row r="90" spans="1:7" x14ac:dyDescent="0.25">
      <c r="A90" s="13"/>
      <c r="B90" s="7"/>
      <c r="C90" s="6"/>
      <c r="D90" s="6"/>
      <c r="E90" s="6"/>
      <c r="F90" s="6"/>
      <c r="G90" s="6"/>
    </row>
    <row r="91" spans="1:7" x14ac:dyDescent="0.25">
      <c r="A91" s="13"/>
      <c r="B91" s="7"/>
      <c r="C91" s="6"/>
      <c r="D91" s="6"/>
      <c r="E91" s="6"/>
      <c r="F91" s="6"/>
      <c r="G91" s="6"/>
    </row>
    <row r="92" spans="1:7" x14ac:dyDescent="0.25">
      <c r="A92" s="13"/>
      <c r="B92" s="7"/>
      <c r="C92" s="6"/>
      <c r="D92" s="6"/>
      <c r="E92" s="6"/>
      <c r="F92" s="6"/>
      <c r="G92" s="6"/>
    </row>
    <row r="93" spans="1:7" x14ac:dyDescent="0.25">
      <c r="A93" s="13"/>
      <c r="B93" s="7"/>
      <c r="C93" s="6"/>
      <c r="D93" s="6"/>
      <c r="E93" s="6"/>
      <c r="F93" s="6"/>
      <c r="G93" s="6"/>
    </row>
    <row r="94" spans="1:7" x14ac:dyDescent="0.25">
      <c r="A94" s="13"/>
      <c r="B94" s="7"/>
      <c r="C94" s="6"/>
      <c r="D94" s="6"/>
      <c r="E94" s="6"/>
      <c r="F94" s="6"/>
      <c r="G94" s="6"/>
    </row>
    <row r="95" spans="1:7" x14ac:dyDescent="0.25">
      <c r="A95" s="13"/>
      <c r="B95" s="7"/>
      <c r="C95" s="6"/>
      <c r="D95" s="6"/>
      <c r="E95" s="6"/>
      <c r="F95" s="6"/>
      <c r="G95" s="6"/>
    </row>
    <row r="96" spans="1:7" x14ac:dyDescent="0.25">
      <c r="A96" s="13"/>
      <c r="B96" s="7"/>
      <c r="C96" s="6"/>
      <c r="D96" s="6"/>
      <c r="E96" s="6"/>
      <c r="F96" s="6"/>
      <c r="G96" s="6"/>
    </row>
    <row r="97" spans="1:7" x14ac:dyDescent="0.25">
      <c r="A97" s="13"/>
      <c r="B97" s="7"/>
      <c r="C97" s="6"/>
      <c r="D97" s="6"/>
      <c r="E97" s="6"/>
      <c r="F97" s="6"/>
      <c r="G97" s="6"/>
    </row>
    <row r="98" spans="1:7" x14ac:dyDescent="0.25">
      <c r="A98" s="13"/>
      <c r="B98" s="7"/>
      <c r="C98" s="6"/>
      <c r="D98" s="6"/>
      <c r="E98" s="6"/>
      <c r="F98" s="6"/>
      <c r="G98" s="6"/>
    </row>
    <row r="99" spans="1:7" x14ac:dyDescent="0.25">
      <c r="A99" s="13"/>
      <c r="B99" s="7"/>
      <c r="C99" s="6"/>
      <c r="D99" s="6"/>
      <c r="E99" s="6"/>
      <c r="F99" s="6"/>
      <c r="G99" s="6"/>
    </row>
    <row r="100" spans="1:7" x14ac:dyDescent="0.25">
      <c r="A100" s="13"/>
      <c r="B100" s="7"/>
      <c r="C100" s="6"/>
      <c r="D100" s="6"/>
      <c r="E100" s="6"/>
      <c r="F100" s="6"/>
      <c r="G100" s="6"/>
    </row>
    <row r="101" spans="1:7" x14ac:dyDescent="0.25">
      <c r="A101" s="13"/>
      <c r="B101" s="7"/>
      <c r="C101" s="6"/>
      <c r="D101" s="6"/>
      <c r="E101" s="6"/>
      <c r="F101" s="6"/>
      <c r="G101" s="6"/>
    </row>
  </sheetData>
  <conditionalFormatting sqref="G6:G101">
    <cfRule type="containsText" dxfId="25" priority="1" operator="containsText" text="Affecté">
      <formula>NOT(ISERROR(SEARCH("Affecté",G6)))</formula>
    </cfRule>
    <cfRule type="containsText" dxfId="24" priority="2" operator="containsText" text="Stock">
      <formula>NOT(ISERROR(SEARCH("Stock",G6)))</formula>
    </cfRule>
  </conditionalFormatting>
  <pageMargins left="0.7" right="0.7" top="0.75" bottom="0.75" header="0.3" footer="0.3"/>
  <drawing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EAA01360-B7A4-4701-8AA9-233202DD02E2}">
          <x14:formula1>
            <xm:f>Paramètres!$B$12:$B$17</xm:f>
          </x14:formula1>
          <xm:sqref>C6:C101</xm:sqref>
        </x14:dataValidation>
        <x14:dataValidation type="list" allowBlank="1" showInputMessage="1" showErrorMessage="1" xr:uid="{19FD3679-EF1C-455D-BA54-A89AB08ADE7F}">
          <x14:formula1>
            <xm:f>Paramètres!$A$12:$A$17</xm:f>
          </x14:formula1>
          <xm:sqref>D6:D101</xm:sqref>
        </x14:dataValidation>
        <x14:dataValidation type="list" allowBlank="1" showInputMessage="1" showErrorMessage="1" xr:uid="{FD803849-1AF0-4273-AC2F-8F76555ECB97}">
          <x14:formula1>
            <xm:f>Paramètres!$C$12:$C$19</xm:f>
          </x14:formula1>
          <xm:sqref>E6:E101</xm:sqref>
        </x14:dataValidation>
        <x14:dataValidation type="list" allowBlank="1" showInputMessage="1" showErrorMessage="1" xr:uid="{2B610D2C-48F8-4327-86E6-B5BCC9E4E1A7}">
          <x14:formula1>
            <xm:f>Paramètres!$D$12:$D$15</xm:f>
          </x14:formula1>
          <xm:sqref>G6:G101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F39DD81-F6E7-4C34-80D9-AB56AFE8D756}">
  <sheetPr codeName="Feuil4">
    <tabColor rgb="FF92D050"/>
  </sheetPr>
  <dimension ref="A1:H107"/>
  <sheetViews>
    <sheetView workbookViewId="0">
      <selection activeCell="G9" sqref="G9"/>
    </sheetView>
  </sheetViews>
  <sheetFormatPr baseColWidth="10" defaultRowHeight="15" x14ac:dyDescent="0.25"/>
  <cols>
    <col min="1" max="1" width="11.5703125" customWidth="1"/>
    <col min="2" max="2" width="17" customWidth="1"/>
    <col min="3" max="3" width="15" customWidth="1"/>
    <col min="4" max="4" width="23.42578125" customWidth="1"/>
    <col min="5" max="5" width="11.5703125" customWidth="1"/>
    <col min="6" max="6" width="25.42578125" customWidth="1"/>
    <col min="7" max="7" width="11.5703125" customWidth="1"/>
    <col min="8" max="8" width="34.42578125" customWidth="1"/>
  </cols>
  <sheetData>
    <row r="1" spans="1:8" ht="18.75" x14ac:dyDescent="0.3">
      <c r="A1" s="10" t="s">
        <v>23</v>
      </c>
    </row>
    <row r="3" spans="1:8" ht="46.5" customHeight="1" x14ac:dyDescent="0.25"/>
    <row r="5" spans="1:8" ht="29.25" customHeight="1" x14ac:dyDescent="0.25">
      <c r="A5" s="9" t="s">
        <v>24</v>
      </c>
      <c r="B5" s="9" t="s">
        <v>8</v>
      </c>
      <c r="C5" s="8" t="s">
        <v>10</v>
      </c>
      <c r="D5" s="9" t="s">
        <v>9</v>
      </c>
      <c r="E5" s="9" t="s">
        <v>35</v>
      </c>
      <c r="F5" s="8" t="s">
        <v>25</v>
      </c>
      <c r="G5" s="8" t="s">
        <v>26</v>
      </c>
      <c r="H5" s="8" t="s">
        <v>47</v>
      </c>
    </row>
    <row r="6" spans="1:8" x14ac:dyDescent="0.25">
      <c r="A6" s="13">
        <v>45663</v>
      </c>
      <c r="B6" s="11">
        <v>236</v>
      </c>
      <c r="C6" s="12" t="str">
        <f>_xlfn.IFNA(VLOOKUP(Sortie[[#This Row],[Identification cylindre]],Entrée[[Identification cylindre]:[Fluide]],3,FALSE),"")</f>
        <v>Cofriset</v>
      </c>
      <c r="D6" s="12" t="str">
        <f>_xlfn.IFNA(VLOOKUP(Sortie[[#This Row],[Identification cylindre]],Entrée[[Identification cylindre]:[Fluide]],2,FALSE),"")</f>
        <v>Bouteille de charge</v>
      </c>
      <c r="E6" s="12" t="str">
        <f>_xlfn.IFNA(VLOOKUP(Sortie[[#This Row],[Identification cylindre]],Entrée[[Identification cylindre]:[Fluide]],4,FALSE),"")</f>
        <v>R410A</v>
      </c>
      <c r="F6" s="12" t="s">
        <v>48</v>
      </c>
      <c r="G6" s="6">
        <v>1</v>
      </c>
      <c r="H6" s="12"/>
    </row>
    <row r="7" spans="1:8" x14ac:dyDescent="0.25">
      <c r="A7" s="13">
        <v>45579</v>
      </c>
      <c r="B7" s="11">
        <v>2660</v>
      </c>
      <c r="C7" s="12" t="str">
        <f>_xlfn.IFNA(VLOOKUP(Sortie[[#This Row],[Identification cylindre]],Entrée[[Identification cylindre]:[Fluide]],3,FALSE),"")</f>
        <v>Gasco</v>
      </c>
      <c r="D7" s="12" t="str">
        <f>_xlfn.IFNA(VLOOKUP(Sortie[[#This Row],[Identification cylindre]],Entrée[[Identification cylindre]:[Fluide]],2,FALSE),"")</f>
        <v>Bouteille de charge</v>
      </c>
      <c r="E7" s="12" t="str">
        <f>_xlfn.IFNA(VLOOKUP(Sortie[[#This Row],[Identification cylindre]],Entrée[[Identification cylindre]:[Fluide]],4,FALSE),"")</f>
        <v>R410A</v>
      </c>
      <c r="F7" s="12" t="s">
        <v>49</v>
      </c>
      <c r="G7" s="6">
        <v>1</v>
      </c>
      <c r="H7" s="12" t="s">
        <v>27</v>
      </c>
    </row>
    <row r="8" spans="1:8" x14ac:dyDescent="0.25">
      <c r="A8" s="13">
        <v>45539</v>
      </c>
      <c r="B8" s="11">
        <v>20362</v>
      </c>
      <c r="C8" s="12" t="str">
        <f>_xlfn.IFNA(VLOOKUP(Sortie[[#This Row],[Identification cylindre]],Entrée[[Identification cylindre]:[Fluide]],3,FALSE),"")</f>
        <v>Gasco</v>
      </c>
      <c r="D8" s="12" t="str">
        <f>_xlfn.IFNA(VLOOKUP(Sortie[[#This Row],[Identification cylindre]],Entrée[[Identification cylindre]:[Fluide]],2,FALSE),"")</f>
        <v>Bouteille de charge</v>
      </c>
      <c r="E8" s="12" t="str">
        <f>_xlfn.IFNA(VLOOKUP(Sortie[[#This Row],[Identification cylindre]],Entrée[[Identification cylindre]:[Fluide]],4,FALSE),"")</f>
        <v>R410A</v>
      </c>
      <c r="F8" s="12" t="s">
        <v>50</v>
      </c>
      <c r="G8" s="6">
        <v>1</v>
      </c>
      <c r="H8" s="12" t="s">
        <v>28</v>
      </c>
    </row>
    <row r="9" spans="1:8" x14ac:dyDescent="0.25">
      <c r="A9" s="13">
        <v>45873</v>
      </c>
      <c r="B9" s="11">
        <v>65425</v>
      </c>
      <c r="C9" s="12" t="str">
        <f>_xlfn.IFNA(VLOOKUP(Sortie[[#This Row],[Identification cylindre]],Entrée[[Identification cylindre]:[Fluide]],3,FALSE),"")</f>
        <v>Gasco</v>
      </c>
      <c r="D9" s="12" t="str">
        <f>_xlfn.IFNA(VLOOKUP(Sortie[[#This Row],[Identification cylindre]],Entrée[[Identification cylindre]:[Fluide]],2,FALSE),"")</f>
        <v>Boueille de récupération</v>
      </c>
      <c r="E9" s="12" t="str">
        <f>_xlfn.IFNA(VLOOKUP(Sortie[[#This Row],[Identification cylindre]],Entrée[[Identification cylindre]:[Fluide]],4,FALSE),"")</f>
        <v>*</v>
      </c>
      <c r="F9" s="12" t="s">
        <v>49</v>
      </c>
      <c r="G9" s="6">
        <v>1</v>
      </c>
      <c r="H9" s="12"/>
    </row>
    <row r="10" spans="1:8" x14ac:dyDescent="0.25">
      <c r="A10" s="13"/>
      <c r="B10" s="11"/>
      <c r="C10" s="12" t="str">
        <f>_xlfn.IFNA(VLOOKUP(Sortie[[#This Row],[Identification cylindre]],Entrée[[Identification cylindre]:[Fluide]],3,FALSE),"")</f>
        <v/>
      </c>
      <c r="D10" s="12" t="str">
        <f>_xlfn.IFNA(VLOOKUP(Sortie[[#This Row],[Identification cylindre]],Entrée[[Identification cylindre]:[Fluide]],2,FALSE),"")</f>
        <v/>
      </c>
      <c r="E10" s="12" t="str">
        <f>_xlfn.IFNA(VLOOKUP(Sortie[[#This Row],[Identification cylindre]],Entrée[[Identification cylindre]:[Fluide]],4,FALSE),"")</f>
        <v/>
      </c>
      <c r="F10" s="12"/>
      <c r="G10" s="6"/>
      <c r="H10" s="12"/>
    </row>
    <row r="11" spans="1:8" x14ac:dyDescent="0.25">
      <c r="A11" s="13"/>
      <c r="B11" s="11"/>
      <c r="C11" s="12" t="str">
        <f>_xlfn.IFNA(VLOOKUP(Sortie[[#This Row],[Identification cylindre]],Entrée[[Identification cylindre]:[Fluide]],3,FALSE),"")</f>
        <v/>
      </c>
      <c r="D11" s="12" t="str">
        <f>_xlfn.IFNA(VLOOKUP(Sortie[[#This Row],[Identification cylindre]],Entrée[[Identification cylindre]:[Fluide]],2,FALSE),"")</f>
        <v/>
      </c>
      <c r="E11" s="12" t="str">
        <f>_xlfn.IFNA(VLOOKUP(Sortie[[#This Row],[Identification cylindre]],Entrée[[Identification cylindre]:[Fluide]],4,FALSE),"")</f>
        <v/>
      </c>
      <c r="F11" s="12"/>
      <c r="G11" s="6"/>
      <c r="H11" s="12"/>
    </row>
    <row r="12" spans="1:8" x14ac:dyDescent="0.25">
      <c r="A12" s="13"/>
      <c r="B12" s="11"/>
      <c r="C12" s="12" t="str">
        <f>_xlfn.IFNA(VLOOKUP(Sortie[[#This Row],[Identification cylindre]],Entrée[[Identification cylindre]:[Fluide]],3,FALSE),"")</f>
        <v/>
      </c>
      <c r="D12" s="12" t="str">
        <f>_xlfn.IFNA(VLOOKUP(Sortie[[#This Row],[Identification cylindre]],Entrée[[Identification cylindre]:[Fluide]],2,FALSE),"")</f>
        <v/>
      </c>
      <c r="E12" s="12" t="str">
        <f>_xlfn.IFNA(VLOOKUP(Sortie[[#This Row],[Identification cylindre]],Entrée[[Identification cylindre]:[Fluide]],4,FALSE),"")</f>
        <v/>
      </c>
      <c r="F12" s="12"/>
      <c r="G12" s="6"/>
      <c r="H12" s="12"/>
    </row>
    <row r="13" spans="1:8" x14ac:dyDescent="0.25">
      <c r="A13" s="13"/>
      <c r="B13" s="11"/>
      <c r="C13" s="12" t="str">
        <f>_xlfn.IFNA(VLOOKUP(Sortie[[#This Row],[Identification cylindre]],Entrée[[Identification cylindre]:[Fluide]],3,FALSE),"")</f>
        <v/>
      </c>
      <c r="D13" s="12" t="str">
        <f>_xlfn.IFNA(VLOOKUP(Sortie[[#This Row],[Identification cylindre]],Entrée[[Identification cylindre]:[Fluide]],2,FALSE),"")</f>
        <v/>
      </c>
      <c r="E13" s="12" t="str">
        <f>_xlfn.IFNA(VLOOKUP(Sortie[[#This Row],[Identification cylindre]],Entrée[[Identification cylindre]:[Fluide]],4,FALSE),"")</f>
        <v/>
      </c>
      <c r="F13" s="12"/>
      <c r="G13" s="6"/>
      <c r="H13" s="12"/>
    </row>
    <row r="14" spans="1:8" x14ac:dyDescent="0.25">
      <c r="A14" s="13"/>
      <c r="B14" s="11"/>
      <c r="C14" s="12" t="str">
        <f>_xlfn.IFNA(VLOOKUP(Sortie[[#This Row],[Identification cylindre]],Entrée[[Identification cylindre]:[Fluide]],3,FALSE),"")</f>
        <v/>
      </c>
      <c r="D14" s="12" t="str">
        <f>_xlfn.IFNA(VLOOKUP(Sortie[[#This Row],[Identification cylindre]],Entrée[[Identification cylindre]:[Fluide]],2,FALSE),"")</f>
        <v/>
      </c>
      <c r="E14" s="12" t="str">
        <f>_xlfn.IFNA(VLOOKUP(Sortie[[#This Row],[Identification cylindre]],Entrée[[Identification cylindre]:[Fluide]],4,FALSE),"")</f>
        <v/>
      </c>
      <c r="F14" s="12"/>
      <c r="G14" s="6"/>
      <c r="H14" s="12"/>
    </row>
    <row r="15" spans="1:8" x14ac:dyDescent="0.25">
      <c r="A15" s="13"/>
      <c r="B15" s="11"/>
      <c r="C15" s="12" t="str">
        <f>_xlfn.IFNA(VLOOKUP(Sortie[[#This Row],[Identification cylindre]],Entrée[[Identification cylindre]:[Fluide]],3,FALSE),"")</f>
        <v/>
      </c>
      <c r="D15" s="12" t="str">
        <f>_xlfn.IFNA(VLOOKUP(Sortie[[#This Row],[Identification cylindre]],Entrée[[Identification cylindre]:[Fluide]],2,FALSE),"")</f>
        <v/>
      </c>
      <c r="E15" s="12" t="str">
        <f>_xlfn.IFNA(VLOOKUP(Sortie[[#This Row],[Identification cylindre]],Entrée[[Identification cylindre]:[Fluide]],4,FALSE),"")</f>
        <v/>
      </c>
      <c r="F15" s="12"/>
      <c r="G15" s="6"/>
      <c r="H15" s="12"/>
    </row>
    <row r="16" spans="1:8" x14ac:dyDescent="0.25">
      <c r="A16" s="13"/>
      <c r="B16" s="11"/>
      <c r="C16" s="12" t="str">
        <f>_xlfn.IFNA(VLOOKUP(Sortie[[#This Row],[Identification cylindre]],Entrée[[Identification cylindre]:[Fluide]],3,FALSE),"")</f>
        <v/>
      </c>
      <c r="D16" s="12" t="str">
        <f>_xlfn.IFNA(VLOOKUP(Sortie[[#This Row],[Identification cylindre]],Entrée[[Identification cylindre]:[Fluide]],2,FALSE),"")</f>
        <v/>
      </c>
      <c r="E16" s="12" t="str">
        <f>_xlfn.IFNA(VLOOKUP(Sortie[[#This Row],[Identification cylindre]],Entrée[[Identification cylindre]:[Fluide]],4,FALSE),"")</f>
        <v/>
      </c>
      <c r="F16" s="12"/>
      <c r="G16" s="6"/>
      <c r="H16" s="12"/>
    </row>
    <row r="17" spans="1:8" x14ac:dyDescent="0.25">
      <c r="A17" s="13"/>
      <c r="B17" s="11"/>
      <c r="C17" s="12" t="str">
        <f>_xlfn.IFNA(VLOOKUP(Sortie[[#This Row],[Identification cylindre]],Entrée[[Identification cylindre]:[Fluide]],3,FALSE),"")</f>
        <v/>
      </c>
      <c r="D17" s="12" t="str">
        <f>_xlfn.IFNA(VLOOKUP(Sortie[[#This Row],[Identification cylindre]],Entrée[[Identification cylindre]:[Fluide]],2,FALSE),"")</f>
        <v/>
      </c>
      <c r="E17" s="12" t="str">
        <f>_xlfn.IFNA(VLOOKUP(Sortie[[#This Row],[Identification cylindre]],Entrée[[Identification cylindre]:[Fluide]],4,FALSE),"")</f>
        <v/>
      </c>
      <c r="F17" s="12"/>
      <c r="G17" s="6"/>
      <c r="H17" s="12"/>
    </row>
    <row r="18" spans="1:8" x14ac:dyDescent="0.25">
      <c r="A18" s="13"/>
      <c r="B18" s="11"/>
      <c r="C18" s="12" t="str">
        <f>_xlfn.IFNA(VLOOKUP(Sortie[[#This Row],[Identification cylindre]],Entrée[[Identification cylindre]:[Fluide]],3,FALSE),"")</f>
        <v/>
      </c>
      <c r="D18" s="12" t="str">
        <f>_xlfn.IFNA(VLOOKUP(Sortie[[#This Row],[Identification cylindre]],Entrée[[Identification cylindre]:[Fluide]],2,FALSE),"")</f>
        <v/>
      </c>
      <c r="E18" s="12" t="str">
        <f>_xlfn.IFNA(VLOOKUP(Sortie[[#This Row],[Identification cylindre]],Entrée[[Identification cylindre]:[Fluide]],4,FALSE),"")</f>
        <v/>
      </c>
      <c r="F18" s="12"/>
      <c r="G18" s="6"/>
      <c r="H18" s="12"/>
    </row>
    <row r="19" spans="1:8" x14ac:dyDescent="0.25">
      <c r="A19" s="13"/>
      <c r="B19" s="11"/>
      <c r="C19" s="12" t="str">
        <f>_xlfn.IFNA(VLOOKUP(Sortie[[#This Row],[Identification cylindre]],Entrée[[Identification cylindre]:[Fluide]],3,FALSE),"")</f>
        <v/>
      </c>
      <c r="D19" s="12" t="str">
        <f>_xlfn.IFNA(VLOOKUP(Sortie[[#This Row],[Identification cylindre]],Entrée[[Identification cylindre]:[Fluide]],2,FALSE),"")</f>
        <v/>
      </c>
      <c r="E19" s="12" t="str">
        <f>_xlfn.IFNA(VLOOKUP(Sortie[[#This Row],[Identification cylindre]],Entrée[[Identification cylindre]:[Fluide]],4,FALSE),"")</f>
        <v/>
      </c>
      <c r="F19" s="12"/>
      <c r="G19" s="6"/>
      <c r="H19" s="12"/>
    </row>
    <row r="20" spans="1:8" x14ac:dyDescent="0.25">
      <c r="A20" s="13"/>
      <c r="B20" s="11"/>
      <c r="C20" s="12" t="str">
        <f>_xlfn.IFNA(VLOOKUP(Sortie[[#This Row],[Identification cylindre]],Entrée[[Identification cylindre]:[Fluide]],3,FALSE),"")</f>
        <v/>
      </c>
      <c r="D20" s="12" t="str">
        <f>_xlfn.IFNA(VLOOKUP(Sortie[[#This Row],[Identification cylindre]],Entrée[[Identification cylindre]:[Fluide]],2,FALSE),"")</f>
        <v/>
      </c>
      <c r="E20" s="12" t="str">
        <f>_xlfn.IFNA(VLOOKUP(Sortie[[#This Row],[Identification cylindre]],Entrée[[Identification cylindre]:[Fluide]],4,FALSE),"")</f>
        <v/>
      </c>
      <c r="F20" s="12"/>
      <c r="G20" s="6"/>
      <c r="H20" s="12"/>
    </row>
    <row r="21" spans="1:8" x14ac:dyDescent="0.25">
      <c r="A21" s="13"/>
      <c r="B21" s="11"/>
      <c r="C21" s="12" t="str">
        <f>_xlfn.IFNA(VLOOKUP(Sortie[[#This Row],[Identification cylindre]],Entrée[[Identification cylindre]:[Fluide]],3,FALSE),"")</f>
        <v/>
      </c>
      <c r="D21" s="12" t="str">
        <f>_xlfn.IFNA(VLOOKUP(Sortie[[#This Row],[Identification cylindre]],Entrée[[Identification cylindre]:[Fluide]],2,FALSE),"")</f>
        <v/>
      </c>
      <c r="E21" s="12" t="str">
        <f>_xlfn.IFNA(VLOOKUP(Sortie[[#This Row],[Identification cylindre]],Entrée[[Identification cylindre]:[Fluide]],4,FALSE),"")</f>
        <v/>
      </c>
      <c r="F21" s="12"/>
      <c r="G21" s="6"/>
      <c r="H21" s="12"/>
    </row>
    <row r="22" spans="1:8" x14ac:dyDescent="0.25">
      <c r="A22" s="13"/>
      <c r="B22" s="11"/>
      <c r="C22" s="12" t="str">
        <f>_xlfn.IFNA(VLOOKUP(Sortie[[#This Row],[Identification cylindre]],Entrée[[Identification cylindre]:[Fluide]],3,FALSE),"")</f>
        <v/>
      </c>
      <c r="D22" s="12" t="str">
        <f>_xlfn.IFNA(VLOOKUP(Sortie[[#This Row],[Identification cylindre]],Entrée[[Identification cylindre]:[Fluide]],2,FALSE),"")</f>
        <v/>
      </c>
      <c r="E22" s="12" t="str">
        <f>_xlfn.IFNA(VLOOKUP(Sortie[[#This Row],[Identification cylindre]],Entrée[[Identification cylindre]:[Fluide]],4,FALSE),"")</f>
        <v/>
      </c>
      <c r="F22" s="12"/>
      <c r="G22" s="6"/>
      <c r="H22" s="12"/>
    </row>
    <row r="23" spans="1:8" x14ac:dyDescent="0.25">
      <c r="A23" s="13"/>
      <c r="B23" s="11"/>
      <c r="C23" s="12" t="str">
        <f>_xlfn.IFNA(VLOOKUP(Sortie[[#This Row],[Identification cylindre]],Entrée[[Identification cylindre]:[Fluide]],3,FALSE),"")</f>
        <v/>
      </c>
      <c r="D23" s="12" t="str">
        <f>_xlfn.IFNA(VLOOKUP(Sortie[[#This Row],[Identification cylindre]],Entrée[[Identification cylindre]:[Fluide]],2,FALSE),"")</f>
        <v/>
      </c>
      <c r="E23" s="12" t="str">
        <f>_xlfn.IFNA(VLOOKUP(Sortie[[#This Row],[Identification cylindre]],Entrée[[Identification cylindre]:[Fluide]],4,FALSE),"")</f>
        <v/>
      </c>
      <c r="F23" s="12"/>
      <c r="G23" s="6"/>
      <c r="H23" s="12"/>
    </row>
    <row r="24" spans="1:8" x14ac:dyDescent="0.25">
      <c r="A24" s="13"/>
      <c r="B24" s="11"/>
      <c r="C24" s="12" t="str">
        <f>_xlfn.IFNA(VLOOKUP(Sortie[[#This Row],[Identification cylindre]],Entrée[[Identification cylindre]:[Fluide]],3,FALSE),"")</f>
        <v/>
      </c>
      <c r="D24" s="12" t="str">
        <f>_xlfn.IFNA(VLOOKUP(Sortie[[#This Row],[Identification cylindre]],Entrée[[Identification cylindre]:[Fluide]],2,FALSE),"")</f>
        <v/>
      </c>
      <c r="E24" s="12" t="str">
        <f>_xlfn.IFNA(VLOOKUP(Sortie[[#This Row],[Identification cylindre]],Entrée[[Identification cylindre]:[Fluide]],4,FALSE),"")</f>
        <v/>
      </c>
      <c r="F24" s="12"/>
      <c r="G24" s="6"/>
      <c r="H24" s="12"/>
    </row>
    <row r="25" spans="1:8" x14ac:dyDescent="0.25">
      <c r="A25" s="13"/>
      <c r="B25" s="11"/>
      <c r="C25" s="12" t="str">
        <f>_xlfn.IFNA(VLOOKUP(Sortie[[#This Row],[Identification cylindre]],Entrée[[Identification cylindre]:[Fluide]],3,FALSE),"")</f>
        <v/>
      </c>
      <c r="D25" s="12" t="str">
        <f>_xlfn.IFNA(VLOOKUP(Sortie[[#This Row],[Identification cylindre]],Entrée[[Identification cylindre]:[Fluide]],2,FALSE),"")</f>
        <v/>
      </c>
      <c r="E25" s="12" t="str">
        <f>_xlfn.IFNA(VLOOKUP(Sortie[[#This Row],[Identification cylindre]],Entrée[[Identification cylindre]:[Fluide]],4,FALSE),"")</f>
        <v/>
      </c>
      <c r="F25" s="12"/>
      <c r="G25" s="6"/>
      <c r="H25" s="12"/>
    </row>
    <row r="26" spans="1:8" x14ac:dyDescent="0.25">
      <c r="A26" s="13"/>
      <c r="B26" s="11"/>
      <c r="C26" s="12" t="str">
        <f>_xlfn.IFNA(VLOOKUP(Sortie[[#This Row],[Identification cylindre]],Entrée[[Identification cylindre]:[Fluide]],3,FALSE),"")</f>
        <v/>
      </c>
      <c r="D26" s="12" t="str">
        <f>_xlfn.IFNA(VLOOKUP(Sortie[[#This Row],[Identification cylindre]],Entrée[[Identification cylindre]:[Fluide]],2,FALSE),"")</f>
        <v/>
      </c>
      <c r="E26" s="12" t="str">
        <f>_xlfn.IFNA(VLOOKUP(Sortie[[#This Row],[Identification cylindre]],Entrée[[Identification cylindre]:[Fluide]],4,FALSE),"")</f>
        <v/>
      </c>
      <c r="F26" s="12"/>
      <c r="G26" s="6"/>
      <c r="H26" s="12"/>
    </row>
    <row r="27" spans="1:8" x14ac:dyDescent="0.25">
      <c r="A27" s="13"/>
      <c r="B27" s="11"/>
      <c r="C27" s="12" t="str">
        <f>_xlfn.IFNA(VLOOKUP(Sortie[[#This Row],[Identification cylindre]],Entrée[[Identification cylindre]:[Fluide]],3,FALSE),"")</f>
        <v/>
      </c>
      <c r="D27" s="12" t="str">
        <f>_xlfn.IFNA(VLOOKUP(Sortie[[#This Row],[Identification cylindre]],Entrée[[Identification cylindre]:[Fluide]],2,FALSE),"")</f>
        <v/>
      </c>
      <c r="E27" s="12" t="str">
        <f>_xlfn.IFNA(VLOOKUP(Sortie[[#This Row],[Identification cylindre]],Entrée[[Identification cylindre]:[Fluide]],4,FALSE),"")</f>
        <v/>
      </c>
      <c r="F27" s="12"/>
      <c r="G27" s="6"/>
      <c r="H27" s="12"/>
    </row>
    <row r="28" spans="1:8" x14ac:dyDescent="0.25">
      <c r="A28" s="13"/>
      <c r="B28" s="11"/>
      <c r="C28" s="12" t="str">
        <f>_xlfn.IFNA(VLOOKUP(Sortie[[#This Row],[Identification cylindre]],Entrée[[Identification cylindre]:[Fluide]],3,FALSE),"")</f>
        <v/>
      </c>
      <c r="D28" s="12" t="str">
        <f>_xlfn.IFNA(VLOOKUP(Sortie[[#This Row],[Identification cylindre]],Entrée[[Identification cylindre]:[Fluide]],2,FALSE),"")</f>
        <v/>
      </c>
      <c r="E28" s="12" t="str">
        <f>_xlfn.IFNA(VLOOKUP(Sortie[[#This Row],[Identification cylindre]],Entrée[[Identification cylindre]:[Fluide]],4,FALSE),"")</f>
        <v/>
      </c>
      <c r="F28" s="12"/>
      <c r="G28" s="6"/>
      <c r="H28" s="12"/>
    </row>
    <row r="29" spans="1:8" x14ac:dyDescent="0.25">
      <c r="A29" s="13"/>
      <c r="B29" s="11"/>
      <c r="C29" s="12" t="str">
        <f>_xlfn.IFNA(VLOOKUP(Sortie[[#This Row],[Identification cylindre]],Entrée[[Identification cylindre]:[Fluide]],3,FALSE),"")</f>
        <v/>
      </c>
      <c r="D29" s="12" t="str">
        <f>_xlfn.IFNA(VLOOKUP(Sortie[[#This Row],[Identification cylindre]],Entrée[[Identification cylindre]:[Fluide]],2,FALSE),"")</f>
        <v/>
      </c>
      <c r="E29" s="12" t="str">
        <f>_xlfn.IFNA(VLOOKUP(Sortie[[#This Row],[Identification cylindre]],Entrée[[Identification cylindre]:[Fluide]],4,FALSE),"")</f>
        <v/>
      </c>
      <c r="F29" s="12"/>
      <c r="G29" s="6"/>
      <c r="H29" s="12"/>
    </row>
    <row r="30" spans="1:8" x14ac:dyDescent="0.25">
      <c r="A30" s="13"/>
      <c r="B30" s="11"/>
      <c r="C30" s="12" t="str">
        <f>_xlfn.IFNA(VLOOKUP(Sortie[[#This Row],[Identification cylindre]],Entrée[[Identification cylindre]:[Fluide]],3,FALSE),"")</f>
        <v/>
      </c>
      <c r="D30" s="12" t="str">
        <f>_xlfn.IFNA(VLOOKUP(Sortie[[#This Row],[Identification cylindre]],Entrée[[Identification cylindre]:[Fluide]],2,FALSE),"")</f>
        <v/>
      </c>
      <c r="E30" s="12" t="str">
        <f>_xlfn.IFNA(VLOOKUP(Sortie[[#This Row],[Identification cylindre]],Entrée[[Identification cylindre]:[Fluide]],4,FALSE),"")</f>
        <v/>
      </c>
      <c r="F30" s="12"/>
      <c r="G30" s="6"/>
      <c r="H30" s="12"/>
    </row>
    <row r="31" spans="1:8" x14ac:dyDescent="0.25">
      <c r="A31" s="13"/>
      <c r="B31" s="11"/>
      <c r="C31" s="12" t="str">
        <f>_xlfn.IFNA(VLOOKUP(Sortie[[#This Row],[Identification cylindre]],Entrée[[Identification cylindre]:[Fluide]],3,FALSE),"")</f>
        <v/>
      </c>
      <c r="D31" s="12" t="str">
        <f>_xlfn.IFNA(VLOOKUP(Sortie[[#This Row],[Identification cylindre]],Entrée[[Identification cylindre]:[Fluide]],2,FALSE),"")</f>
        <v/>
      </c>
      <c r="E31" s="12" t="str">
        <f>_xlfn.IFNA(VLOOKUP(Sortie[[#This Row],[Identification cylindre]],Entrée[[Identification cylindre]:[Fluide]],4,FALSE),"")</f>
        <v/>
      </c>
      <c r="F31" s="12"/>
      <c r="G31" s="6"/>
      <c r="H31" s="12"/>
    </row>
    <row r="32" spans="1:8" x14ac:dyDescent="0.25">
      <c r="A32" s="13"/>
      <c r="B32" s="11"/>
      <c r="C32" s="12" t="str">
        <f>_xlfn.IFNA(VLOOKUP(Sortie[[#This Row],[Identification cylindre]],Entrée[[Identification cylindre]:[Fluide]],3,FALSE),"")</f>
        <v/>
      </c>
      <c r="D32" s="12" t="str">
        <f>_xlfn.IFNA(VLOOKUP(Sortie[[#This Row],[Identification cylindre]],Entrée[[Identification cylindre]:[Fluide]],2,FALSE),"")</f>
        <v/>
      </c>
      <c r="E32" s="12" t="str">
        <f>_xlfn.IFNA(VLOOKUP(Sortie[[#This Row],[Identification cylindre]],Entrée[[Identification cylindre]:[Fluide]],4,FALSE),"")</f>
        <v/>
      </c>
      <c r="F32" s="12"/>
      <c r="G32" s="6"/>
      <c r="H32" s="12"/>
    </row>
    <row r="33" spans="1:8" x14ac:dyDescent="0.25">
      <c r="A33" s="13"/>
      <c r="B33" s="11"/>
      <c r="C33" s="12" t="str">
        <f>_xlfn.IFNA(VLOOKUP(Sortie[[#This Row],[Identification cylindre]],Entrée[[Identification cylindre]:[Fluide]],3,FALSE),"")</f>
        <v/>
      </c>
      <c r="D33" s="12" t="str">
        <f>_xlfn.IFNA(VLOOKUP(Sortie[[#This Row],[Identification cylindre]],Entrée[[Identification cylindre]:[Fluide]],2,FALSE),"")</f>
        <v/>
      </c>
      <c r="E33" s="12" t="str">
        <f>_xlfn.IFNA(VLOOKUP(Sortie[[#This Row],[Identification cylindre]],Entrée[[Identification cylindre]:[Fluide]],4,FALSE),"")</f>
        <v/>
      </c>
      <c r="F33" s="12"/>
      <c r="G33" s="6"/>
      <c r="H33" s="12"/>
    </row>
    <row r="34" spans="1:8" x14ac:dyDescent="0.25">
      <c r="A34" s="13"/>
      <c r="B34" s="11"/>
      <c r="C34" s="12" t="str">
        <f>_xlfn.IFNA(VLOOKUP(Sortie[[#This Row],[Identification cylindre]],Entrée[[Identification cylindre]:[Fluide]],3,FALSE),"")</f>
        <v/>
      </c>
      <c r="D34" s="12" t="str">
        <f>_xlfn.IFNA(VLOOKUP(Sortie[[#This Row],[Identification cylindre]],Entrée[[Identification cylindre]:[Fluide]],2,FALSE),"")</f>
        <v/>
      </c>
      <c r="E34" s="12" t="str">
        <f>_xlfn.IFNA(VLOOKUP(Sortie[[#This Row],[Identification cylindre]],Entrée[[Identification cylindre]:[Fluide]],4,FALSE),"")</f>
        <v/>
      </c>
      <c r="F34" s="12"/>
      <c r="G34" s="6"/>
      <c r="H34" s="12"/>
    </row>
    <row r="35" spans="1:8" x14ac:dyDescent="0.25">
      <c r="A35" s="13"/>
      <c r="B35" s="11"/>
      <c r="C35" s="12" t="str">
        <f>_xlfn.IFNA(VLOOKUP(Sortie[[#This Row],[Identification cylindre]],Entrée[[Identification cylindre]:[Fluide]],3,FALSE),"")</f>
        <v/>
      </c>
      <c r="D35" s="12" t="str">
        <f>_xlfn.IFNA(VLOOKUP(Sortie[[#This Row],[Identification cylindre]],Entrée[[Identification cylindre]:[Fluide]],2,FALSE),"")</f>
        <v/>
      </c>
      <c r="E35" s="12" t="str">
        <f>_xlfn.IFNA(VLOOKUP(Sortie[[#This Row],[Identification cylindre]],Entrée[[Identification cylindre]:[Fluide]],4,FALSE),"")</f>
        <v/>
      </c>
      <c r="F35" s="12"/>
      <c r="G35" s="6"/>
      <c r="H35" s="12"/>
    </row>
    <row r="36" spans="1:8" x14ac:dyDescent="0.25">
      <c r="A36" s="13"/>
      <c r="B36" s="11"/>
      <c r="C36" s="12" t="str">
        <f>_xlfn.IFNA(VLOOKUP(Sortie[[#This Row],[Identification cylindre]],Entrée[[Identification cylindre]:[Fluide]],3,FALSE),"")</f>
        <v/>
      </c>
      <c r="D36" s="12" t="str">
        <f>_xlfn.IFNA(VLOOKUP(Sortie[[#This Row],[Identification cylindre]],Entrée[[Identification cylindre]:[Fluide]],2,FALSE),"")</f>
        <v/>
      </c>
      <c r="E36" s="12" t="str">
        <f>_xlfn.IFNA(VLOOKUP(Sortie[[#This Row],[Identification cylindre]],Entrée[[Identification cylindre]:[Fluide]],4,FALSE),"")</f>
        <v/>
      </c>
      <c r="F36" s="12"/>
      <c r="G36" s="6"/>
      <c r="H36" s="12"/>
    </row>
    <row r="37" spans="1:8" x14ac:dyDescent="0.25">
      <c r="A37" s="13"/>
      <c r="B37" s="11"/>
      <c r="C37" s="12" t="str">
        <f>_xlfn.IFNA(VLOOKUP(Sortie[[#This Row],[Identification cylindre]],Entrée[[Identification cylindre]:[Fluide]],3,FALSE),"")</f>
        <v/>
      </c>
      <c r="D37" s="12" t="str">
        <f>_xlfn.IFNA(VLOOKUP(Sortie[[#This Row],[Identification cylindre]],Entrée[[Identification cylindre]:[Fluide]],2,FALSE),"")</f>
        <v/>
      </c>
      <c r="E37" s="12" t="str">
        <f>_xlfn.IFNA(VLOOKUP(Sortie[[#This Row],[Identification cylindre]],Entrée[[Identification cylindre]:[Fluide]],4,FALSE),"")</f>
        <v/>
      </c>
      <c r="F37" s="12"/>
      <c r="G37" s="6"/>
      <c r="H37" s="12"/>
    </row>
    <row r="38" spans="1:8" x14ac:dyDescent="0.25">
      <c r="A38" s="13"/>
      <c r="B38" s="11"/>
      <c r="C38" s="12" t="str">
        <f>_xlfn.IFNA(VLOOKUP(Sortie[[#This Row],[Identification cylindre]],Entrée[[Identification cylindre]:[Fluide]],3,FALSE),"")</f>
        <v/>
      </c>
      <c r="D38" s="12" t="str">
        <f>_xlfn.IFNA(VLOOKUP(Sortie[[#This Row],[Identification cylindre]],Entrée[[Identification cylindre]:[Fluide]],2,FALSE),"")</f>
        <v/>
      </c>
      <c r="E38" s="12" t="str">
        <f>_xlfn.IFNA(VLOOKUP(Sortie[[#This Row],[Identification cylindre]],Entrée[[Identification cylindre]:[Fluide]],4,FALSE),"")</f>
        <v/>
      </c>
      <c r="F38" s="12"/>
      <c r="G38" s="6"/>
      <c r="H38" s="12"/>
    </row>
    <row r="39" spans="1:8" x14ac:dyDescent="0.25">
      <c r="A39" s="13"/>
      <c r="B39" s="11"/>
      <c r="C39" s="12" t="str">
        <f>_xlfn.IFNA(VLOOKUP(Sortie[[#This Row],[Identification cylindre]],Entrée[[Identification cylindre]:[Fluide]],3,FALSE),"")</f>
        <v/>
      </c>
      <c r="D39" s="12" t="str">
        <f>_xlfn.IFNA(VLOOKUP(Sortie[[#This Row],[Identification cylindre]],Entrée[[Identification cylindre]:[Fluide]],2,FALSE),"")</f>
        <v/>
      </c>
      <c r="E39" s="12" t="str">
        <f>_xlfn.IFNA(VLOOKUP(Sortie[[#This Row],[Identification cylindre]],Entrée[[Identification cylindre]:[Fluide]],4,FALSE),"")</f>
        <v/>
      </c>
      <c r="F39" s="12"/>
      <c r="G39" s="6"/>
      <c r="H39" s="12"/>
    </row>
    <row r="40" spans="1:8" x14ac:dyDescent="0.25">
      <c r="A40" s="13"/>
      <c r="B40" s="11"/>
      <c r="C40" s="12" t="str">
        <f>_xlfn.IFNA(VLOOKUP(Sortie[[#This Row],[Identification cylindre]],Entrée[[Identification cylindre]:[Fluide]],3,FALSE),"")</f>
        <v/>
      </c>
      <c r="D40" s="12" t="str">
        <f>_xlfn.IFNA(VLOOKUP(Sortie[[#This Row],[Identification cylindre]],Entrée[[Identification cylindre]:[Fluide]],2,FALSE),"")</f>
        <v/>
      </c>
      <c r="E40" s="12" t="str">
        <f>_xlfn.IFNA(VLOOKUP(Sortie[[#This Row],[Identification cylindre]],Entrée[[Identification cylindre]:[Fluide]],4,FALSE),"")</f>
        <v/>
      </c>
      <c r="F40" s="12"/>
      <c r="G40" s="6"/>
      <c r="H40" s="12"/>
    </row>
    <row r="41" spans="1:8" x14ac:dyDescent="0.25">
      <c r="A41" s="13"/>
      <c r="B41" s="11"/>
      <c r="C41" s="12" t="str">
        <f>_xlfn.IFNA(VLOOKUP(Sortie[[#This Row],[Identification cylindre]],Entrée[[Identification cylindre]:[Fluide]],3,FALSE),"")</f>
        <v/>
      </c>
      <c r="D41" s="12" t="str">
        <f>_xlfn.IFNA(VLOOKUP(Sortie[[#This Row],[Identification cylindre]],Entrée[[Identification cylindre]:[Fluide]],2,FALSE),"")</f>
        <v/>
      </c>
      <c r="E41" s="12" t="str">
        <f>_xlfn.IFNA(VLOOKUP(Sortie[[#This Row],[Identification cylindre]],Entrée[[Identification cylindre]:[Fluide]],4,FALSE),"")</f>
        <v/>
      </c>
      <c r="F41" s="12"/>
      <c r="G41" s="6"/>
      <c r="H41" s="12"/>
    </row>
    <row r="42" spans="1:8" x14ac:dyDescent="0.25">
      <c r="A42" s="13"/>
      <c r="B42" s="11"/>
      <c r="C42" s="12" t="str">
        <f>_xlfn.IFNA(VLOOKUP(Sortie[[#This Row],[Identification cylindre]],Entrée[[Identification cylindre]:[Fluide]],3,FALSE),"")</f>
        <v/>
      </c>
      <c r="D42" s="12" t="str">
        <f>_xlfn.IFNA(VLOOKUP(Sortie[[#This Row],[Identification cylindre]],Entrée[[Identification cylindre]:[Fluide]],2,FALSE),"")</f>
        <v/>
      </c>
      <c r="E42" s="12" t="str">
        <f>_xlfn.IFNA(VLOOKUP(Sortie[[#This Row],[Identification cylindre]],Entrée[[Identification cylindre]:[Fluide]],4,FALSE),"")</f>
        <v/>
      </c>
      <c r="F42" s="12"/>
      <c r="G42" s="6"/>
      <c r="H42" s="12"/>
    </row>
    <row r="43" spans="1:8" x14ac:dyDescent="0.25">
      <c r="A43" s="13"/>
      <c r="B43" s="11"/>
      <c r="C43" s="12" t="str">
        <f>_xlfn.IFNA(VLOOKUP(Sortie[[#This Row],[Identification cylindre]],Entrée[[Identification cylindre]:[Fluide]],3,FALSE),"")</f>
        <v/>
      </c>
      <c r="D43" s="12" t="str">
        <f>_xlfn.IFNA(VLOOKUP(Sortie[[#This Row],[Identification cylindre]],Entrée[[Identification cylindre]:[Fluide]],2,FALSE),"")</f>
        <v/>
      </c>
      <c r="E43" s="12" t="str">
        <f>_xlfn.IFNA(VLOOKUP(Sortie[[#This Row],[Identification cylindre]],Entrée[[Identification cylindre]:[Fluide]],4,FALSE),"")</f>
        <v/>
      </c>
      <c r="F43" s="12"/>
      <c r="G43" s="6"/>
      <c r="H43" s="12"/>
    </row>
    <row r="44" spans="1:8" x14ac:dyDescent="0.25">
      <c r="A44" s="13"/>
      <c r="B44" s="11"/>
      <c r="C44" s="12" t="str">
        <f>_xlfn.IFNA(VLOOKUP(Sortie[[#This Row],[Identification cylindre]],Entrée[[Identification cylindre]:[Fluide]],3,FALSE),"")</f>
        <v/>
      </c>
      <c r="D44" s="12" t="str">
        <f>_xlfn.IFNA(VLOOKUP(Sortie[[#This Row],[Identification cylindre]],Entrée[[Identification cylindre]:[Fluide]],2,FALSE),"")</f>
        <v/>
      </c>
      <c r="E44" s="12" t="str">
        <f>_xlfn.IFNA(VLOOKUP(Sortie[[#This Row],[Identification cylindre]],Entrée[[Identification cylindre]:[Fluide]],4,FALSE),"")</f>
        <v/>
      </c>
      <c r="F44" s="12"/>
      <c r="G44" s="6"/>
      <c r="H44" s="12"/>
    </row>
    <row r="45" spans="1:8" x14ac:dyDescent="0.25">
      <c r="A45" s="13"/>
      <c r="B45" s="11"/>
      <c r="C45" s="12" t="str">
        <f>_xlfn.IFNA(VLOOKUP(Sortie[[#This Row],[Identification cylindre]],Entrée[[Identification cylindre]:[Fluide]],3,FALSE),"")</f>
        <v/>
      </c>
      <c r="D45" s="12" t="str">
        <f>_xlfn.IFNA(VLOOKUP(Sortie[[#This Row],[Identification cylindre]],Entrée[[Identification cylindre]:[Fluide]],2,FALSE),"")</f>
        <v/>
      </c>
      <c r="E45" s="12" t="str">
        <f>_xlfn.IFNA(VLOOKUP(Sortie[[#This Row],[Identification cylindre]],Entrée[[Identification cylindre]:[Fluide]],4,FALSE),"")</f>
        <v/>
      </c>
      <c r="F45" s="12"/>
      <c r="G45" s="6"/>
      <c r="H45" s="12"/>
    </row>
    <row r="46" spans="1:8" x14ac:dyDescent="0.25">
      <c r="A46" s="13"/>
      <c r="B46" s="11"/>
      <c r="C46" s="12" t="str">
        <f>_xlfn.IFNA(VLOOKUP(Sortie[[#This Row],[Identification cylindre]],Entrée[[Identification cylindre]:[Fluide]],3,FALSE),"")</f>
        <v/>
      </c>
      <c r="D46" s="12" t="str">
        <f>_xlfn.IFNA(VLOOKUP(Sortie[[#This Row],[Identification cylindre]],Entrée[[Identification cylindre]:[Fluide]],2,FALSE),"")</f>
        <v/>
      </c>
      <c r="E46" s="12" t="str">
        <f>_xlfn.IFNA(VLOOKUP(Sortie[[#This Row],[Identification cylindre]],Entrée[[Identification cylindre]:[Fluide]],4,FALSE),"")</f>
        <v/>
      </c>
      <c r="F46" s="12"/>
      <c r="G46" s="6"/>
      <c r="H46" s="12"/>
    </row>
    <row r="47" spans="1:8" x14ac:dyDescent="0.25">
      <c r="A47" s="13"/>
      <c r="B47" s="11"/>
      <c r="C47" s="12" t="str">
        <f>_xlfn.IFNA(VLOOKUP(Sortie[[#This Row],[Identification cylindre]],Entrée[[Identification cylindre]:[Fluide]],3,FALSE),"")</f>
        <v/>
      </c>
      <c r="D47" s="12" t="str">
        <f>_xlfn.IFNA(VLOOKUP(Sortie[[#This Row],[Identification cylindre]],Entrée[[Identification cylindre]:[Fluide]],2,FALSE),"")</f>
        <v/>
      </c>
      <c r="E47" s="12" t="str">
        <f>_xlfn.IFNA(VLOOKUP(Sortie[[#This Row],[Identification cylindre]],Entrée[[Identification cylindre]:[Fluide]],4,FALSE),"")</f>
        <v/>
      </c>
      <c r="F47" s="12"/>
      <c r="G47" s="6"/>
      <c r="H47" s="12"/>
    </row>
    <row r="48" spans="1:8" x14ac:dyDescent="0.25">
      <c r="A48" s="13"/>
      <c r="B48" s="11"/>
      <c r="C48" s="12" t="str">
        <f>_xlfn.IFNA(VLOOKUP(Sortie[[#This Row],[Identification cylindre]],Entrée[[Identification cylindre]:[Fluide]],3,FALSE),"")</f>
        <v/>
      </c>
      <c r="D48" s="12" t="str">
        <f>_xlfn.IFNA(VLOOKUP(Sortie[[#This Row],[Identification cylindre]],Entrée[[Identification cylindre]:[Fluide]],2,FALSE),"")</f>
        <v/>
      </c>
      <c r="E48" s="12" t="str">
        <f>_xlfn.IFNA(VLOOKUP(Sortie[[#This Row],[Identification cylindre]],Entrée[[Identification cylindre]:[Fluide]],4,FALSE),"")</f>
        <v/>
      </c>
      <c r="F48" s="12"/>
      <c r="G48" s="6"/>
      <c r="H48" s="12"/>
    </row>
    <row r="49" spans="1:8" x14ac:dyDescent="0.25">
      <c r="A49" s="13"/>
      <c r="B49" s="11"/>
      <c r="C49" s="12" t="str">
        <f>_xlfn.IFNA(VLOOKUP(Sortie[[#This Row],[Identification cylindre]],Entrée[[Identification cylindre]:[Fluide]],3,FALSE),"")</f>
        <v/>
      </c>
      <c r="D49" s="12" t="str">
        <f>_xlfn.IFNA(VLOOKUP(Sortie[[#This Row],[Identification cylindre]],Entrée[[Identification cylindre]:[Fluide]],2,FALSE),"")</f>
        <v/>
      </c>
      <c r="E49" s="12" t="str">
        <f>_xlfn.IFNA(VLOOKUP(Sortie[[#This Row],[Identification cylindre]],Entrée[[Identification cylindre]:[Fluide]],4,FALSE),"")</f>
        <v/>
      </c>
      <c r="F49" s="12"/>
      <c r="G49" s="6"/>
      <c r="H49" s="12"/>
    </row>
    <row r="50" spans="1:8" x14ac:dyDescent="0.25">
      <c r="A50" s="13"/>
      <c r="B50" s="11"/>
      <c r="C50" s="12" t="str">
        <f>_xlfn.IFNA(VLOOKUP(Sortie[[#This Row],[Identification cylindre]],Entrée[[Identification cylindre]:[Fluide]],3,FALSE),"")</f>
        <v/>
      </c>
      <c r="D50" s="12" t="str">
        <f>_xlfn.IFNA(VLOOKUP(Sortie[[#This Row],[Identification cylindre]],Entrée[[Identification cylindre]:[Fluide]],2,FALSE),"")</f>
        <v/>
      </c>
      <c r="E50" s="12" t="str">
        <f>_xlfn.IFNA(VLOOKUP(Sortie[[#This Row],[Identification cylindre]],Entrée[[Identification cylindre]:[Fluide]],4,FALSE),"")</f>
        <v/>
      </c>
      <c r="F50" s="12"/>
      <c r="G50" s="6"/>
      <c r="H50" s="12"/>
    </row>
    <row r="51" spans="1:8" x14ac:dyDescent="0.25">
      <c r="A51" s="13"/>
      <c r="B51" s="11"/>
      <c r="C51" s="12" t="str">
        <f>_xlfn.IFNA(VLOOKUP(Sortie[[#This Row],[Identification cylindre]],Entrée[[Identification cylindre]:[Fluide]],3,FALSE),"")</f>
        <v/>
      </c>
      <c r="D51" s="12" t="str">
        <f>_xlfn.IFNA(VLOOKUP(Sortie[[#This Row],[Identification cylindre]],Entrée[[Identification cylindre]:[Fluide]],2,FALSE),"")</f>
        <v/>
      </c>
      <c r="E51" s="12" t="str">
        <f>_xlfn.IFNA(VLOOKUP(Sortie[[#This Row],[Identification cylindre]],Entrée[[Identification cylindre]:[Fluide]],4,FALSE),"")</f>
        <v/>
      </c>
      <c r="F51" s="12"/>
      <c r="G51" s="6"/>
      <c r="H51" s="12"/>
    </row>
    <row r="52" spans="1:8" x14ac:dyDescent="0.25">
      <c r="A52" s="13"/>
      <c r="B52" s="11"/>
      <c r="C52" s="12" t="str">
        <f>_xlfn.IFNA(VLOOKUP(Sortie[[#This Row],[Identification cylindre]],Entrée[[Identification cylindre]:[Fluide]],3,FALSE),"")</f>
        <v/>
      </c>
      <c r="D52" s="12" t="str">
        <f>_xlfn.IFNA(VLOOKUP(Sortie[[#This Row],[Identification cylindre]],Entrée[[Identification cylindre]:[Fluide]],2,FALSE),"")</f>
        <v/>
      </c>
      <c r="E52" s="12" t="str">
        <f>_xlfn.IFNA(VLOOKUP(Sortie[[#This Row],[Identification cylindre]],Entrée[[Identification cylindre]:[Fluide]],4,FALSE),"")</f>
        <v/>
      </c>
      <c r="F52" s="12"/>
      <c r="G52" s="6"/>
      <c r="H52" s="12"/>
    </row>
    <row r="53" spans="1:8" x14ac:dyDescent="0.25">
      <c r="A53" s="13"/>
      <c r="B53" s="11"/>
      <c r="C53" s="12" t="str">
        <f>_xlfn.IFNA(VLOOKUP(Sortie[[#This Row],[Identification cylindre]],Entrée[[Identification cylindre]:[Fluide]],3,FALSE),"")</f>
        <v/>
      </c>
      <c r="D53" s="12" t="str">
        <f>_xlfn.IFNA(VLOOKUP(Sortie[[#This Row],[Identification cylindre]],Entrée[[Identification cylindre]:[Fluide]],2,FALSE),"")</f>
        <v/>
      </c>
      <c r="E53" s="12" t="str">
        <f>_xlfn.IFNA(VLOOKUP(Sortie[[#This Row],[Identification cylindre]],Entrée[[Identification cylindre]:[Fluide]],4,FALSE),"")</f>
        <v/>
      </c>
      <c r="F53" s="12"/>
      <c r="G53" s="6"/>
      <c r="H53" s="12"/>
    </row>
    <row r="54" spans="1:8" x14ac:dyDescent="0.25">
      <c r="A54" s="13"/>
      <c r="B54" s="11"/>
      <c r="C54" s="12" t="str">
        <f>_xlfn.IFNA(VLOOKUP(Sortie[[#This Row],[Identification cylindre]],Entrée[[Identification cylindre]:[Fluide]],3,FALSE),"")</f>
        <v/>
      </c>
      <c r="D54" s="12" t="str">
        <f>_xlfn.IFNA(VLOOKUP(Sortie[[#This Row],[Identification cylindre]],Entrée[[Identification cylindre]:[Fluide]],2,FALSE),"")</f>
        <v/>
      </c>
      <c r="E54" s="12" t="str">
        <f>_xlfn.IFNA(VLOOKUP(Sortie[[#This Row],[Identification cylindre]],Entrée[[Identification cylindre]:[Fluide]],4,FALSE),"")</f>
        <v/>
      </c>
      <c r="F54" s="12"/>
      <c r="G54" s="6"/>
      <c r="H54" s="12"/>
    </row>
    <row r="55" spans="1:8" x14ac:dyDescent="0.25">
      <c r="A55" s="13"/>
      <c r="B55" s="11"/>
      <c r="C55" s="12" t="str">
        <f>_xlfn.IFNA(VLOOKUP(Sortie[[#This Row],[Identification cylindre]],Entrée[[Identification cylindre]:[Fluide]],3,FALSE),"")</f>
        <v/>
      </c>
      <c r="D55" s="12" t="str">
        <f>_xlfn.IFNA(VLOOKUP(Sortie[[#This Row],[Identification cylindre]],Entrée[[Identification cylindre]:[Fluide]],2,FALSE),"")</f>
        <v/>
      </c>
      <c r="E55" s="12" t="str">
        <f>_xlfn.IFNA(VLOOKUP(Sortie[[#This Row],[Identification cylindre]],Entrée[[Identification cylindre]:[Fluide]],4,FALSE),"")</f>
        <v/>
      </c>
      <c r="F55" s="12"/>
      <c r="G55" s="6"/>
      <c r="H55" s="12"/>
    </row>
    <row r="56" spans="1:8" x14ac:dyDescent="0.25">
      <c r="A56" s="13"/>
      <c r="B56" s="11"/>
      <c r="C56" s="12" t="str">
        <f>_xlfn.IFNA(VLOOKUP(Sortie[[#This Row],[Identification cylindre]],Entrée[[Identification cylindre]:[Fluide]],3,FALSE),"")</f>
        <v/>
      </c>
      <c r="D56" s="12" t="str">
        <f>_xlfn.IFNA(VLOOKUP(Sortie[[#This Row],[Identification cylindre]],Entrée[[Identification cylindre]:[Fluide]],2,FALSE),"")</f>
        <v/>
      </c>
      <c r="E56" s="12" t="str">
        <f>_xlfn.IFNA(VLOOKUP(Sortie[[#This Row],[Identification cylindre]],Entrée[[Identification cylindre]:[Fluide]],4,FALSE),"")</f>
        <v/>
      </c>
      <c r="F56" s="12"/>
      <c r="G56" s="6"/>
      <c r="H56" s="12"/>
    </row>
    <row r="57" spans="1:8" x14ac:dyDescent="0.25">
      <c r="A57" s="13"/>
      <c r="B57" s="11"/>
      <c r="C57" s="12" t="str">
        <f>_xlfn.IFNA(VLOOKUP(Sortie[[#This Row],[Identification cylindre]],Entrée[[Identification cylindre]:[Fluide]],3,FALSE),"")</f>
        <v/>
      </c>
      <c r="D57" s="12" t="str">
        <f>_xlfn.IFNA(VLOOKUP(Sortie[[#This Row],[Identification cylindre]],Entrée[[Identification cylindre]:[Fluide]],2,FALSE),"")</f>
        <v/>
      </c>
      <c r="E57" s="12" t="str">
        <f>_xlfn.IFNA(VLOOKUP(Sortie[[#This Row],[Identification cylindre]],Entrée[[Identification cylindre]:[Fluide]],4,FALSE),"")</f>
        <v/>
      </c>
      <c r="F57" s="12"/>
      <c r="G57" s="6"/>
      <c r="H57" s="12"/>
    </row>
    <row r="58" spans="1:8" x14ac:dyDescent="0.25">
      <c r="A58" s="13"/>
      <c r="B58" s="11"/>
      <c r="C58" s="12" t="str">
        <f>_xlfn.IFNA(VLOOKUP(Sortie[[#This Row],[Identification cylindre]],Entrée[[Identification cylindre]:[Fluide]],3,FALSE),"")</f>
        <v/>
      </c>
      <c r="D58" s="12" t="str">
        <f>_xlfn.IFNA(VLOOKUP(Sortie[[#This Row],[Identification cylindre]],Entrée[[Identification cylindre]:[Fluide]],2,FALSE),"")</f>
        <v/>
      </c>
      <c r="E58" s="12" t="str">
        <f>_xlfn.IFNA(VLOOKUP(Sortie[[#This Row],[Identification cylindre]],Entrée[[Identification cylindre]:[Fluide]],4,FALSE),"")</f>
        <v/>
      </c>
      <c r="F58" s="12"/>
      <c r="G58" s="6"/>
      <c r="H58" s="12"/>
    </row>
    <row r="59" spans="1:8" x14ac:dyDescent="0.25">
      <c r="A59" s="13"/>
      <c r="B59" s="11"/>
      <c r="C59" s="12" t="str">
        <f>_xlfn.IFNA(VLOOKUP(Sortie[[#This Row],[Identification cylindre]],Entrée[[Identification cylindre]:[Fluide]],3,FALSE),"")</f>
        <v/>
      </c>
      <c r="D59" s="12" t="str">
        <f>_xlfn.IFNA(VLOOKUP(Sortie[[#This Row],[Identification cylindre]],Entrée[[Identification cylindre]:[Fluide]],2,FALSE),"")</f>
        <v/>
      </c>
      <c r="E59" s="12" t="str">
        <f>_xlfn.IFNA(VLOOKUP(Sortie[[#This Row],[Identification cylindre]],Entrée[[Identification cylindre]:[Fluide]],4,FALSE),"")</f>
        <v/>
      </c>
      <c r="F59" s="12"/>
      <c r="G59" s="6"/>
      <c r="H59" s="12"/>
    </row>
    <row r="60" spans="1:8" x14ac:dyDescent="0.25">
      <c r="A60" s="13"/>
      <c r="B60" s="11"/>
      <c r="C60" s="12" t="str">
        <f>_xlfn.IFNA(VLOOKUP(Sortie[[#This Row],[Identification cylindre]],Entrée[[Identification cylindre]:[Fluide]],3,FALSE),"")</f>
        <v/>
      </c>
      <c r="D60" s="12" t="str">
        <f>_xlfn.IFNA(VLOOKUP(Sortie[[#This Row],[Identification cylindre]],Entrée[[Identification cylindre]:[Fluide]],2,FALSE),"")</f>
        <v/>
      </c>
      <c r="E60" s="12" t="str">
        <f>_xlfn.IFNA(VLOOKUP(Sortie[[#This Row],[Identification cylindre]],Entrée[[Identification cylindre]:[Fluide]],4,FALSE),"")</f>
        <v/>
      </c>
      <c r="F60" s="12"/>
      <c r="G60" s="6"/>
      <c r="H60" s="12"/>
    </row>
    <row r="61" spans="1:8" x14ac:dyDescent="0.25">
      <c r="A61" s="13"/>
      <c r="B61" s="11"/>
      <c r="C61" s="12" t="str">
        <f>_xlfn.IFNA(VLOOKUP(Sortie[[#This Row],[Identification cylindre]],Entrée[[Identification cylindre]:[Fluide]],3,FALSE),"")</f>
        <v/>
      </c>
      <c r="D61" s="12" t="str">
        <f>_xlfn.IFNA(VLOOKUP(Sortie[[#This Row],[Identification cylindre]],Entrée[[Identification cylindre]:[Fluide]],2,FALSE),"")</f>
        <v/>
      </c>
      <c r="E61" s="12" t="str">
        <f>_xlfn.IFNA(VLOOKUP(Sortie[[#This Row],[Identification cylindre]],Entrée[[Identification cylindre]:[Fluide]],4,FALSE),"")</f>
        <v/>
      </c>
      <c r="F61" s="12"/>
      <c r="G61" s="6"/>
      <c r="H61" s="12"/>
    </row>
    <row r="62" spans="1:8" x14ac:dyDescent="0.25">
      <c r="A62" s="13"/>
      <c r="B62" s="11"/>
      <c r="C62" s="12" t="str">
        <f>_xlfn.IFNA(VLOOKUP(Sortie[[#This Row],[Identification cylindre]],Entrée[[Identification cylindre]:[Fluide]],3,FALSE),"")</f>
        <v/>
      </c>
      <c r="D62" s="12" t="str">
        <f>_xlfn.IFNA(VLOOKUP(Sortie[[#This Row],[Identification cylindre]],Entrée[[Identification cylindre]:[Fluide]],2,FALSE),"")</f>
        <v/>
      </c>
      <c r="E62" s="12" t="str">
        <f>_xlfn.IFNA(VLOOKUP(Sortie[[#This Row],[Identification cylindre]],Entrée[[Identification cylindre]:[Fluide]],4,FALSE),"")</f>
        <v/>
      </c>
      <c r="F62" s="12"/>
      <c r="G62" s="6"/>
      <c r="H62" s="12"/>
    </row>
    <row r="63" spans="1:8" x14ac:dyDescent="0.25">
      <c r="A63" s="13"/>
      <c r="B63" s="11"/>
      <c r="C63" s="12" t="str">
        <f>_xlfn.IFNA(VLOOKUP(Sortie[[#This Row],[Identification cylindre]],Entrée[[Identification cylindre]:[Fluide]],3,FALSE),"")</f>
        <v/>
      </c>
      <c r="D63" s="12" t="str">
        <f>_xlfn.IFNA(VLOOKUP(Sortie[[#This Row],[Identification cylindre]],Entrée[[Identification cylindre]:[Fluide]],2,FALSE),"")</f>
        <v/>
      </c>
      <c r="E63" s="12" t="str">
        <f>_xlfn.IFNA(VLOOKUP(Sortie[[#This Row],[Identification cylindre]],Entrée[[Identification cylindre]:[Fluide]],4,FALSE),"")</f>
        <v/>
      </c>
      <c r="F63" s="12"/>
      <c r="G63" s="6"/>
      <c r="H63" s="12"/>
    </row>
    <row r="64" spans="1:8" x14ac:dyDescent="0.25">
      <c r="A64" s="13"/>
      <c r="B64" s="11"/>
      <c r="C64" s="12" t="str">
        <f>_xlfn.IFNA(VLOOKUP(Sortie[[#This Row],[Identification cylindre]],Entrée[[Identification cylindre]:[Fluide]],3,FALSE),"")</f>
        <v/>
      </c>
      <c r="D64" s="12" t="str">
        <f>_xlfn.IFNA(VLOOKUP(Sortie[[#This Row],[Identification cylindre]],Entrée[[Identification cylindre]:[Fluide]],2,FALSE),"")</f>
        <v/>
      </c>
      <c r="E64" s="12" t="str">
        <f>_xlfn.IFNA(VLOOKUP(Sortie[[#This Row],[Identification cylindre]],Entrée[[Identification cylindre]:[Fluide]],4,FALSE),"")</f>
        <v/>
      </c>
      <c r="F64" s="12"/>
      <c r="G64" s="6"/>
      <c r="H64" s="12"/>
    </row>
    <row r="65" spans="1:8" x14ac:dyDescent="0.25">
      <c r="A65" s="13"/>
      <c r="B65" s="11"/>
      <c r="C65" s="12" t="str">
        <f>_xlfn.IFNA(VLOOKUP(Sortie[[#This Row],[Identification cylindre]],Entrée[[Identification cylindre]:[Fluide]],3,FALSE),"")</f>
        <v/>
      </c>
      <c r="D65" s="12" t="str">
        <f>_xlfn.IFNA(VLOOKUP(Sortie[[#This Row],[Identification cylindre]],Entrée[[Identification cylindre]:[Fluide]],2,FALSE),"")</f>
        <v/>
      </c>
      <c r="E65" s="12" t="str">
        <f>_xlfn.IFNA(VLOOKUP(Sortie[[#This Row],[Identification cylindre]],Entrée[[Identification cylindre]:[Fluide]],4,FALSE),"")</f>
        <v/>
      </c>
      <c r="F65" s="12"/>
      <c r="G65" s="6"/>
      <c r="H65" s="12"/>
    </row>
    <row r="66" spans="1:8" x14ac:dyDescent="0.25">
      <c r="A66" s="13"/>
      <c r="B66" s="11"/>
      <c r="C66" s="12" t="str">
        <f>_xlfn.IFNA(VLOOKUP(Sortie[[#This Row],[Identification cylindre]],Entrée[[Identification cylindre]:[Fluide]],3,FALSE),"")</f>
        <v/>
      </c>
      <c r="D66" s="12" t="str">
        <f>_xlfn.IFNA(VLOOKUP(Sortie[[#This Row],[Identification cylindre]],Entrée[[Identification cylindre]:[Fluide]],2,FALSE),"")</f>
        <v/>
      </c>
      <c r="E66" s="12" t="str">
        <f>_xlfn.IFNA(VLOOKUP(Sortie[[#This Row],[Identification cylindre]],Entrée[[Identification cylindre]:[Fluide]],4,FALSE),"")</f>
        <v/>
      </c>
      <c r="F66" s="12"/>
      <c r="G66" s="6"/>
      <c r="H66" s="12"/>
    </row>
    <row r="67" spans="1:8" x14ac:dyDescent="0.25">
      <c r="A67" s="13"/>
      <c r="B67" s="11"/>
      <c r="C67" s="12" t="str">
        <f>_xlfn.IFNA(VLOOKUP(Sortie[[#This Row],[Identification cylindre]],Entrée[[Identification cylindre]:[Fluide]],3,FALSE),"")</f>
        <v/>
      </c>
      <c r="D67" s="12" t="str">
        <f>_xlfn.IFNA(VLOOKUP(Sortie[[#This Row],[Identification cylindre]],Entrée[[Identification cylindre]:[Fluide]],2,FALSE),"")</f>
        <v/>
      </c>
      <c r="E67" s="12" t="str">
        <f>_xlfn.IFNA(VLOOKUP(Sortie[[#This Row],[Identification cylindre]],Entrée[[Identification cylindre]:[Fluide]],4,FALSE),"")</f>
        <v/>
      </c>
      <c r="F67" s="12"/>
      <c r="G67" s="6"/>
      <c r="H67" s="12"/>
    </row>
    <row r="68" spans="1:8" x14ac:dyDescent="0.25">
      <c r="A68" s="13"/>
      <c r="B68" s="11"/>
      <c r="C68" s="12" t="str">
        <f>_xlfn.IFNA(VLOOKUP(Sortie[[#This Row],[Identification cylindre]],Entrée[[Identification cylindre]:[Fluide]],3,FALSE),"")</f>
        <v/>
      </c>
      <c r="D68" s="12" t="str">
        <f>_xlfn.IFNA(VLOOKUP(Sortie[[#This Row],[Identification cylindre]],Entrée[[Identification cylindre]:[Fluide]],2,FALSE),"")</f>
        <v/>
      </c>
      <c r="E68" s="12" t="str">
        <f>_xlfn.IFNA(VLOOKUP(Sortie[[#This Row],[Identification cylindre]],Entrée[[Identification cylindre]:[Fluide]],4,FALSE),"")</f>
        <v/>
      </c>
      <c r="F68" s="12"/>
      <c r="G68" s="6"/>
      <c r="H68" s="12"/>
    </row>
    <row r="69" spans="1:8" x14ac:dyDescent="0.25">
      <c r="A69" s="13"/>
      <c r="B69" s="11"/>
      <c r="C69" s="12" t="str">
        <f>_xlfn.IFNA(VLOOKUP(Sortie[[#This Row],[Identification cylindre]],Entrée[[Identification cylindre]:[Fluide]],3,FALSE),"")</f>
        <v/>
      </c>
      <c r="D69" s="12" t="str">
        <f>_xlfn.IFNA(VLOOKUP(Sortie[[#This Row],[Identification cylindre]],Entrée[[Identification cylindre]:[Fluide]],2,FALSE),"")</f>
        <v/>
      </c>
      <c r="E69" s="12" t="str">
        <f>_xlfn.IFNA(VLOOKUP(Sortie[[#This Row],[Identification cylindre]],Entrée[[Identification cylindre]:[Fluide]],4,FALSE),"")</f>
        <v/>
      </c>
      <c r="F69" s="12"/>
      <c r="G69" s="6"/>
      <c r="H69" s="12"/>
    </row>
    <row r="70" spans="1:8" x14ac:dyDescent="0.25">
      <c r="A70" s="13"/>
      <c r="B70" s="11"/>
      <c r="C70" s="12" t="str">
        <f>_xlfn.IFNA(VLOOKUP(Sortie[[#This Row],[Identification cylindre]],Entrée[[Identification cylindre]:[Fluide]],3,FALSE),"")</f>
        <v/>
      </c>
      <c r="D70" s="12" t="str">
        <f>_xlfn.IFNA(VLOOKUP(Sortie[[#This Row],[Identification cylindre]],Entrée[[Identification cylindre]:[Fluide]],2,FALSE),"")</f>
        <v/>
      </c>
      <c r="E70" s="12" t="str">
        <f>_xlfn.IFNA(VLOOKUP(Sortie[[#This Row],[Identification cylindre]],Entrée[[Identification cylindre]:[Fluide]],4,FALSE),"")</f>
        <v/>
      </c>
      <c r="F70" s="12"/>
      <c r="G70" s="6"/>
      <c r="H70" s="12"/>
    </row>
    <row r="71" spans="1:8" x14ac:dyDescent="0.25">
      <c r="A71" s="13"/>
      <c r="B71" s="11"/>
      <c r="C71" s="12" t="str">
        <f>_xlfn.IFNA(VLOOKUP(Sortie[[#This Row],[Identification cylindre]],Entrée[[Identification cylindre]:[Fluide]],3,FALSE),"")</f>
        <v/>
      </c>
      <c r="D71" s="12" t="str">
        <f>_xlfn.IFNA(VLOOKUP(Sortie[[#This Row],[Identification cylindre]],Entrée[[Identification cylindre]:[Fluide]],2,FALSE),"")</f>
        <v/>
      </c>
      <c r="E71" s="12" t="str">
        <f>_xlfn.IFNA(VLOOKUP(Sortie[[#This Row],[Identification cylindre]],Entrée[[Identification cylindre]:[Fluide]],4,FALSE),"")</f>
        <v/>
      </c>
      <c r="F71" s="12"/>
      <c r="G71" s="6"/>
      <c r="H71" s="12"/>
    </row>
    <row r="72" spans="1:8" x14ac:dyDescent="0.25">
      <c r="A72" s="13"/>
      <c r="B72" s="11"/>
      <c r="C72" s="12" t="str">
        <f>_xlfn.IFNA(VLOOKUP(Sortie[[#This Row],[Identification cylindre]],Entrée[[Identification cylindre]:[Fluide]],3,FALSE),"")</f>
        <v/>
      </c>
      <c r="D72" s="12" t="str">
        <f>_xlfn.IFNA(VLOOKUP(Sortie[[#This Row],[Identification cylindre]],Entrée[[Identification cylindre]:[Fluide]],2,FALSE),"")</f>
        <v/>
      </c>
      <c r="E72" s="12" t="str">
        <f>_xlfn.IFNA(VLOOKUP(Sortie[[#This Row],[Identification cylindre]],Entrée[[Identification cylindre]:[Fluide]],4,FALSE),"")</f>
        <v/>
      </c>
      <c r="F72" s="12"/>
      <c r="G72" s="6"/>
      <c r="H72" s="12"/>
    </row>
    <row r="73" spans="1:8" x14ac:dyDescent="0.25">
      <c r="A73" s="13"/>
      <c r="B73" s="11"/>
      <c r="C73" s="12" t="str">
        <f>_xlfn.IFNA(VLOOKUP(Sortie[[#This Row],[Identification cylindre]],Entrée[[Identification cylindre]:[Fluide]],3,FALSE),"")</f>
        <v/>
      </c>
      <c r="D73" s="12" t="str">
        <f>_xlfn.IFNA(VLOOKUP(Sortie[[#This Row],[Identification cylindre]],Entrée[[Identification cylindre]:[Fluide]],2,FALSE),"")</f>
        <v/>
      </c>
      <c r="E73" s="12" t="str">
        <f>_xlfn.IFNA(VLOOKUP(Sortie[[#This Row],[Identification cylindre]],Entrée[[Identification cylindre]:[Fluide]],4,FALSE),"")</f>
        <v/>
      </c>
      <c r="F73" s="12"/>
      <c r="G73" s="6"/>
      <c r="H73" s="12"/>
    </row>
    <row r="74" spans="1:8" x14ac:dyDescent="0.25">
      <c r="A74" s="13"/>
      <c r="B74" s="11"/>
      <c r="C74" s="12" t="str">
        <f>_xlfn.IFNA(VLOOKUP(Sortie[[#This Row],[Identification cylindre]],Entrée[[Identification cylindre]:[Fluide]],3,FALSE),"")</f>
        <v/>
      </c>
      <c r="D74" s="12" t="str">
        <f>_xlfn.IFNA(VLOOKUP(Sortie[[#This Row],[Identification cylindre]],Entrée[[Identification cylindre]:[Fluide]],2,FALSE),"")</f>
        <v/>
      </c>
      <c r="E74" s="12" t="str">
        <f>_xlfn.IFNA(VLOOKUP(Sortie[[#This Row],[Identification cylindre]],Entrée[[Identification cylindre]:[Fluide]],4,FALSE),"")</f>
        <v/>
      </c>
      <c r="F74" s="12"/>
      <c r="G74" s="6"/>
      <c r="H74" s="12"/>
    </row>
    <row r="75" spans="1:8" x14ac:dyDescent="0.25">
      <c r="A75" s="13"/>
      <c r="B75" s="11"/>
      <c r="C75" s="12" t="str">
        <f>_xlfn.IFNA(VLOOKUP(Sortie[[#This Row],[Identification cylindre]],Entrée[[Identification cylindre]:[Fluide]],3,FALSE),"")</f>
        <v/>
      </c>
      <c r="D75" s="12" t="str">
        <f>_xlfn.IFNA(VLOOKUP(Sortie[[#This Row],[Identification cylindre]],Entrée[[Identification cylindre]:[Fluide]],2,FALSE),"")</f>
        <v/>
      </c>
      <c r="E75" s="12" t="str">
        <f>_xlfn.IFNA(VLOOKUP(Sortie[[#This Row],[Identification cylindre]],Entrée[[Identification cylindre]:[Fluide]],4,FALSE),"")</f>
        <v/>
      </c>
      <c r="F75" s="12"/>
      <c r="G75" s="6"/>
      <c r="H75" s="12"/>
    </row>
    <row r="76" spans="1:8" x14ac:dyDescent="0.25">
      <c r="A76" s="13"/>
      <c r="B76" s="11"/>
      <c r="C76" s="12" t="str">
        <f>_xlfn.IFNA(VLOOKUP(Sortie[[#This Row],[Identification cylindre]],Entrée[[Identification cylindre]:[Fluide]],3,FALSE),"")</f>
        <v/>
      </c>
      <c r="D76" s="12" t="str">
        <f>_xlfn.IFNA(VLOOKUP(Sortie[[#This Row],[Identification cylindre]],Entrée[[Identification cylindre]:[Fluide]],2,FALSE),"")</f>
        <v/>
      </c>
      <c r="E76" s="12" t="str">
        <f>_xlfn.IFNA(VLOOKUP(Sortie[[#This Row],[Identification cylindre]],Entrée[[Identification cylindre]:[Fluide]],4,FALSE),"")</f>
        <v/>
      </c>
      <c r="F76" s="12"/>
      <c r="G76" s="6"/>
      <c r="H76" s="12"/>
    </row>
    <row r="77" spans="1:8" x14ac:dyDescent="0.25">
      <c r="A77" s="13"/>
      <c r="B77" s="11"/>
      <c r="C77" s="12" t="str">
        <f>_xlfn.IFNA(VLOOKUP(Sortie[[#This Row],[Identification cylindre]],Entrée[[Identification cylindre]:[Fluide]],3,FALSE),"")</f>
        <v/>
      </c>
      <c r="D77" s="12" t="str">
        <f>_xlfn.IFNA(VLOOKUP(Sortie[[#This Row],[Identification cylindre]],Entrée[[Identification cylindre]:[Fluide]],2,FALSE),"")</f>
        <v/>
      </c>
      <c r="E77" s="12" t="str">
        <f>_xlfn.IFNA(VLOOKUP(Sortie[[#This Row],[Identification cylindre]],Entrée[[Identification cylindre]:[Fluide]],4,FALSE),"")</f>
        <v/>
      </c>
      <c r="F77" s="12"/>
      <c r="G77" s="6"/>
      <c r="H77" s="12"/>
    </row>
    <row r="78" spans="1:8" x14ac:dyDescent="0.25">
      <c r="A78" s="13"/>
      <c r="B78" s="11"/>
      <c r="C78" s="12" t="str">
        <f>_xlfn.IFNA(VLOOKUP(Sortie[[#This Row],[Identification cylindre]],Entrée[[Identification cylindre]:[Fluide]],3,FALSE),"")</f>
        <v/>
      </c>
      <c r="D78" s="12" t="str">
        <f>_xlfn.IFNA(VLOOKUP(Sortie[[#This Row],[Identification cylindre]],Entrée[[Identification cylindre]:[Fluide]],2,FALSE),"")</f>
        <v/>
      </c>
      <c r="E78" s="12" t="str">
        <f>_xlfn.IFNA(VLOOKUP(Sortie[[#This Row],[Identification cylindre]],Entrée[[Identification cylindre]:[Fluide]],4,FALSE),"")</f>
        <v/>
      </c>
      <c r="F78" s="12"/>
      <c r="G78" s="6"/>
      <c r="H78" s="12"/>
    </row>
    <row r="79" spans="1:8" x14ac:dyDescent="0.25">
      <c r="A79" s="13"/>
      <c r="B79" s="11"/>
      <c r="C79" s="12" t="str">
        <f>_xlfn.IFNA(VLOOKUP(Sortie[[#This Row],[Identification cylindre]],Entrée[[Identification cylindre]:[Fluide]],3,FALSE),"")</f>
        <v/>
      </c>
      <c r="D79" s="12" t="str">
        <f>_xlfn.IFNA(VLOOKUP(Sortie[[#This Row],[Identification cylindre]],Entrée[[Identification cylindre]:[Fluide]],2,FALSE),"")</f>
        <v/>
      </c>
      <c r="E79" s="12" t="str">
        <f>_xlfn.IFNA(VLOOKUP(Sortie[[#This Row],[Identification cylindre]],Entrée[[Identification cylindre]:[Fluide]],4,FALSE),"")</f>
        <v/>
      </c>
      <c r="F79" s="12"/>
      <c r="G79" s="6"/>
      <c r="H79" s="12"/>
    </row>
    <row r="80" spans="1:8" x14ac:dyDescent="0.25">
      <c r="A80" s="13"/>
      <c r="B80" s="11"/>
      <c r="C80" s="12" t="str">
        <f>_xlfn.IFNA(VLOOKUP(Sortie[[#This Row],[Identification cylindre]],Entrée[[Identification cylindre]:[Fluide]],3,FALSE),"")</f>
        <v/>
      </c>
      <c r="D80" s="12" t="str">
        <f>_xlfn.IFNA(VLOOKUP(Sortie[[#This Row],[Identification cylindre]],Entrée[[Identification cylindre]:[Fluide]],2,FALSE),"")</f>
        <v/>
      </c>
      <c r="E80" s="12" t="str">
        <f>_xlfn.IFNA(VLOOKUP(Sortie[[#This Row],[Identification cylindre]],Entrée[[Identification cylindre]:[Fluide]],4,FALSE),"")</f>
        <v/>
      </c>
      <c r="F80" s="12"/>
      <c r="G80" s="6"/>
      <c r="H80" s="12"/>
    </row>
    <row r="81" spans="1:8" x14ac:dyDescent="0.25">
      <c r="A81" s="13"/>
      <c r="B81" s="11"/>
      <c r="C81" s="12" t="str">
        <f>_xlfn.IFNA(VLOOKUP(Sortie[[#This Row],[Identification cylindre]],Entrée[[Identification cylindre]:[Fluide]],3,FALSE),"")</f>
        <v/>
      </c>
      <c r="D81" s="12" t="str">
        <f>_xlfn.IFNA(VLOOKUP(Sortie[[#This Row],[Identification cylindre]],Entrée[[Identification cylindre]:[Fluide]],2,FALSE),"")</f>
        <v/>
      </c>
      <c r="E81" s="12" t="str">
        <f>_xlfn.IFNA(VLOOKUP(Sortie[[#This Row],[Identification cylindre]],Entrée[[Identification cylindre]:[Fluide]],4,FALSE),"")</f>
        <v/>
      </c>
      <c r="F81" s="12"/>
      <c r="G81" s="6"/>
      <c r="H81" s="12"/>
    </row>
    <row r="82" spans="1:8" x14ac:dyDescent="0.25">
      <c r="A82" s="13"/>
      <c r="B82" s="11"/>
      <c r="C82" s="12" t="str">
        <f>_xlfn.IFNA(VLOOKUP(Sortie[[#This Row],[Identification cylindre]],Entrée[[Identification cylindre]:[Fluide]],3,FALSE),"")</f>
        <v/>
      </c>
      <c r="D82" s="12" t="str">
        <f>_xlfn.IFNA(VLOOKUP(Sortie[[#This Row],[Identification cylindre]],Entrée[[Identification cylindre]:[Fluide]],2,FALSE),"")</f>
        <v/>
      </c>
      <c r="E82" s="12" t="str">
        <f>_xlfn.IFNA(VLOOKUP(Sortie[[#This Row],[Identification cylindre]],Entrée[[Identification cylindre]:[Fluide]],4,FALSE),"")</f>
        <v/>
      </c>
      <c r="F82" s="12"/>
      <c r="G82" s="6"/>
      <c r="H82" s="12"/>
    </row>
    <row r="83" spans="1:8" x14ac:dyDescent="0.25">
      <c r="A83" s="13"/>
      <c r="B83" s="11"/>
      <c r="C83" s="12" t="str">
        <f>_xlfn.IFNA(VLOOKUP(Sortie[[#This Row],[Identification cylindre]],Entrée[[Identification cylindre]:[Fluide]],3,FALSE),"")</f>
        <v/>
      </c>
      <c r="D83" s="12" t="str">
        <f>_xlfn.IFNA(VLOOKUP(Sortie[[#This Row],[Identification cylindre]],Entrée[[Identification cylindre]:[Fluide]],2,FALSE),"")</f>
        <v/>
      </c>
      <c r="E83" s="12" t="str">
        <f>_xlfn.IFNA(VLOOKUP(Sortie[[#This Row],[Identification cylindre]],Entrée[[Identification cylindre]:[Fluide]],4,FALSE),"")</f>
        <v/>
      </c>
      <c r="F83" s="12"/>
      <c r="G83" s="6"/>
      <c r="H83" s="12"/>
    </row>
    <row r="84" spans="1:8" x14ac:dyDescent="0.25">
      <c r="A84" s="13"/>
      <c r="B84" s="11"/>
      <c r="C84" s="12" t="str">
        <f>_xlfn.IFNA(VLOOKUP(Sortie[[#This Row],[Identification cylindre]],Entrée[[Identification cylindre]:[Fluide]],3,FALSE),"")</f>
        <v/>
      </c>
      <c r="D84" s="12" t="str">
        <f>_xlfn.IFNA(VLOOKUP(Sortie[[#This Row],[Identification cylindre]],Entrée[[Identification cylindre]:[Fluide]],2,FALSE),"")</f>
        <v/>
      </c>
      <c r="E84" s="12" t="str">
        <f>_xlfn.IFNA(VLOOKUP(Sortie[[#This Row],[Identification cylindre]],Entrée[[Identification cylindre]:[Fluide]],4,FALSE),"")</f>
        <v/>
      </c>
      <c r="F84" s="12"/>
      <c r="G84" s="6"/>
      <c r="H84" s="12"/>
    </row>
    <row r="85" spans="1:8" x14ac:dyDescent="0.25">
      <c r="A85" s="13"/>
      <c r="B85" s="11"/>
      <c r="C85" s="12" t="str">
        <f>_xlfn.IFNA(VLOOKUP(Sortie[[#This Row],[Identification cylindre]],Entrée[[Identification cylindre]:[Fluide]],3,FALSE),"")</f>
        <v/>
      </c>
      <c r="D85" s="12" t="str">
        <f>_xlfn.IFNA(VLOOKUP(Sortie[[#This Row],[Identification cylindre]],Entrée[[Identification cylindre]:[Fluide]],2,FALSE),"")</f>
        <v/>
      </c>
      <c r="E85" s="12" t="str">
        <f>_xlfn.IFNA(VLOOKUP(Sortie[[#This Row],[Identification cylindre]],Entrée[[Identification cylindre]:[Fluide]],4,FALSE),"")</f>
        <v/>
      </c>
      <c r="F85" s="12"/>
      <c r="G85" s="6"/>
      <c r="H85" s="12"/>
    </row>
    <row r="86" spans="1:8" x14ac:dyDescent="0.25">
      <c r="A86" s="13"/>
      <c r="B86" s="11"/>
      <c r="C86" s="12" t="str">
        <f>_xlfn.IFNA(VLOOKUP(Sortie[[#This Row],[Identification cylindre]],Entrée[[Identification cylindre]:[Fluide]],3,FALSE),"")</f>
        <v/>
      </c>
      <c r="D86" s="12" t="str">
        <f>_xlfn.IFNA(VLOOKUP(Sortie[[#This Row],[Identification cylindre]],Entrée[[Identification cylindre]:[Fluide]],2,FALSE),"")</f>
        <v/>
      </c>
      <c r="E86" s="12" t="str">
        <f>_xlfn.IFNA(VLOOKUP(Sortie[[#This Row],[Identification cylindre]],Entrée[[Identification cylindre]:[Fluide]],4,FALSE),"")</f>
        <v/>
      </c>
      <c r="F86" s="12"/>
      <c r="G86" s="6"/>
      <c r="H86" s="12"/>
    </row>
    <row r="87" spans="1:8" x14ac:dyDescent="0.25">
      <c r="A87" s="13"/>
      <c r="B87" s="11"/>
      <c r="C87" s="12" t="str">
        <f>_xlfn.IFNA(VLOOKUP(Sortie[[#This Row],[Identification cylindre]],Entrée[[Identification cylindre]:[Fluide]],3,FALSE),"")</f>
        <v/>
      </c>
      <c r="D87" s="12" t="str">
        <f>_xlfn.IFNA(VLOOKUP(Sortie[[#This Row],[Identification cylindre]],Entrée[[Identification cylindre]:[Fluide]],2,FALSE),"")</f>
        <v/>
      </c>
      <c r="E87" s="12" t="str">
        <f>_xlfn.IFNA(VLOOKUP(Sortie[[#This Row],[Identification cylindre]],Entrée[[Identification cylindre]:[Fluide]],4,FALSE),"")</f>
        <v/>
      </c>
      <c r="F87" s="12"/>
      <c r="G87" s="6"/>
      <c r="H87" s="12"/>
    </row>
    <row r="88" spans="1:8" x14ac:dyDescent="0.25">
      <c r="A88" s="13"/>
      <c r="B88" s="11"/>
      <c r="C88" s="12" t="str">
        <f>_xlfn.IFNA(VLOOKUP(Sortie[[#This Row],[Identification cylindre]],Entrée[[Identification cylindre]:[Fluide]],3,FALSE),"")</f>
        <v/>
      </c>
      <c r="D88" s="12" t="str">
        <f>_xlfn.IFNA(VLOOKUP(Sortie[[#This Row],[Identification cylindre]],Entrée[[Identification cylindre]:[Fluide]],2,FALSE),"")</f>
        <v/>
      </c>
      <c r="E88" s="12" t="str">
        <f>_xlfn.IFNA(VLOOKUP(Sortie[[#This Row],[Identification cylindre]],Entrée[[Identification cylindre]:[Fluide]],4,FALSE),"")</f>
        <v/>
      </c>
      <c r="F88" s="12"/>
      <c r="G88" s="6"/>
      <c r="H88" s="12"/>
    </row>
    <row r="89" spans="1:8" x14ac:dyDescent="0.25">
      <c r="A89" s="13"/>
      <c r="B89" s="11"/>
      <c r="C89" s="12" t="str">
        <f>_xlfn.IFNA(VLOOKUP(Sortie[[#This Row],[Identification cylindre]],Entrée[[Identification cylindre]:[Fluide]],3,FALSE),"")</f>
        <v/>
      </c>
      <c r="D89" s="12" t="str">
        <f>_xlfn.IFNA(VLOOKUP(Sortie[[#This Row],[Identification cylindre]],Entrée[[Identification cylindre]:[Fluide]],2,FALSE),"")</f>
        <v/>
      </c>
      <c r="E89" s="12" t="str">
        <f>_xlfn.IFNA(VLOOKUP(Sortie[[#This Row],[Identification cylindre]],Entrée[[Identification cylindre]:[Fluide]],4,FALSE),"")</f>
        <v/>
      </c>
      <c r="F89" s="12"/>
      <c r="G89" s="6"/>
      <c r="H89" s="12"/>
    </row>
    <row r="90" spans="1:8" x14ac:dyDescent="0.25">
      <c r="A90" s="13"/>
      <c r="B90" s="11"/>
      <c r="C90" s="12" t="str">
        <f>_xlfn.IFNA(VLOOKUP(Sortie[[#This Row],[Identification cylindre]],Entrée[[Identification cylindre]:[Fluide]],3,FALSE),"")</f>
        <v/>
      </c>
      <c r="D90" s="12" t="str">
        <f>_xlfn.IFNA(VLOOKUP(Sortie[[#This Row],[Identification cylindre]],Entrée[[Identification cylindre]:[Fluide]],2,FALSE),"")</f>
        <v/>
      </c>
      <c r="E90" s="12" t="str">
        <f>_xlfn.IFNA(VLOOKUP(Sortie[[#This Row],[Identification cylindre]],Entrée[[Identification cylindre]:[Fluide]],4,FALSE),"")</f>
        <v/>
      </c>
      <c r="F90" s="12"/>
      <c r="G90" s="6"/>
      <c r="H90" s="12"/>
    </row>
    <row r="91" spans="1:8" x14ac:dyDescent="0.25">
      <c r="A91" s="13"/>
      <c r="B91" s="11"/>
      <c r="C91" s="12" t="str">
        <f>_xlfn.IFNA(VLOOKUP(Sortie[[#This Row],[Identification cylindre]],Entrée[[Identification cylindre]:[Fluide]],3,FALSE),"")</f>
        <v/>
      </c>
      <c r="D91" s="12" t="str">
        <f>_xlfn.IFNA(VLOOKUP(Sortie[[#This Row],[Identification cylindre]],Entrée[[Identification cylindre]:[Fluide]],2,FALSE),"")</f>
        <v/>
      </c>
      <c r="E91" s="12" t="str">
        <f>_xlfn.IFNA(VLOOKUP(Sortie[[#This Row],[Identification cylindre]],Entrée[[Identification cylindre]:[Fluide]],4,FALSE),"")</f>
        <v/>
      </c>
      <c r="F91" s="12"/>
      <c r="G91" s="6"/>
      <c r="H91" s="12"/>
    </row>
    <row r="92" spans="1:8" x14ac:dyDescent="0.25">
      <c r="A92" s="13"/>
      <c r="B92" s="11"/>
      <c r="C92" s="12" t="str">
        <f>_xlfn.IFNA(VLOOKUP(Sortie[[#This Row],[Identification cylindre]],Entrée[[Identification cylindre]:[Fluide]],3,FALSE),"")</f>
        <v/>
      </c>
      <c r="D92" s="12" t="str">
        <f>_xlfn.IFNA(VLOOKUP(Sortie[[#This Row],[Identification cylindre]],Entrée[[Identification cylindre]:[Fluide]],2,FALSE),"")</f>
        <v/>
      </c>
      <c r="E92" s="12" t="str">
        <f>_xlfn.IFNA(VLOOKUP(Sortie[[#This Row],[Identification cylindre]],Entrée[[Identification cylindre]:[Fluide]],4,FALSE),"")</f>
        <v/>
      </c>
      <c r="F92" s="12"/>
      <c r="G92" s="6"/>
      <c r="H92" s="12"/>
    </row>
    <row r="93" spans="1:8" x14ac:dyDescent="0.25">
      <c r="A93" s="13"/>
      <c r="B93" s="11"/>
      <c r="C93" s="12" t="str">
        <f>_xlfn.IFNA(VLOOKUP(Sortie[[#This Row],[Identification cylindre]],Entrée[[Identification cylindre]:[Fluide]],3,FALSE),"")</f>
        <v/>
      </c>
      <c r="D93" s="12" t="str">
        <f>_xlfn.IFNA(VLOOKUP(Sortie[[#This Row],[Identification cylindre]],Entrée[[Identification cylindre]:[Fluide]],2,FALSE),"")</f>
        <v/>
      </c>
      <c r="E93" s="12" t="str">
        <f>_xlfn.IFNA(VLOOKUP(Sortie[[#This Row],[Identification cylindre]],Entrée[[Identification cylindre]:[Fluide]],4,FALSE),"")</f>
        <v/>
      </c>
      <c r="F93" s="12"/>
      <c r="G93" s="6"/>
      <c r="H93" s="12"/>
    </row>
    <row r="94" spans="1:8" x14ac:dyDescent="0.25">
      <c r="A94" s="13"/>
      <c r="B94" s="11"/>
      <c r="C94" s="12" t="str">
        <f>_xlfn.IFNA(VLOOKUP(Sortie[[#This Row],[Identification cylindre]],Entrée[[Identification cylindre]:[Fluide]],3,FALSE),"")</f>
        <v/>
      </c>
      <c r="D94" s="12" t="str">
        <f>_xlfn.IFNA(VLOOKUP(Sortie[[#This Row],[Identification cylindre]],Entrée[[Identification cylindre]:[Fluide]],2,FALSE),"")</f>
        <v/>
      </c>
      <c r="E94" s="12" t="str">
        <f>_xlfn.IFNA(VLOOKUP(Sortie[[#This Row],[Identification cylindre]],Entrée[[Identification cylindre]:[Fluide]],4,FALSE),"")</f>
        <v/>
      </c>
      <c r="F94" s="12"/>
      <c r="G94" s="6"/>
      <c r="H94" s="12"/>
    </row>
    <row r="95" spans="1:8" x14ac:dyDescent="0.25">
      <c r="A95" s="13"/>
      <c r="B95" s="11"/>
      <c r="C95" s="12" t="str">
        <f>_xlfn.IFNA(VLOOKUP(Sortie[[#This Row],[Identification cylindre]],Entrée[[Identification cylindre]:[Fluide]],3,FALSE),"")</f>
        <v/>
      </c>
      <c r="D95" s="12" t="str">
        <f>_xlfn.IFNA(VLOOKUP(Sortie[[#This Row],[Identification cylindre]],Entrée[[Identification cylindre]:[Fluide]],2,FALSE),"")</f>
        <v/>
      </c>
      <c r="E95" s="12" t="str">
        <f>_xlfn.IFNA(VLOOKUP(Sortie[[#This Row],[Identification cylindre]],Entrée[[Identification cylindre]:[Fluide]],4,FALSE),"")</f>
        <v/>
      </c>
      <c r="F95" s="12"/>
      <c r="G95" s="6"/>
      <c r="H95" s="12"/>
    </row>
    <row r="96" spans="1:8" x14ac:dyDescent="0.25">
      <c r="A96" s="13"/>
      <c r="B96" s="11"/>
      <c r="C96" s="12" t="str">
        <f>_xlfn.IFNA(VLOOKUP(Sortie[[#This Row],[Identification cylindre]],Entrée[[Identification cylindre]:[Fluide]],3,FALSE),"")</f>
        <v/>
      </c>
      <c r="D96" s="12" t="str">
        <f>_xlfn.IFNA(VLOOKUP(Sortie[[#This Row],[Identification cylindre]],Entrée[[Identification cylindre]:[Fluide]],2,FALSE),"")</f>
        <v/>
      </c>
      <c r="E96" s="12" t="str">
        <f>_xlfn.IFNA(VLOOKUP(Sortie[[#This Row],[Identification cylindre]],Entrée[[Identification cylindre]:[Fluide]],4,FALSE),"")</f>
        <v/>
      </c>
      <c r="F96" s="12"/>
      <c r="G96" s="6"/>
      <c r="H96" s="12"/>
    </row>
    <row r="97" spans="1:8" x14ac:dyDescent="0.25">
      <c r="A97" s="13"/>
      <c r="B97" s="11"/>
      <c r="C97" s="12" t="str">
        <f>_xlfn.IFNA(VLOOKUP(Sortie[[#This Row],[Identification cylindre]],Entrée[[Identification cylindre]:[Fluide]],3,FALSE),"")</f>
        <v/>
      </c>
      <c r="D97" s="12" t="str">
        <f>_xlfn.IFNA(VLOOKUP(Sortie[[#This Row],[Identification cylindre]],Entrée[[Identification cylindre]:[Fluide]],2,FALSE),"")</f>
        <v/>
      </c>
      <c r="E97" s="12" t="str">
        <f>_xlfn.IFNA(VLOOKUP(Sortie[[#This Row],[Identification cylindre]],Entrée[[Identification cylindre]:[Fluide]],4,FALSE),"")</f>
        <v/>
      </c>
      <c r="F97" s="12"/>
      <c r="G97" s="6"/>
      <c r="H97" s="12"/>
    </row>
    <row r="98" spans="1:8" x14ac:dyDescent="0.25">
      <c r="A98" s="13"/>
      <c r="B98" s="11"/>
      <c r="C98" s="12" t="str">
        <f>_xlfn.IFNA(VLOOKUP(Sortie[[#This Row],[Identification cylindre]],Entrée[[Identification cylindre]:[Fluide]],3,FALSE),"")</f>
        <v/>
      </c>
      <c r="D98" s="12" t="str">
        <f>_xlfn.IFNA(VLOOKUP(Sortie[[#This Row],[Identification cylindre]],Entrée[[Identification cylindre]:[Fluide]],2,FALSE),"")</f>
        <v/>
      </c>
      <c r="E98" s="12" t="str">
        <f>_xlfn.IFNA(VLOOKUP(Sortie[[#This Row],[Identification cylindre]],Entrée[[Identification cylindre]:[Fluide]],4,FALSE),"")</f>
        <v/>
      </c>
      <c r="F98" s="12"/>
      <c r="G98" s="6"/>
      <c r="H98" s="12"/>
    </row>
    <row r="99" spans="1:8" x14ac:dyDescent="0.25">
      <c r="A99" s="13"/>
      <c r="B99" s="11"/>
      <c r="C99" s="12" t="str">
        <f>_xlfn.IFNA(VLOOKUP(Sortie[[#This Row],[Identification cylindre]],Entrée[[Identification cylindre]:[Fluide]],3,FALSE),"")</f>
        <v/>
      </c>
      <c r="D99" s="12" t="str">
        <f>_xlfn.IFNA(VLOOKUP(Sortie[[#This Row],[Identification cylindre]],Entrée[[Identification cylindre]:[Fluide]],2,FALSE),"")</f>
        <v/>
      </c>
      <c r="E99" s="12" t="str">
        <f>_xlfn.IFNA(VLOOKUP(Sortie[[#This Row],[Identification cylindre]],Entrée[[Identification cylindre]:[Fluide]],4,FALSE),"")</f>
        <v/>
      </c>
      <c r="F99" s="12"/>
      <c r="G99" s="6"/>
      <c r="H99" s="12"/>
    </row>
    <row r="100" spans="1:8" x14ac:dyDescent="0.25">
      <c r="A100" s="13"/>
      <c r="B100" s="11"/>
      <c r="C100" s="12" t="str">
        <f>_xlfn.IFNA(VLOOKUP(Sortie[[#This Row],[Identification cylindre]],Entrée[[Identification cylindre]:[Fluide]],3,FALSE),"")</f>
        <v/>
      </c>
      <c r="D100" s="12" t="str">
        <f>_xlfn.IFNA(VLOOKUP(Sortie[[#This Row],[Identification cylindre]],Entrée[[Identification cylindre]:[Fluide]],2,FALSE),"")</f>
        <v/>
      </c>
      <c r="E100" s="12" t="str">
        <f>_xlfn.IFNA(VLOOKUP(Sortie[[#This Row],[Identification cylindre]],Entrée[[Identification cylindre]:[Fluide]],4,FALSE),"")</f>
        <v/>
      </c>
      <c r="F100" s="12"/>
      <c r="G100" s="6"/>
      <c r="H100" s="12"/>
    </row>
    <row r="101" spans="1:8" x14ac:dyDescent="0.25">
      <c r="A101" s="13"/>
      <c r="B101" s="11"/>
      <c r="C101" s="12" t="str">
        <f>_xlfn.IFNA(VLOOKUP(Sortie[[#This Row],[Identification cylindre]],Entrée[[Identification cylindre]:[Fluide]],3,FALSE),"")</f>
        <v/>
      </c>
      <c r="D101" s="12" t="str">
        <f>_xlfn.IFNA(VLOOKUP(Sortie[[#This Row],[Identification cylindre]],Entrée[[Identification cylindre]:[Fluide]],2,FALSE),"")</f>
        <v/>
      </c>
      <c r="E101" s="12" t="str">
        <f>_xlfn.IFNA(VLOOKUP(Sortie[[#This Row],[Identification cylindre]],Entrée[[Identification cylindre]:[Fluide]],4,FALSE),"")</f>
        <v/>
      </c>
      <c r="F101" s="12"/>
      <c r="G101" s="6"/>
      <c r="H101" s="12"/>
    </row>
    <row r="102" spans="1:8" x14ac:dyDescent="0.25">
      <c r="A102" s="13"/>
      <c r="B102" s="11"/>
      <c r="C102" s="12" t="str">
        <f>_xlfn.IFNA(VLOOKUP(Sortie[[#This Row],[Identification cylindre]],Entrée[[Identification cylindre]:[Fluide]],3,FALSE),"")</f>
        <v/>
      </c>
      <c r="D102" s="12" t="str">
        <f>_xlfn.IFNA(VLOOKUP(Sortie[[#This Row],[Identification cylindre]],Entrée[[Identification cylindre]:[Fluide]],2,FALSE),"")</f>
        <v/>
      </c>
      <c r="E102" s="12" t="str">
        <f>_xlfn.IFNA(VLOOKUP(Sortie[[#This Row],[Identification cylindre]],Entrée[[Identification cylindre]:[Fluide]],4,FALSE),"")</f>
        <v/>
      </c>
      <c r="F102" s="12"/>
      <c r="G102" s="6"/>
      <c r="H102" s="12"/>
    </row>
    <row r="103" spans="1:8" x14ac:dyDescent="0.25">
      <c r="A103" s="13"/>
      <c r="B103" s="11"/>
      <c r="C103" s="12" t="str">
        <f>_xlfn.IFNA(VLOOKUP(Sortie[[#This Row],[Identification cylindre]],Entrée[[Identification cylindre]:[Fluide]],3,FALSE),"")</f>
        <v/>
      </c>
      <c r="D103" s="12" t="str">
        <f>_xlfn.IFNA(VLOOKUP(Sortie[[#This Row],[Identification cylindre]],Entrée[[Identification cylindre]:[Fluide]],2,FALSE),"")</f>
        <v/>
      </c>
      <c r="E103" s="12" t="str">
        <f>_xlfn.IFNA(VLOOKUP(Sortie[[#This Row],[Identification cylindre]],Entrée[[Identification cylindre]:[Fluide]],4,FALSE),"")</f>
        <v/>
      </c>
      <c r="F103" s="12"/>
      <c r="G103" s="6"/>
      <c r="H103" s="12"/>
    </row>
    <row r="104" spans="1:8" x14ac:dyDescent="0.25">
      <c r="A104" s="13"/>
      <c r="B104" s="11"/>
      <c r="C104" s="12" t="str">
        <f>_xlfn.IFNA(VLOOKUP(Sortie[[#This Row],[Identification cylindre]],Entrée[[Identification cylindre]:[Fluide]],3,FALSE),"")</f>
        <v/>
      </c>
      <c r="D104" s="12" t="str">
        <f>_xlfn.IFNA(VLOOKUP(Sortie[[#This Row],[Identification cylindre]],Entrée[[Identification cylindre]:[Fluide]],2,FALSE),"")</f>
        <v/>
      </c>
      <c r="E104" s="12" t="str">
        <f>_xlfn.IFNA(VLOOKUP(Sortie[[#This Row],[Identification cylindre]],Entrée[[Identification cylindre]:[Fluide]],4,FALSE),"")</f>
        <v/>
      </c>
      <c r="F104" s="12"/>
      <c r="G104" s="6"/>
      <c r="H104" s="12"/>
    </row>
    <row r="105" spans="1:8" x14ac:dyDescent="0.25">
      <c r="A105" s="13"/>
      <c r="B105" s="11"/>
      <c r="C105" s="12" t="str">
        <f>_xlfn.IFNA(VLOOKUP(Sortie[[#This Row],[Identification cylindre]],Entrée[[Identification cylindre]:[Fluide]],3,FALSE),"")</f>
        <v/>
      </c>
      <c r="D105" s="12" t="str">
        <f>_xlfn.IFNA(VLOOKUP(Sortie[[#This Row],[Identification cylindre]],Entrée[[Identification cylindre]:[Fluide]],2,FALSE),"")</f>
        <v/>
      </c>
      <c r="E105" s="12" t="str">
        <f>_xlfn.IFNA(VLOOKUP(Sortie[[#This Row],[Identification cylindre]],Entrée[[Identification cylindre]:[Fluide]],4,FALSE),"")</f>
        <v/>
      </c>
      <c r="F105" s="12"/>
      <c r="G105" s="6"/>
      <c r="H105" s="12"/>
    </row>
    <row r="106" spans="1:8" x14ac:dyDescent="0.25">
      <c r="A106" s="13"/>
      <c r="B106" s="11"/>
      <c r="C106" s="12" t="str">
        <f>_xlfn.IFNA(VLOOKUP(Sortie[[#This Row],[Identification cylindre]],Entrée[[Identification cylindre]:[Fluide]],3,FALSE),"")</f>
        <v/>
      </c>
      <c r="D106" s="12" t="str">
        <f>_xlfn.IFNA(VLOOKUP(Sortie[[#This Row],[Identification cylindre]],Entrée[[Identification cylindre]:[Fluide]],2,FALSE),"")</f>
        <v/>
      </c>
      <c r="E106" s="12" t="str">
        <f>_xlfn.IFNA(VLOOKUP(Sortie[[#This Row],[Identification cylindre]],Entrée[[Identification cylindre]:[Fluide]],4,FALSE),"")</f>
        <v/>
      </c>
      <c r="F106" s="12"/>
      <c r="G106" s="6"/>
      <c r="H106" s="12"/>
    </row>
    <row r="107" spans="1:8" x14ac:dyDescent="0.25">
      <c r="A107" s="13"/>
      <c r="B107" s="11"/>
      <c r="C107" s="12" t="str">
        <f>_xlfn.IFNA(VLOOKUP(Sortie[[#This Row],[Identification cylindre]],Entrée[[Identification cylindre]:[Fluide]],3,FALSE),"")</f>
        <v/>
      </c>
      <c r="D107" s="12" t="str">
        <f>_xlfn.IFNA(VLOOKUP(Sortie[[#This Row],[Identification cylindre]],Entrée[[Identification cylindre]:[Fluide]],2,FALSE),"")</f>
        <v/>
      </c>
      <c r="E107" s="12" t="str">
        <f>_xlfn.IFNA(VLOOKUP(Sortie[[#This Row],[Identification cylindre]],Entrée[[Identification cylindre]:[Fluide]],4,FALSE),"")</f>
        <v/>
      </c>
      <c r="F107" s="12"/>
      <c r="G107" s="6"/>
      <c r="H107" s="12"/>
    </row>
  </sheetData>
  <pageMargins left="0.7" right="0.7" top="0.75" bottom="0.75" header="0.3" footer="0.3"/>
  <pageSetup paperSize="9" orientation="portrait" horizontalDpi="300" verticalDpi="300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C309E34D-8C69-48D1-85A5-C030B8724918}">
          <x14:formula1>
            <xm:f>Paramètres!$E$12:$E$18</xm:f>
          </x14:formula1>
          <xm:sqref>F6:F107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63837E7-561E-455B-92C9-6A544011C68A}">
  <sheetPr codeName="Feuil5">
    <tabColor rgb="FF00B0F0"/>
  </sheetPr>
  <dimension ref="A3"/>
  <sheetViews>
    <sheetView workbookViewId="0"/>
  </sheetViews>
  <sheetFormatPr baseColWidth="10" defaultRowHeight="15" x14ac:dyDescent="0.25"/>
  <sheetData>
    <row r="3" ht="45.75" customHeight="1" x14ac:dyDescent="0.25"/>
  </sheetData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5D26A2-DDAE-4BF4-AAB7-4DB0DC597FE8}">
  <sheetPr codeName="Feuil6">
    <tabColor rgb="FF7030A0"/>
  </sheetPr>
  <dimension ref="A1:C31"/>
  <sheetViews>
    <sheetView showZeros="0" workbookViewId="0">
      <selection activeCell="A8" sqref="A8"/>
    </sheetView>
  </sheetViews>
  <sheetFormatPr baseColWidth="10" defaultRowHeight="15" x14ac:dyDescent="0.25"/>
  <cols>
    <col min="1" max="1" width="34.7109375" customWidth="1"/>
    <col min="2" max="2" width="16.140625" customWidth="1"/>
    <col min="3" max="3" width="34.5703125" customWidth="1"/>
  </cols>
  <sheetData>
    <row r="1" spans="1:3" ht="18.75" x14ac:dyDescent="0.3">
      <c r="A1" s="17" t="s">
        <v>30</v>
      </c>
    </row>
    <row r="3" spans="1:3" ht="46.5" customHeight="1" x14ac:dyDescent="0.25"/>
    <row r="5" spans="1:3" ht="30.75" customHeight="1" x14ac:dyDescent="0.25">
      <c r="A5" s="19" t="s">
        <v>25</v>
      </c>
      <c r="B5" s="20" t="s">
        <v>31</v>
      </c>
      <c r="C5" s="18" t="s">
        <v>1</v>
      </c>
    </row>
    <row r="6" spans="1:3" x14ac:dyDescent="0.25">
      <c r="A6" t="s">
        <v>48</v>
      </c>
      <c r="B6" s="21">
        <f>SUMIF(Sortie[Technicien],Techniciens[[#This Row],[Technicien]],Sortie[Quantité])</f>
        <v>1</v>
      </c>
    </row>
    <row r="7" spans="1:3" x14ac:dyDescent="0.25">
      <c r="A7" t="s">
        <v>49</v>
      </c>
      <c r="B7" s="21">
        <f>SUMIF(Sortie[Technicien],Techniciens[[#This Row],[Technicien]],Sortie[Quantité])</f>
        <v>2</v>
      </c>
    </row>
    <row r="8" spans="1:3" x14ac:dyDescent="0.25">
      <c r="A8" t="s">
        <v>50</v>
      </c>
      <c r="B8" s="21">
        <f>SUMIF(Sortie[Technicien],Techniciens[[#This Row],[Technicien]],Sortie[Quantité])</f>
        <v>1</v>
      </c>
    </row>
    <row r="9" spans="1:3" x14ac:dyDescent="0.25">
      <c r="B9" s="21">
        <f>SUMIF(Sortie[Technicien],Techniciens[[#This Row],[Technicien]],Sortie[Quantité])</f>
        <v>0</v>
      </c>
    </row>
    <row r="10" spans="1:3" x14ac:dyDescent="0.25">
      <c r="B10" s="21">
        <f>SUMIF(Sortie[Technicien],Techniciens[[#This Row],[Technicien]],Sortie[Quantité])</f>
        <v>0</v>
      </c>
    </row>
    <row r="11" spans="1:3" x14ac:dyDescent="0.25">
      <c r="B11" s="21">
        <f>SUMIF(Sortie[Technicien],Techniciens[[#This Row],[Technicien]],Sortie[Quantité])</f>
        <v>0</v>
      </c>
    </row>
    <row r="12" spans="1:3" x14ac:dyDescent="0.25">
      <c r="B12" s="21">
        <f>SUMIF(Sortie[Technicien],Techniciens[[#This Row],[Technicien]],Sortie[Quantité])</f>
        <v>0</v>
      </c>
    </row>
    <row r="13" spans="1:3" x14ac:dyDescent="0.25">
      <c r="B13" s="21">
        <f>SUMIF(Sortie[Technicien],Techniciens[[#This Row],[Technicien]],Sortie[Quantité])</f>
        <v>0</v>
      </c>
    </row>
    <row r="14" spans="1:3" x14ac:dyDescent="0.25">
      <c r="B14" s="21">
        <f>SUMIF(Sortie[Technicien],Techniciens[[#This Row],[Technicien]],Sortie[Quantité])</f>
        <v>0</v>
      </c>
    </row>
    <row r="15" spans="1:3" x14ac:dyDescent="0.25">
      <c r="B15" s="21">
        <f>SUMIF(Sortie[Technicien],Techniciens[[#This Row],[Technicien]],Sortie[Quantité])</f>
        <v>0</v>
      </c>
    </row>
    <row r="16" spans="1:3" x14ac:dyDescent="0.25">
      <c r="B16" s="21">
        <f>SUMIF(Sortie[Technicien],Techniciens[[#This Row],[Technicien]],Sortie[Quantité])</f>
        <v>0</v>
      </c>
    </row>
    <row r="17" spans="2:2" x14ac:dyDescent="0.25">
      <c r="B17" s="21">
        <f>SUMIF(Sortie[Technicien],Techniciens[[#This Row],[Technicien]],Sortie[Quantité])</f>
        <v>0</v>
      </c>
    </row>
    <row r="18" spans="2:2" x14ac:dyDescent="0.25">
      <c r="B18" s="21">
        <f>SUMIF(Sortie[Technicien],Techniciens[[#This Row],[Technicien]],Sortie[Quantité])</f>
        <v>0</v>
      </c>
    </row>
    <row r="19" spans="2:2" x14ac:dyDescent="0.25">
      <c r="B19" s="21">
        <f>SUMIF(Sortie[Technicien],Techniciens[[#This Row],[Technicien]],Sortie[Quantité])</f>
        <v>0</v>
      </c>
    </row>
    <row r="20" spans="2:2" x14ac:dyDescent="0.25">
      <c r="B20" s="21">
        <f>SUMIF(Sortie[Technicien],Techniciens[[#This Row],[Technicien]],Sortie[Quantité])</f>
        <v>0</v>
      </c>
    </row>
    <row r="21" spans="2:2" x14ac:dyDescent="0.25">
      <c r="B21" s="21">
        <f>SUMIF(Sortie[Technicien],Techniciens[[#This Row],[Technicien]],Sortie[Quantité])</f>
        <v>0</v>
      </c>
    </row>
    <row r="22" spans="2:2" x14ac:dyDescent="0.25">
      <c r="B22" s="21">
        <f>SUMIF(Sortie[Technicien],Techniciens[[#This Row],[Technicien]],Sortie[Quantité])</f>
        <v>0</v>
      </c>
    </row>
    <row r="23" spans="2:2" x14ac:dyDescent="0.25">
      <c r="B23" s="21">
        <f>SUMIF(Sortie[Technicien],Techniciens[[#This Row],[Technicien]],Sortie[Quantité])</f>
        <v>0</v>
      </c>
    </row>
    <row r="24" spans="2:2" x14ac:dyDescent="0.25">
      <c r="B24" s="21">
        <f>SUMIF(Sortie[Technicien],Techniciens[[#This Row],[Technicien]],Sortie[Quantité])</f>
        <v>0</v>
      </c>
    </row>
    <row r="25" spans="2:2" x14ac:dyDescent="0.25">
      <c r="B25" s="21">
        <f>SUMIF(Sortie[Technicien],Techniciens[[#This Row],[Technicien]],Sortie[Quantité])</f>
        <v>0</v>
      </c>
    </row>
    <row r="26" spans="2:2" x14ac:dyDescent="0.25">
      <c r="B26" s="21">
        <f>SUMIF(Sortie[Technicien],Techniciens[[#This Row],[Technicien]],Sortie[Quantité])</f>
        <v>0</v>
      </c>
    </row>
    <row r="27" spans="2:2" x14ac:dyDescent="0.25">
      <c r="B27" s="21">
        <f>SUMIF(Sortie[Technicien],Techniciens[[#This Row],[Technicien]],Sortie[Quantité])</f>
        <v>0</v>
      </c>
    </row>
    <row r="28" spans="2:2" x14ac:dyDescent="0.25">
      <c r="B28" s="21">
        <f>SUMIF(Sortie[Technicien],Techniciens[[#This Row],[Technicien]],Sortie[Quantité])</f>
        <v>0</v>
      </c>
    </row>
    <row r="29" spans="2:2" x14ac:dyDescent="0.25">
      <c r="B29" s="21">
        <f>SUMIF(Sortie[Technicien],Techniciens[[#This Row],[Technicien]],Sortie[Quantité])</f>
        <v>0</v>
      </c>
    </row>
    <row r="30" spans="2:2" x14ac:dyDescent="0.25">
      <c r="B30" s="21">
        <f>SUMIF(Sortie[Technicien],Techniciens[[#This Row],[Technicien]],Sortie[Quantité])</f>
        <v>0</v>
      </c>
    </row>
    <row r="31" spans="2:2" x14ac:dyDescent="0.25">
      <c r="B31" s="21">
        <f>SUMIF(Sortie[Technicien],Techniciens[[#This Row],[Technicien]],Sortie[Quantité])</f>
        <v>0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9BDF4F-14CC-4A25-BE79-3D9341338260}">
  <sheetPr codeName="Feuil7">
    <tabColor theme="8" tint="-0.249977111117893"/>
  </sheetPr>
  <dimension ref="A1:C26"/>
  <sheetViews>
    <sheetView showZeros="0" workbookViewId="0"/>
  </sheetViews>
  <sheetFormatPr baseColWidth="10" defaultRowHeight="15" x14ac:dyDescent="0.25"/>
  <cols>
    <col min="1" max="1" width="46" customWidth="1"/>
    <col min="2" max="2" width="20.28515625" customWidth="1"/>
    <col min="3" max="3" width="57.28515625" customWidth="1"/>
  </cols>
  <sheetData>
    <row r="1" spans="1:3" ht="18.75" x14ac:dyDescent="0.3">
      <c r="A1" s="17" t="s">
        <v>29</v>
      </c>
    </row>
    <row r="3" spans="1:3" ht="46.5" customHeight="1" x14ac:dyDescent="0.25"/>
    <row r="5" spans="1:3" ht="46.5" customHeight="1" x14ac:dyDescent="0.25">
      <c r="A5" s="14" t="s">
        <v>0</v>
      </c>
      <c r="B5" s="15" t="s">
        <v>11</v>
      </c>
      <c r="C5" s="14" t="s">
        <v>1</v>
      </c>
    </row>
    <row r="6" spans="1:3" x14ac:dyDescent="0.25">
      <c r="A6" t="s">
        <v>4</v>
      </c>
      <c r="B6" s="16">
        <f>SUMIF(Entrée[Fournisseur],Fournisseurs[[#This Row],[Libellé]],Entrée[Quantité])</f>
        <v>1</v>
      </c>
    </row>
    <row r="7" spans="1:3" x14ac:dyDescent="0.25">
      <c r="A7" t="s">
        <v>3</v>
      </c>
      <c r="B7" s="16">
        <f>SUMIF(Entrée[Fournisseur],Fournisseurs[[#This Row],[Libellé]],Entrée[Quantité])</f>
        <v>2</v>
      </c>
    </row>
    <row r="8" spans="1:3" x14ac:dyDescent="0.25">
      <c r="A8" t="s">
        <v>2</v>
      </c>
      <c r="B8" s="16">
        <f>SUMIF(Entrée[Fournisseur],Fournisseurs[[#This Row],[Libellé]],Entrée[Quantité])</f>
        <v>5</v>
      </c>
    </row>
    <row r="9" spans="1:3" x14ac:dyDescent="0.25">
      <c r="B9" s="16">
        <f>SUMIF(Entrée[Fournisseur],Fournisseurs[[#This Row],[Libellé]],Entrée[Quantité])</f>
        <v>0</v>
      </c>
    </row>
    <row r="10" spans="1:3" x14ac:dyDescent="0.25">
      <c r="B10" s="16">
        <f>SUMIF(Entrée[Fournisseur],Fournisseurs[[#This Row],[Libellé]],Entrée[Quantité])</f>
        <v>0</v>
      </c>
    </row>
    <row r="11" spans="1:3" x14ac:dyDescent="0.25">
      <c r="B11" s="16">
        <f>SUMIF(Entrée[Fournisseur],Fournisseurs[[#This Row],[Libellé]],Entrée[Quantité])</f>
        <v>0</v>
      </c>
    </row>
    <row r="12" spans="1:3" x14ac:dyDescent="0.25">
      <c r="B12" s="16">
        <f>SUMIF(Entrée[Fournisseur],Fournisseurs[[#This Row],[Libellé]],Entrée[Quantité])</f>
        <v>0</v>
      </c>
    </row>
    <row r="13" spans="1:3" x14ac:dyDescent="0.25">
      <c r="B13" s="16">
        <f>SUMIF(Entrée[Fournisseur],Fournisseurs[[#This Row],[Libellé]],Entrée[Quantité])</f>
        <v>0</v>
      </c>
    </row>
    <row r="14" spans="1:3" x14ac:dyDescent="0.25">
      <c r="B14" s="16">
        <f>SUMIF(Entrée[Fournisseur],Fournisseurs[[#This Row],[Libellé]],Entrée[Quantité])</f>
        <v>0</v>
      </c>
    </row>
    <row r="15" spans="1:3" x14ac:dyDescent="0.25">
      <c r="B15" s="16">
        <f>SUMIF(Entrée[Fournisseur],Fournisseurs[[#This Row],[Libellé]],Entrée[Quantité])</f>
        <v>0</v>
      </c>
    </row>
    <row r="16" spans="1:3" x14ac:dyDescent="0.25">
      <c r="B16" s="16">
        <f>SUMIF(Entrée[Fournisseur],Fournisseurs[[#This Row],[Libellé]],Entrée[Quantité])</f>
        <v>0</v>
      </c>
    </row>
    <row r="17" spans="2:2" x14ac:dyDescent="0.25">
      <c r="B17" s="16">
        <f>SUMIF(Entrée[Fournisseur],Fournisseurs[[#This Row],[Libellé]],Entrée[Quantité])</f>
        <v>0</v>
      </c>
    </row>
    <row r="18" spans="2:2" x14ac:dyDescent="0.25">
      <c r="B18" s="16">
        <f>SUMIF(Entrée[Fournisseur],Fournisseurs[[#This Row],[Libellé]],Entrée[Quantité])</f>
        <v>0</v>
      </c>
    </row>
    <row r="19" spans="2:2" x14ac:dyDescent="0.25">
      <c r="B19" s="16">
        <f>SUMIF(Entrée[Fournisseur],Fournisseurs[[#This Row],[Libellé]],Entrée[Quantité])</f>
        <v>0</v>
      </c>
    </row>
    <row r="20" spans="2:2" x14ac:dyDescent="0.25">
      <c r="B20" s="16">
        <f>SUMIF(Entrée[Fournisseur],Fournisseurs[[#This Row],[Libellé]],Entrée[Quantité])</f>
        <v>0</v>
      </c>
    </row>
    <row r="21" spans="2:2" x14ac:dyDescent="0.25">
      <c r="B21" s="16">
        <f>SUMIF(Entrée[Fournisseur],Fournisseurs[[#This Row],[Libellé]],Entrée[Quantité])</f>
        <v>0</v>
      </c>
    </row>
    <row r="22" spans="2:2" x14ac:dyDescent="0.25">
      <c r="B22" s="16">
        <f>SUMIF(Entrée[Fournisseur],Fournisseurs[[#This Row],[Libellé]],Entrée[Quantité])</f>
        <v>0</v>
      </c>
    </row>
    <row r="23" spans="2:2" x14ac:dyDescent="0.25">
      <c r="B23" s="16">
        <f>SUMIF(Entrée[Fournisseur],Fournisseurs[[#This Row],[Libellé]],Entrée[Quantité])</f>
        <v>0</v>
      </c>
    </row>
    <row r="24" spans="2:2" x14ac:dyDescent="0.25">
      <c r="B24" s="16">
        <f>SUMIF(Entrée[Fournisseur],Fournisseurs[[#This Row],[Libellé]],Entrée[Quantité])</f>
        <v>0</v>
      </c>
    </row>
    <row r="25" spans="2:2" x14ac:dyDescent="0.25">
      <c r="B25" s="16">
        <f>SUMIF(Entrée[Fournisseur],Fournisseurs[[#This Row],[Libellé]],Entrée[Quantité])</f>
        <v>0</v>
      </c>
    </row>
    <row r="26" spans="2:2" x14ac:dyDescent="0.25">
      <c r="B26" s="16">
        <f>SUMIF(Entrée[Fournisseur],Fournisseurs[[#This Row],[Libellé]],Entrée[Quantité])</f>
        <v>0</v>
      </c>
    </row>
  </sheetData>
  <pageMargins left="0.7" right="0.7" top="0.75" bottom="0.75" header="0.3" footer="0.3"/>
  <drawing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1B182F7C-CD8D-4FC5-9B20-74B91A912F36}">
          <x14:formula1>
            <xm:f>Paramètres!$A$12:$A$18</xm:f>
          </x14:formula1>
          <xm:sqref>A6:A26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A61A594-2548-49F3-A125-9BD380B18225}">
  <sheetPr codeName="Feuil8"/>
  <dimension ref="A1:E17"/>
  <sheetViews>
    <sheetView workbookViewId="0">
      <selection activeCell="B9" sqref="B9"/>
    </sheetView>
  </sheetViews>
  <sheetFormatPr baseColWidth="10" defaultRowHeight="15" x14ac:dyDescent="0.25"/>
  <cols>
    <col min="1" max="1" width="34.28515625" customWidth="1"/>
    <col min="2" max="2" width="34.140625" customWidth="1"/>
    <col min="3" max="3" width="24.140625" customWidth="1"/>
    <col min="5" max="6" width="22.85546875" customWidth="1"/>
  </cols>
  <sheetData>
    <row r="1" spans="1:5" ht="18.75" x14ac:dyDescent="0.3">
      <c r="A1" s="17" t="s">
        <v>32</v>
      </c>
    </row>
    <row r="2" spans="1:5" ht="51" customHeight="1" x14ac:dyDescent="0.3">
      <c r="A2" s="17"/>
    </row>
    <row r="3" spans="1:5" ht="15.75" x14ac:dyDescent="0.25">
      <c r="A3" s="29" t="s">
        <v>42</v>
      </c>
      <c r="B3" s="23" t="s">
        <v>33</v>
      </c>
    </row>
    <row r="4" spans="1:5" ht="15.75" x14ac:dyDescent="0.25">
      <c r="A4" s="29" t="s">
        <v>41</v>
      </c>
      <c r="B4" s="25">
        <v>2025</v>
      </c>
    </row>
    <row r="5" spans="1:5" ht="15.75" x14ac:dyDescent="0.25">
      <c r="A5" s="22" t="s">
        <v>43</v>
      </c>
      <c r="B5" s="25"/>
    </row>
    <row r="6" spans="1:5" ht="18" customHeight="1" x14ac:dyDescent="0.25">
      <c r="A6" s="31" t="s">
        <v>44</v>
      </c>
      <c r="B6" s="32">
        <v>2</v>
      </c>
    </row>
    <row r="7" spans="1:5" ht="18" customHeight="1" x14ac:dyDescent="0.25">
      <c r="A7" s="31" t="s">
        <v>45</v>
      </c>
      <c r="B7" s="32">
        <v>1</v>
      </c>
    </row>
    <row r="8" spans="1:5" ht="18" customHeight="1" x14ac:dyDescent="0.25">
      <c r="A8" s="31" t="s">
        <v>46</v>
      </c>
      <c r="B8" s="32">
        <v>2</v>
      </c>
    </row>
    <row r="9" spans="1:5" ht="18" customHeight="1" x14ac:dyDescent="0.25">
      <c r="A9" s="31" t="s">
        <v>19</v>
      </c>
      <c r="B9" s="32">
        <v>2</v>
      </c>
    </row>
    <row r="10" spans="1:5" ht="18" customHeight="1" x14ac:dyDescent="0.25">
      <c r="A10" s="30"/>
      <c r="B10" s="6"/>
    </row>
    <row r="11" spans="1:5" ht="21" x14ac:dyDescent="0.35">
      <c r="A11" s="1" t="s">
        <v>51</v>
      </c>
      <c r="B11" s="1" t="s">
        <v>9</v>
      </c>
      <c r="C11" s="1" t="s">
        <v>52</v>
      </c>
      <c r="D11" s="1" t="s">
        <v>12</v>
      </c>
      <c r="E11" s="1" t="s">
        <v>25</v>
      </c>
    </row>
    <row r="12" spans="1:5" x14ac:dyDescent="0.25">
      <c r="A12" t="s">
        <v>2</v>
      </c>
      <c r="B12" t="s">
        <v>13</v>
      </c>
      <c r="C12" t="s">
        <v>16</v>
      </c>
      <c r="D12" t="s">
        <v>21</v>
      </c>
    </row>
    <row r="13" spans="1:5" x14ac:dyDescent="0.25">
      <c r="A13" t="s">
        <v>3</v>
      </c>
      <c r="B13" t="s">
        <v>14</v>
      </c>
      <c r="C13" t="s">
        <v>17</v>
      </c>
      <c r="D13" t="s">
        <v>22</v>
      </c>
      <c r="E13" t="s">
        <v>48</v>
      </c>
    </row>
    <row r="14" spans="1:5" x14ac:dyDescent="0.25">
      <c r="A14" t="s">
        <v>4</v>
      </c>
      <c r="B14" t="s">
        <v>15</v>
      </c>
      <c r="C14" t="s">
        <v>18</v>
      </c>
      <c r="E14" t="s">
        <v>49</v>
      </c>
    </row>
    <row r="15" spans="1:5" x14ac:dyDescent="0.25">
      <c r="A15" t="s">
        <v>5</v>
      </c>
      <c r="C15" t="s">
        <v>19</v>
      </c>
      <c r="E15" t="s">
        <v>50</v>
      </c>
    </row>
    <row r="16" spans="1:5" x14ac:dyDescent="0.25">
      <c r="C16" t="s">
        <v>20</v>
      </c>
    </row>
    <row r="17" spans="3:3" x14ac:dyDescent="0.25">
      <c r="C17" t="s">
        <v>53</v>
      </c>
    </row>
  </sheetData>
  <pageMargins left="0.7" right="0.7" top="0.75" bottom="0.75" header="0.3" footer="0.3"/>
  <pageSetup paperSize="9" orientation="portrait" r:id="rId1"/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CCAA740-6F8E-4E87-8529-DF1A957A341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6</vt:i4>
      </vt:variant>
    </vt:vector>
  </HeadingPairs>
  <TitlesOfParts>
    <vt:vector size="14" baseType="lpstr">
      <vt:lpstr>Accueil</vt:lpstr>
      <vt:lpstr>Inventaire</vt:lpstr>
      <vt:lpstr>Entrées</vt:lpstr>
      <vt:lpstr>Sorties</vt:lpstr>
      <vt:lpstr>Retours</vt:lpstr>
      <vt:lpstr>Techniciens</vt:lpstr>
      <vt:lpstr>Fournisseurs</vt:lpstr>
      <vt:lpstr>Paramètres</vt:lpstr>
      <vt:lpstr>Alerter290</vt:lpstr>
      <vt:lpstr>Alerter32</vt:lpstr>
      <vt:lpstr>Alerter407C</vt:lpstr>
      <vt:lpstr>Alerter410A</vt:lpstr>
      <vt:lpstr>annee</vt:lpstr>
      <vt:lpstr>Titre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Tremaud</dc:creator>
  <cp:lastModifiedBy>Alexandre Tremaud</cp:lastModifiedBy>
  <dcterms:created xsi:type="dcterms:W3CDTF">2024-12-31T14:31:40Z</dcterms:created>
  <dcterms:modified xsi:type="dcterms:W3CDTF">2025-01-10T13:08:12Z</dcterms:modified>
</cp:coreProperties>
</file>