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rinterSettings/printerSettings3.bin" ContentType="application/vnd.openxmlformats-officedocument.spreadsheetml.printerSettings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MAA\Desktop\Suivis pole Etude\"/>
    </mc:Choice>
  </mc:AlternateContent>
  <xr:revisionPtr revIDLastSave="0" documentId="13_ncr:1_{3F8DEF95-AFA9-4F2D-A0CE-CEDCEA49B783}" xr6:coauthVersionLast="47" xr6:coauthVersionMax="47" xr10:uidLastSave="{00000000-0000-0000-0000-000000000000}"/>
  <bookViews>
    <workbookView xWindow="-120" yWindow="-120" windowWidth="29040" windowHeight="15720" tabRatio="694" activeTab="1" xr2:uid="{E292C47B-4375-4C2D-8F5F-518E7C820F4F}"/>
  </bookViews>
  <sheets>
    <sheet name="Accueil" sheetId="8" r:id="rId1"/>
    <sheet name="Liste de taches BE" sheetId="5" r:id="rId2"/>
    <sheet name="Feuil1" sheetId="11" r:id="rId3"/>
    <sheet name="CHANTIER" sheetId="2" r:id="rId4"/>
    <sheet name="TECHNICIEN BE" sheetId="3" r:id="rId5"/>
    <sheet name="CHARGE D'AFFAIRES" sheetId="4" r:id="rId6"/>
    <sheet name="LOT" sheetId="6" r:id="rId7"/>
    <sheet name="SOURCE" sheetId="9" r:id="rId8"/>
  </sheets>
  <functionGroups builtInGroupCount="19"/>
  <definedNames>
    <definedName name="PLANNING">'Liste de taches BE'!$N$19:$CT$34</definedName>
    <definedName name="Segment_CHANTIER1">#N/A</definedName>
    <definedName name="Segment_CHARGE_D_AFFAIRES">#N/A</definedName>
    <definedName name="Segment_STATUT">#N/A</definedName>
    <definedName name="Segment_TECHNICIEN_BE1">#N/A</definedName>
    <definedName name="_xlnm.Print_Area" localSheetId="3">'CHANTIER'!$E$5:$E$40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  <x14:slicerCache r:id="rId11"/>
        <x14:slicerCache r:id="rId1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7" i="5" l="1"/>
  <c r="K20" i="5"/>
  <c r="K19" i="5"/>
  <c r="AE17" i="5" l="1"/>
  <c r="AV17" i="5" s="1"/>
  <c r="V18" i="5"/>
  <c r="N18" i="5"/>
  <c r="N20" i="5" s="1" a="1"/>
  <c r="N20" i="5" s="1"/>
  <c r="X16" i="11"/>
  <c r="Y16" i="11" s="1"/>
  <c r="Z16" i="11" s="1"/>
  <c r="AA16" i="11" s="1"/>
  <c r="AB16" i="11" s="1"/>
  <c r="AC16" i="11" s="1"/>
  <c r="AD16" i="11" s="1"/>
  <c r="AE16" i="11" s="1"/>
  <c r="AF16" i="11" s="1"/>
  <c r="AG16" i="11" s="1"/>
  <c r="AH16" i="11" s="1"/>
  <c r="AI16" i="11" s="1"/>
  <c r="AJ16" i="11" s="1"/>
  <c r="AK16" i="11" s="1"/>
  <c r="AL16" i="11" s="1"/>
  <c r="AM16" i="11" s="1"/>
  <c r="G16" i="11"/>
  <c r="H16" i="11" s="1"/>
  <c r="I16" i="11" s="1"/>
  <c r="J16" i="11" s="1"/>
  <c r="K16" i="11" s="1"/>
  <c r="L16" i="11" s="1"/>
  <c r="M16" i="11" s="1"/>
  <c r="N16" i="11" s="1"/>
  <c r="O16" i="11" s="1"/>
  <c r="P16" i="11" s="1"/>
  <c r="Q16" i="11" s="1"/>
  <c r="R16" i="11" s="1"/>
  <c r="S16" i="11" s="1"/>
  <c r="T16" i="11" s="1"/>
  <c r="U16" i="11" s="1"/>
  <c r="V16" i="11" s="1"/>
  <c r="V19" i="5" l="1" a="1"/>
  <c r="V19" i="5" s="1"/>
  <c r="V20" i="5" a="1"/>
  <c r="V20" i="5" s="1"/>
  <c r="N19" i="5" a="1"/>
  <c r="N19" i="5" s="1"/>
  <c r="BD18" i="5"/>
  <c r="AV18" i="5"/>
  <c r="BM17" i="5"/>
  <c r="O18" i="5"/>
  <c r="AM18" i="5"/>
  <c r="AE18" i="5"/>
  <c r="W18" i="5"/>
  <c r="D38" i="9"/>
  <c r="D37" i="9"/>
  <c r="W19" i="5" l="1" a="1"/>
  <c r="W19" i="5" s="1"/>
  <c r="W20" i="5" a="1"/>
  <c r="W20" i="5" s="1"/>
  <c r="AE19" i="5" a="1"/>
  <c r="AE19" i="5" s="1"/>
  <c r="AE20" i="5" a="1"/>
  <c r="AE20" i="5" s="1"/>
  <c r="O19" i="5" a="1"/>
  <c r="O19" i="5" s="1"/>
  <c r="O20" i="5" a="1"/>
  <c r="O20" i="5" s="1"/>
  <c r="AV20" i="5" a="1"/>
  <c r="AV20" i="5" s="1"/>
  <c r="AV19" i="5" a="1"/>
  <c r="AV19" i="5" s="1"/>
  <c r="AM19" i="5" a="1"/>
  <c r="AM19" i="5" s="1"/>
  <c r="AM20" i="5" a="1"/>
  <c r="AM20" i="5" s="1"/>
  <c r="BD20" i="5" a="1"/>
  <c r="BD20" i="5" s="1"/>
  <c r="BD19" i="5" a="1"/>
  <c r="BD19" i="5" s="1"/>
  <c r="AW18" i="5"/>
  <c r="BE18" i="5"/>
  <c r="CD17" i="5"/>
  <c r="BM18" i="5"/>
  <c r="BU18" i="5"/>
  <c r="X18" i="5"/>
  <c r="P18" i="5"/>
  <c r="AF18" i="5"/>
  <c r="AN18" i="5"/>
  <c r="D21" i="9"/>
  <c r="D16" i="9"/>
  <c r="AF20" i="5" l="1" a="1"/>
  <c r="AF20" i="5" s="1"/>
  <c r="AF19" i="5" a="1"/>
  <c r="AF19" i="5" s="1"/>
  <c r="BM20" i="5" a="1"/>
  <c r="BM20" i="5" s="1"/>
  <c r="BM19" i="5" a="1"/>
  <c r="BM19" i="5" s="1"/>
  <c r="AN20" i="5" a="1"/>
  <c r="AN20" i="5" s="1"/>
  <c r="AN19" i="5" a="1"/>
  <c r="AN19" i="5" s="1"/>
  <c r="X20" i="5" a="1"/>
  <c r="X20" i="5" s="1"/>
  <c r="X19" i="5" a="1"/>
  <c r="X19" i="5" s="1"/>
  <c r="BV18" i="5"/>
  <c r="BU19" i="5" a="1"/>
  <c r="BU19" i="5" s="1"/>
  <c r="BU20" i="5" a="1"/>
  <c r="BU20" i="5" s="1"/>
  <c r="AW20" i="5" a="1"/>
  <c r="AW20" i="5" s="1"/>
  <c r="AW19" i="5" a="1"/>
  <c r="AW19" i="5" s="1"/>
  <c r="P19" i="5" a="1"/>
  <c r="P19" i="5" s="1"/>
  <c r="P20" i="5" a="1"/>
  <c r="P20" i="5" s="1"/>
  <c r="BE19" i="5" a="1"/>
  <c r="BE19" i="5" s="1"/>
  <c r="BE20" i="5" a="1"/>
  <c r="BE20" i="5" s="1"/>
  <c r="BN18" i="5"/>
  <c r="BF18" i="5"/>
  <c r="AX18" i="5"/>
  <c r="CL18" i="5"/>
  <c r="CD18" i="5"/>
  <c r="Q18" i="5"/>
  <c r="Y18" i="5"/>
  <c r="AO18" i="5"/>
  <c r="AG18" i="5"/>
  <c r="BW18" i="5" l="1"/>
  <c r="BV19" i="5" a="1"/>
  <c r="BV19" i="5" s="1"/>
  <c r="BV20" i="5" a="1"/>
  <c r="BV20" i="5" s="1"/>
  <c r="AG19" i="5" a="1"/>
  <c r="AG19" i="5" s="1"/>
  <c r="AG20" i="5" a="1"/>
  <c r="AG20" i="5" s="1"/>
  <c r="AO20" i="5" a="1"/>
  <c r="AO20" i="5" s="1"/>
  <c r="AO19" i="5" a="1"/>
  <c r="AO19" i="5" s="1"/>
  <c r="Y19" i="5" a="1"/>
  <c r="Y19" i="5" s="1"/>
  <c r="Y20" i="5" a="1"/>
  <c r="Y20" i="5" s="1"/>
  <c r="Q19" i="5" a="1"/>
  <c r="Q19" i="5" s="1"/>
  <c r="Q20" i="5" a="1"/>
  <c r="Q20" i="5" s="1"/>
  <c r="CE18" i="5"/>
  <c r="CD19" i="5" a="1"/>
  <c r="CD19" i="5" s="1"/>
  <c r="CD20" i="5" a="1"/>
  <c r="CD20" i="5" s="1"/>
  <c r="CM18" i="5"/>
  <c r="CL19" i="5" a="1"/>
  <c r="CL19" i="5" s="1"/>
  <c r="CL20" i="5" a="1"/>
  <c r="CL20" i="5" s="1"/>
  <c r="AX20" i="5" a="1"/>
  <c r="AX20" i="5" s="1"/>
  <c r="AX19" i="5" a="1"/>
  <c r="AX19" i="5" s="1"/>
  <c r="BF19" i="5" a="1"/>
  <c r="BF19" i="5" s="1"/>
  <c r="BF20" i="5" a="1"/>
  <c r="BF20" i="5" s="1"/>
  <c r="BN19" i="5" a="1"/>
  <c r="BN19" i="5" s="1"/>
  <c r="BN20" i="5" a="1"/>
  <c r="BN20" i="5" s="1"/>
  <c r="AY18" i="5"/>
  <c r="BG18" i="5"/>
  <c r="BO18" i="5"/>
  <c r="Z18" i="5"/>
  <c r="R18" i="5"/>
  <c r="AP18" i="5"/>
  <c r="AH18" i="5"/>
  <c r="AP19" i="5" l="1" a="1"/>
  <c r="AP19" i="5" s="1"/>
  <c r="AP20" i="5" a="1"/>
  <c r="AP20" i="5" s="1"/>
  <c r="BX18" i="5"/>
  <c r="BW19" i="5" a="1"/>
  <c r="BW19" i="5" s="1"/>
  <c r="BW20" i="5" a="1"/>
  <c r="BW20" i="5" s="1"/>
  <c r="R20" i="5" a="1"/>
  <c r="R20" i="5" s="1"/>
  <c r="R19" i="5" a="1"/>
  <c r="R19" i="5" s="1"/>
  <c r="Z19" i="5" a="1"/>
  <c r="Z19" i="5" s="1"/>
  <c r="Z20" i="5" a="1"/>
  <c r="Z20" i="5" s="1"/>
  <c r="BO20" i="5" a="1"/>
  <c r="BO20" i="5" s="1"/>
  <c r="BO19" i="5" a="1"/>
  <c r="BO19" i="5" s="1"/>
  <c r="BG19" i="5" a="1"/>
  <c r="BG19" i="5" s="1"/>
  <c r="BG20" i="5" a="1"/>
  <c r="BG20" i="5" s="1"/>
  <c r="AY20" i="5" a="1"/>
  <c r="AY20" i="5" s="1"/>
  <c r="AY19" i="5" a="1"/>
  <c r="AY19" i="5" s="1"/>
  <c r="CN18" i="5"/>
  <c r="CM20" i="5" a="1"/>
  <c r="CM20" i="5" s="1"/>
  <c r="CM19" i="5" a="1"/>
  <c r="CM19" i="5" s="1"/>
  <c r="CF18" i="5"/>
  <c r="CE20" i="5" a="1"/>
  <c r="CE20" i="5" s="1"/>
  <c r="CE19" i="5" a="1"/>
  <c r="CE19" i="5" s="1"/>
  <c r="AH20" i="5" a="1"/>
  <c r="AH20" i="5" s="1"/>
  <c r="AH19" i="5" a="1"/>
  <c r="AH19" i="5" s="1"/>
  <c r="BP18" i="5"/>
  <c r="BH18" i="5"/>
  <c r="AZ18" i="5"/>
  <c r="S18" i="5"/>
  <c r="AA18" i="5"/>
  <c r="AI18" i="5"/>
  <c r="AQ18" i="5"/>
  <c r="AQ19" i="5" l="1" a="1"/>
  <c r="AQ19" i="5" s="1"/>
  <c r="AQ20" i="5" a="1"/>
  <c r="AQ20" i="5" s="1"/>
  <c r="AI20" i="5" a="1"/>
  <c r="AI20" i="5" s="1"/>
  <c r="AI19" i="5" a="1"/>
  <c r="AI19" i="5" s="1"/>
  <c r="AA19" i="5" a="1"/>
  <c r="AA19" i="5" s="1"/>
  <c r="AA20" i="5" a="1"/>
  <c r="AA20" i="5" s="1"/>
  <c r="S20" i="5" a="1"/>
  <c r="S20" i="5" s="1"/>
  <c r="S19" i="5" a="1"/>
  <c r="S19" i="5" s="1"/>
  <c r="AZ20" i="5" a="1"/>
  <c r="AZ20" i="5" s="1"/>
  <c r="AZ19" i="5" a="1"/>
  <c r="AZ19" i="5" s="1"/>
  <c r="BP20" i="5" a="1"/>
  <c r="BP20" i="5" s="1"/>
  <c r="BP19" i="5" a="1"/>
  <c r="BP19" i="5" s="1"/>
  <c r="CG18" i="5"/>
  <c r="CF20" i="5" a="1"/>
  <c r="CF20" i="5" s="1"/>
  <c r="CF19" i="5" a="1"/>
  <c r="CF19" i="5" s="1"/>
  <c r="CO18" i="5"/>
  <c r="CN20" i="5" a="1"/>
  <c r="CN20" i="5" s="1"/>
  <c r="CN19" i="5" a="1"/>
  <c r="CN19" i="5" s="1"/>
  <c r="BH19" i="5" a="1"/>
  <c r="BH19" i="5" s="1"/>
  <c r="BH20" i="5" a="1"/>
  <c r="BH20" i="5" s="1"/>
  <c r="BY18" i="5"/>
  <c r="BX19" i="5" a="1"/>
  <c r="BX19" i="5" s="1"/>
  <c r="BX20" i="5" a="1"/>
  <c r="BX20" i="5" s="1"/>
  <c r="BI18" i="5"/>
  <c r="BQ18" i="5"/>
  <c r="BA18" i="5"/>
  <c r="AB18" i="5"/>
  <c r="T18" i="5"/>
  <c r="AR18" i="5"/>
  <c r="AJ18" i="5"/>
  <c r="AJ20" i="5" l="1" a="1"/>
  <c r="AJ20" i="5" s="1"/>
  <c r="AJ19" i="5" a="1"/>
  <c r="AJ19" i="5" s="1"/>
  <c r="AR20" i="5" a="1"/>
  <c r="AR20" i="5" s="1"/>
  <c r="AR19" i="5" a="1"/>
  <c r="AR19" i="5" s="1"/>
  <c r="T20" i="5" a="1"/>
  <c r="T20" i="5" s="1"/>
  <c r="T19" i="5" a="1"/>
  <c r="T19" i="5" s="1"/>
  <c r="AB19" i="5" a="1"/>
  <c r="AB19" i="5" s="1"/>
  <c r="AB20" i="5" a="1"/>
  <c r="AB20" i="5" s="1"/>
  <c r="BA19" i="5" a="1"/>
  <c r="BA19" i="5" s="1"/>
  <c r="BA20" i="5" a="1"/>
  <c r="BA20" i="5" s="1"/>
  <c r="BQ19" i="5" a="1"/>
  <c r="BQ19" i="5" s="1"/>
  <c r="BQ20" i="5" a="1"/>
  <c r="BQ20" i="5" s="1"/>
  <c r="BI19" i="5" a="1"/>
  <c r="BI19" i="5" s="1"/>
  <c r="BI20" i="5" a="1"/>
  <c r="BI20" i="5" s="1"/>
  <c r="BZ18" i="5"/>
  <c r="BY19" i="5" a="1"/>
  <c r="BY19" i="5" s="1"/>
  <c r="BY20" i="5" a="1"/>
  <c r="BY20" i="5" s="1"/>
  <c r="CP18" i="5"/>
  <c r="CO20" i="5" a="1"/>
  <c r="CO20" i="5" s="1"/>
  <c r="CO19" i="5" a="1"/>
  <c r="CO19" i="5" s="1"/>
  <c r="CH18" i="5"/>
  <c r="CG19" i="5" a="1"/>
  <c r="CG19" i="5" s="1"/>
  <c r="CG20" i="5" a="1"/>
  <c r="CG20" i="5" s="1"/>
  <c r="BB18" i="5"/>
  <c r="BR18" i="5"/>
  <c r="BJ18" i="5"/>
  <c r="U18" i="5"/>
  <c r="AC18" i="5"/>
  <c r="AS18" i="5"/>
  <c r="AK18" i="5"/>
  <c r="AC19" i="5" l="1" a="1"/>
  <c r="AC19" i="5" s="1"/>
  <c r="AC20" i="5" a="1"/>
  <c r="AC20" i="5" s="1"/>
  <c r="BJ19" i="5" a="1"/>
  <c r="BJ19" i="5" s="1"/>
  <c r="BJ20" i="5" a="1"/>
  <c r="BJ20" i="5" s="1"/>
  <c r="BB20" i="5" a="1"/>
  <c r="BB20" i="5" s="1"/>
  <c r="BB19" i="5" a="1"/>
  <c r="BB19" i="5" s="1"/>
  <c r="CQ18" i="5"/>
  <c r="CP19" i="5" a="1"/>
  <c r="CP19" i="5" s="1"/>
  <c r="CP20" i="5" a="1"/>
  <c r="CP20" i="5" s="1"/>
  <c r="CA18" i="5"/>
  <c r="BZ20" i="5" a="1"/>
  <c r="BZ20" i="5" s="1"/>
  <c r="BZ19" i="5" a="1"/>
  <c r="BZ19" i="5" s="1"/>
  <c r="U20" i="5" a="1"/>
  <c r="U20" i="5" s="1"/>
  <c r="U19" i="5" a="1"/>
  <c r="U19" i="5" s="1"/>
  <c r="BR20" i="5" a="1"/>
  <c r="BR20" i="5" s="1"/>
  <c r="BR19" i="5" a="1"/>
  <c r="BR19" i="5" s="1"/>
  <c r="CI18" i="5"/>
  <c r="CH19" i="5" a="1"/>
  <c r="CH19" i="5" s="1"/>
  <c r="CH20" i="5" a="1"/>
  <c r="CH20" i="5" s="1"/>
  <c r="AK20" i="5" a="1"/>
  <c r="AK20" i="5" s="1"/>
  <c r="AK19" i="5" a="1"/>
  <c r="AK19" i="5" s="1"/>
  <c r="AS20" i="5" a="1"/>
  <c r="AS20" i="5" s="1"/>
  <c r="AS19" i="5" a="1"/>
  <c r="AS19" i="5" s="1"/>
  <c r="BK18" i="5"/>
  <c r="BS18" i="5"/>
  <c r="BC18" i="5"/>
  <c r="AD18" i="5"/>
  <c r="AT18" i="5"/>
  <c r="AL18" i="5"/>
  <c r="BS19" i="5" l="1" a="1"/>
  <c r="BS19" i="5" s="1"/>
  <c r="BS20" i="5" a="1"/>
  <c r="BS20" i="5" s="1"/>
  <c r="CB18" i="5"/>
  <c r="CA20" i="5" a="1"/>
  <c r="CA20" i="5" s="1"/>
  <c r="CA19" i="5" a="1"/>
  <c r="CA19" i="5" s="1"/>
  <c r="AT20" i="5" a="1"/>
  <c r="AT20" i="5" s="1"/>
  <c r="AT19" i="5" a="1"/>
  <c r="AT19" i="5" s="1"/>
  <c r="AD19" i="5" a="1"/>
  <c r="AD19" i="5" s="1"/>
  <c r="AD20" i="5" a="1"/>
  <c r="AD20" i="5" s="1"/>
  <c r="BC20" i="5" a="1"/>
  <c r="BC20" i="5" s="1"/>
  <c r="BC19" i="5" a="1"/>
  <c r="BC19" i="5" s="1"/>
  <c r="BK20" i="5" a="1"/>
  <c r="BK20" i="5" s="1"/>
  <c r="BK19" i="5" a="1"/>
  <c r="BK19" i="5" s="1"/>
  <c r="CJ18" i="5"/>
  <c r="CI20" i="5" a="1"/>
  <c r="CI20" i="5" s="1"/>
  <c r="CI19" i="5" a="1"/>
  <c r="CI19" i="5" s="1"/>
  <c r="CR18" i="5"/>
  <c r="CQ19" i="5" a="1"/>
  <c r="CQ19" i="5" s="1"/>
  <c r="CQ20" i="5" a="1"/>
  <c r="CQ20" i="5" s="1"/>
  <c r="AL19" i="5" a="1"/>
  <c r="AL19" i="5" s="1"/>
  <c r="AL20" i="5" a="1"/>
  <c r="AL20" i="5" s="1"/>
  <c r="BL18" i="5"/>
  <c r="BT18" i="5"/>
  <c r="AU18" i="5"/>
  <c r="AU19" i="5" l="1" a="1"/>
  <c r="AU19" i="5" s="1"/>
  <c r="AU20" i="5" a="1"/>
  <c r="AU20" i="5" s="1"/>
  <c r="BL20" i="5" a="1"/>
  <c r="BL20" i="5" s="1"/>
  <c r="BL19" i="5" a="1"/>
  <c r="BL19" i="5" s="1"/>
  <c r="CK18" i="5"/>
  <c r="CJ19" i="5" a="1"/>
  <c r="CJ19" i="5" s="1"/>
  <c r="CJ20" i="5" a="1"/>
  <c r="CJ20" i="5" s="1"/>
  <c r="BT19" i="5" a="1"/>
  <c r="BT19" i="5" s="1"/>
  <c r="BT20" i="5" a="1"/>
  <c r="BT20" i="5" s="1"/>
  <c r="CS18" i="5"/>
  <c r="CR20" i="5" a="1"/>
  <c r="CR20" i="5" s="1"/>
  <c r="CR19" i="5" a="1"/>
  <c r="CR19" i="5" s="1"/>
  <c r="CC18" i="5"/>
  <c r="CB20" i="5" a="1"/>
  <c r="CB20" i="5" s="1"/>
  <c r="CB19" i="5" a="1"/>
  <c r="CB19" i="5" s="1"/>
  <c r="CK19" i="5" l="1" a="1"/>
  <c r="CK19" i="5" s="1"/>
  <c r="CK20" i="5" a="1"/>
  <c r="CK20" i="5" s="1"/>
  <c r="CT18" i="5"/>
  <c r="CS20" i="5" a="1"/>
  <c r="CS20" i="5" s="1"/>
  <c r="CS19" i="5" a="1"/>
  <c r="CS19" i="5" s="1"/>
  <c r="CC20" i="5" a="1"/>
  <c r="CC20" i="5" s="1"/>
  <c r="CC19" i="5" a="1"/>
  <c r="CC19" i="5" s="1"/>
  <c r="CT20" i="5" l="1" a="1"/>
  <c r="CT20" i="5" s="1"/>
  <c r="CT19" i="5" a="1"/>
  <c r="CT19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<sst xmlns="http://schemas.openxmlformats.org/spreadsheetml/2006/main" count="134" uniqueCount="115">
  <si>
    <t>CHANTIER</t>
  </si>
  <si>
    <t>TECHNICIEN BE</t>
  </si>
  <si>
    <t>CHARGE D'AFFAIRES</t>
  </si>
  <si>
    <t>LOT</t>
  </si>
  <si>
    <t>TACHES</t>
  </si>
  <si>
    <t>REMARQUES</t>
  </si>
  <si>
    <t>DEBUT</t>
  </si>
  <si>
    <t>DUREE</t>
  </si>
  <si>
    <t>DATE AJOUT</t>
  </si>
  <si>
    <t/>
  </si>
  <si>
    <t>ACCUEIL</t>
  </si>
  <si>
    <t>CHANTIERS</t>
  </si>
  <si>
    <t>LOTS</t>
  </si>
  <si>
    <t>TECHNICIEN B.E</t>
  </si>
  <si>
    <t>LISTE DE TACHES B.E</t>
  </si>
  <si>
    <t>STATUT</t>
  </si>
  <si>
    <t>JOURS FERIE</t>
  </si>
  <si>
    <t>En cours</t>
  </si>
  <si>
    <t>Terminé</t>
  </si>
  <si>
    <t>A commencer</t>
  </si>
  <si>
    <t>A verifier</t>
  </si>
  <si>
    <t>CH</t>
  </si>
  <si>
    <t>VE</t>
  </si>
  <si>
    <t>PB</t>
  </si>
  <si>
    <t>TE</t>
  </si>
  <si>
    <t>ELEC</t>
  </si>
  <si>
    <t>ANNEE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</si>
  <si>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</si>
  <si>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</si>
  <si>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</si>
  <si>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</si>
  <si>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</si>
  <si>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</si>
  <si>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</si>
  <si>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</si>
  <si>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</si>
  <si>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</si>
  <si>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</si>
  <si>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</si>
  <si>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</si>
  <si>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Selection</t>
  </si>
  <si>
    <t>Num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</si>
  <si>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</si>
  <si>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</si>
  <si>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</si>
  <si>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</si>
  <si>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</si>
  <si>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</si>
  <si>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</si>
  <si>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</si>
  <si>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</si>
  <si>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</si>
  <si>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</si>
  <si>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</si>
  <si>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</si>
  <si>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</si>
  <si>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</si>
  <si>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</si>
  <si>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</si>
  <si>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</si>
  <si>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</si>
  <si>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</si>
  <si>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</si>
  <si>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</si>
  <si>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</si>
  <si>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</si>
  <si>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</si>
  <si>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26</t>
  </si>
  <si>
    <t>Chantier 27</t>
  </si>
  <si>
    <t>Chantier 28</t>
  </si>
  <si>
    <t>Chantier 29</t>
  </si>
  <si>
    <t>Chantier 30</t>
  </si>
  <si>
    <t>Chantier 31</t>
  </si>
  <si>
    <t>Chantier 32</t>
  </si>
  <si>
    <t>Chantier 33</t>
  </si>
  <si>
    <t>Chantier 34</t>
  </si>
  <si>
    <t>Chantier 35</t>
  </si>
  <si>
    <t>Technicien 1</t>
  </si>
  <si>
    <t>Technicien 2</t>
  </si>
  <si>
    <t>Technicien 3</t>
  </si>
  <si>
    <t>Technicien 4</t>
  </si>
  <si>
    <t>Technicien 5</t>
  </si>
  <si>
    <t>Technicien 6</t>
  </si>
  <si>
    <t>Technicien 7</t>
  </si>
  <si>
    <t>Technicien 8</t>
  </si>
  <si>
    <t>Technicien 9</t>
  </si>
  <si>
    <t>Technicien 10</t>
  </si>
  <si>
    <t>Technicien 11</t>
  </si>
  <si>
    <t>Technicien 12</t>
  </si>
  <si>
    <t>Technicien 13</t>
  </si>
  <si>
    <t>Technicien 14</t>
  </si>
  <si>
    <t>Technicien 15</t>
  </si>
  <si>
    <t>Chargé d'affaire 1</t>
  </si>
  <si>
    <t>Chargé d'affaire 2</t>
  </si>
  <si>
    <t>Chargé d'affaire 3</t>
  </si>
  <si>
    <t>Chargé d'affaire 4</t>
  </si>
  <si>
    <t>Chargé d'affaire 5</t>
  </si>
  <si>
    <t>Chargé d'affaire 6</t>
  </si>
  <si>
    <t>Chargé d'affaire 7</t>
  </si>
  <si>
    <t>Chargé d'affaire 8</t>
  </si>
  <si>
    <t>Chargé d'affaire 9</t>
  </si>
  <si>
    <t>Chargé d'affaire 10</t>
  </si>
  <si>
    <t>DATE FIN</t>
  </si>
  <si>
    <t>Apres midi</t>
  </si>
  <si>
    <t>Matin</t>
  </si>
  <si>
    <t>Début</t>
  </si>
  <si>
    <t>Fin</t>
  </si>
  <si>
    <t>Plage horaire</t>
  </si>
  <si>
    <t>DATE DE FIN SOUHAITE</t>
  </si>
  <si>
    <t>Mardi 07/01/2025</t>
  </si>
  <si>
    <t>Semaine 01</t>
  </si>
  <si>
    <t>Date de début</t>
  </si>
  <si>
    <t>09/01/2025</t>
  </si>
  <si>
    <t>test</t>
  </si>
  <si>
    <t>29/01/2025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</si>
</sst>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[hh]:mm"/>
    <numFmt numFmtId="166" formatCode="ddd\ dd/mm/yyyy\ hh:mm"/>
    <numFmt numFmtId="167" formatCode="ddd\ dd/mm/yyyy"/>
    <numFmt numFmtId="168" formatCode="dddd\ dd/mm/yyyy"/>
    <numFmt numFmtId="169" formatCode="hh\hmm"/>
  </numFmts>
  <fonts count="15" x14ac:knownFonts="1">
    <font>
      <sz val="11"/>
      <color theme="1"/>
      <name val="Calibri"/>
      <family val="2"/>
      <scheme val="minor"/>
    </font>
    <font>
      <b/>
      <sz val="28"/>
      <color theme="1"/>
      <name val="Agency FB"/>
      <family val="2"/>
    </font>
    <font>
      <b/>
      <sz val="72"/>
      <color theme="0"/>
      <name val="Agency FB"/>
      <family val="2"/>
    </font>
    <font>
      <b/>
      <sz val="20"/>
      <color theme="1"/>
      <name val="Agency FB"/>
      <family val="2"/>
    </font>
    <font>
      <sz val="14"/>
      <color theme="1"/>
      <name val="Calibri"/>
      <family val="2"/>
      <scheme val="minor"/>
    </font>
    <font>
      <sz val="12"/>
      <color theme="1"/>
      <name val="Agency FB"/>
      <family val="2"/>
    </font>
    <font>
      <sz val="20"/>
      <color theme="1"/>
      <name val="Agency FB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Agency FB"/>
      <family val="2"/>
    </font>
    <font>
      <b/>
      <sz val="9"/>
      <color theme="1" tint="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60A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22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9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/>
    </xf>
    <xf numFmtId="20" fontId="0" fillId="0" borderId="0" xfId="0" applyNumberFormat="1"/>
    <xf numFmtId="166" fontId="5" fillId="2" borderId="3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8" xfId="0" applyNumberFormat="1" applyBorder="1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20" fontId="0" fillId="0" borderId="12" xfId="0" applyNumberForma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167" fontId="0" fillId="0" borderId="13" xfId="0" applyNumberForma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14" fontId="10" fillId="0" borderId="0" xfId="0" applyNumberFormat="1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14" fontId="12" fillId="4" borderId="5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center" vertical="center"/>
    </xf>
    <xf numFmtId="165" fontId="12" fillId="4" borderId="1" xfId="0" applyNumberFormat="1" applyFont="1" applyFill="1" applyBorder="1" applyAlignment="1">
      <alignment horizontal="center" vertical="center"/>
    </xf>
    <xf numFmtId="0" fontId="13" fillId="0" borderId="0" xfId="0" applyFont="1"/>
    <xf numFmtId="168" fontId="11" fillId="2" borderId="16" xfId="0" applyNumberFormat="1" applyFont="1" applyFill="1" applyBorder="1" applyAlignment="1">
      <alignment horizontal="center" vertical="center"/>
    </xf>
    <xf numFmtId="169" fontId="14" fillId="5" borderId="17" xfId="1" applyNumberFormat="1" applyFont="1" applyFill="1" applyBorder="1" applyAlignment="1">
      <alignment horizontal="center" vertical="center" textRotation="90"/>
    </xf>
    <xf numFmtId="169" fontId="14" fillId="5" borderId="18" xfId="1" applyNumberFormat="1" applyFont="1" applyFill="1" applyBorder="1" applyAlignment="1">
      <alignment horizontal="center" vertical="center" textRotation="90"/>
    </xf>
    <xf numFmtId="169" fontId="14" fillId="5" borderId="19" xfId="1" applyNumberFormat="1" applyFont="1" applyFill="1" applyBorder="1" applyAlignment="1">
      <alignment horizontal="center" vertical="center" textRotation="90"/>
    </xf>
    <xf numFmtId="169" fontId="14" fillId="5" borderId="20" xfId="1" applyNumberFormat="1" applyFont="1" applyFill="1" applyBorder="1" applyAlignment="1">
      <alignment horizontal="center" vertical="center" textRotation="90"/>
    </xf>
    <xf numFmtId="169" fontId="14" fillId="5" borderId="21" xfId="1" applyNumberFormat="1" applyFont="1" applyFill="1" applyBorder="1" applyAlignment="1">
      <alignment horizontal="center" vertical="center" textRotation="90"/>
    </xf>
    <xf numFmtId="168" fontId="10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 xr:uid="{2F8FA7AE-014F-46A0-9B72-E80DF55DF0BA}"/>
  </cellStyles>
  <dxfs count="48">
    <dxf>
      <font>
        <color theme="4"/>
      </font>
      <fill>
        <patternFill>
          <bgColor theme="4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rgb="FFCC0000"/>
        </patternFill>
      </fill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numFmt numFmtId="166" formatCode="ddd\ dd/mm/yyyy\ hh:mm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numFmt numFmtId="165" formatCode="[hh]:mm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numFmt numFmtId="166" formatCode="ddd\ dd/mm/yyyy\ hh:mm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/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9"/>
        <color theme="1" tint="0.34998626667073579"/>
        <name val="Calibri"/>
        <family val="2"/>
        <scheme val="minor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theme="0"/>
        </top>
        <bottom style="thick">
          <color theme="0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Agency FB"/>
        <family val="2"/>
        <scheme val="none"/>
      </font>
      <fill>
        <patternFill patternType="solid">
          <fgColor indexed="64"/>
          <bgColor rgb="FF0060AC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gency FB"/>
        <family val="2"/>
        <scheme val="none"/>
      </font>
      <fill>
        <patternFill patternType="solid">
          <fgColor indexed="64"/>
          <bgColor rgb="FF0060AC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gency FB"/>
        <family val="2"/>
        <scheme val="none"/>
      </font>
      <fill>
        <patternFill patternType="solid">
          <fgColor indexed="64"/>
          <bgColor rgb="FF0060AC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bottom style="thin">
          <color theme="7" tint="-0.249977111117893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gency FB"/>
        <family val="2"/>
        <scheme val="none"/>
      </font>
      <fill>
        <patternFill patternType="solid">
          <fgColor indexed="64"/>
          <bgColor rgb="FF0060AC"/>
        </patternFill>
      </fill>
      <alignment horizontal="center" vertical="center" textRotation="0" wrapText="0" indent="0" justifyLastLine="0" shrinkToFit="0" readingOrder="0"/>
    </dxf>
    <dxf>
      <border>
        <top style="thick">
          <color theme="0"/>
        </top>
      </border>
    </dxf>
    <dxf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font>
        <b/>
        <strike val="0"/>
        <outline val="0"/>
        <shadow val="0"/>
        <u val="none"/>
        <vertAlign val="baseline"/>
        <sz val="10"/>
        <color theme="1" tint="0.34998626667073579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border>
        <bottom style="thick">
          <color theme="0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gency FB"/>
        <family val="2"/>
        <scheme val="none"/>
      </font>
      <fill>
        <patternFill patternType="solid">
          <fgColor indexed="64"/>
          <bgColor rgb="FF0060AC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 style="thick">
          <color theme="0"/>
        </horizontal>
      </border>
    </dxf>
  </dxfs>
  <tableStyles count="0" defaultTableStyle="TableStyleMedium2" defaultPivotStyle="PivotStyleLight16"/>
  <colors>
    <mruColors>
      <color rgb="FF0085F2"/>
      <color rgb="FF0060AC"/>
      <color rgb="FF007EE6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2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4</xdr:col>
          <xdr:colOff>1047750</xdr:colOff>
          <xdr:row>9</xdr:row>
          <xdr:rowOff>0</xdr:rowOff>
        </xdr:to>
        <xdr:sp macro="" textlink="">
          <xdr:nvSpPr>
            <xdr:cNvPr id="8194" name="BOUTONTACHE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8196" name="BOUTONLISTETACHE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0</xdr:rowOff>
        </xdr:from>
        <xdr:to>
          <xdr:col>11</xdr:col>
          <xdr:colOff>0</xdr:colOff>
          <xdr:row>14</xdr:row>
          <xdr:rowOff>0</xdr:rowOff>
        </xdr:to>
        <xdr:sp macro="" textlink="">
          <xdr:nvSpPr>
            <xdr:cNvPr id="8197" name="BOUTONLOT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0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8198" name="BOUTONCHARGEAFFAIRE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0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8199" name="BOUTONCHANTIER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0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8200" name="BOUTONTECHNICIEN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0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54832</xdr:colOff>
      <xdr:row>2</xdr:row>
      <xdr:rowOff>11908</xdr:rowOff>
    </xdr:from>
    <xdr:to>
      <xdr:col>4</xdr:col>
      <xdr:colOff>437962</xdr:colOff>
      <xdr:row>13</xdr:row>
      <xdr:rowOff>269083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HANTIER 1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0258" y="1468673"/>
              <a:ext cx="3100557" cy="247593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1654806</xdr:colOff>
      <xdr:row>2</xdr:row>
      <xdr:rowOff>7328</xdr:rowOff>
    </xdr:from>
    <xdr:to>
      <xdr:col>8</xdr:col>
      <xdr:colOff>55908</xdr:colOff>
      <xdr:row>13</xdr:row>
      <xdr:rowOff>257175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CHARGE D'AFFAIRES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RGE D'AFF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22953" y="1464093"/>
              <a:ext cx="2835519" cy="246861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899307</xdr:colOff>
      <xdr:row>2</xdr:row>
      <xdr:rowOff>0</xdr:rowOff>
    </xdr:from>
    <xdr:to>
      <xdr:col>6</xdr:col>
      <xdr:colOff>1193461</xdr:colOff>
      <xdr:row>13</xdr:row>
      <xdr:rowOff>257175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TECHNICIEN BE 1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ECHNICIEN B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02160" y="1456765"/>
              <a:ext cx="2759448" cy="247593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1180890</xdr:colOff>
      <xdr:row>2</xdr:row>
      <xdr:rowOff>78442</xdr:rowOff>
    </xdr:from>
    <xdr:to>
      <xdr:col>11</xdr:col>
      <xdr:colOff>369794</xdr:colOff>
      <xdr:row>10</xdr:row>
      <xdr:rowOff>79175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TATUT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80964" y="1535207"/>
              <a:ext cx="2122977" cy="15247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NTIER1" xr10:uid="{D56F1D88-3714-44F0-A1C0-469AF7BCF8E6}" sourceName="CHANTIER">
  <extLst>
    <x:ext xmlns:x15="http://schemas.microsoft.com/office/spreadsheetml/2010/11/main" uri="{2F2917AC-EB37-4324-AD4E-5DD8C200BD13}">
      <x15:tableSlicerCache tableId="6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RGE_D_AFFAIRES" xr10:uid="{EB3E6C04-308F-480B-BF09-C63862A560CA}" sourceName="CHARGE D'AFFAIRES">
  <extLst>
    <x:ext xmlns:x15="http://schemas.microsoft.com/office/spreadsheetml/2010/11/main" uri="{2F2917AC-EB37-4324-AD4E-5DD8C200BD13}">
      <x15:tableSlicerCache tableId="6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ECHNICIEN_BE1" xr10:uid="{C979B593-935D-4F12-959B-A67D04CA910E}" sourceName="TECHNICIEN BE">
  <extLst>
    <x:ext xmlns:x15="http://schemas.microsoft.com/office/spreadsheetml/2010/11/main" uri="{2F2917AC-EB37-4324-AD4E-5DD8C200BD13}">
      <x15:tableSlicerCache tableId="6" column="4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08275945-2F3D-4787-80E7-1FAEFAC8D6C8}" sourceName="STATUT">
  <extLst>
    <x:ext xmlns:x15="http://schemas.microsoft.com/office/spreadsheetml/2010/11/main" uri="{2F2917AC-EB37-4324-AD4E-5DD8C200BD13}">
      <x15:tableSlicerCache tableId="6" column="1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ANTIER 1" xr10:uid="{76A1D801-B91E-4596-9327-FB49EA29CFAD}" cache="Segment_CHANTIER1" caption="CHANTIER" columnCount="2" style="SlicerStyleDark1" rowHeight="241300"/>
  <slicer name="CHARGE D'AFFAIRES" xr10:uid="{059E915F-5B11-461A-9B68-78E212AA6624}" cache="Segment_CHARGE_D_AFFAIRES" caption="CHARGE D'AFFAIRES" columnCount="2" style="SlicerStyleDark1" rowHeight="241300"/>
  <slicer name="TECHNICIEN BE 1" xr10:uid="{2E1E9FF6-148D-428A-8048-0E6A9783AD39}" cache="Segment_TECHNICIEN_BE1" caption="TECHNICIEN BE" columnCount="2" style="SlicerStyleDark1" rowHeight="241300"/>
  <slicer name="STATUT" xr10:uid="{411131A8-57A5-41E0-97CD-7E3F09349D79}" cache="Segment_STATUT" caption="STATUT" style="SlicerStyleDark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C667694-34F6-453F-8798-326052DCC202}" name="LISTEDETACHES" displayName="LISTEDETACHES" ref="A18:L20" totalsRowShown="0" headerRowDxfId="47" dataDxfId="45" headerRowBorderDxfId="46" tableBorderDxfId="44" totalsRowBorderDxfId="43">
  <autoFilter ref="A18:L20" xr:uid="{5C667694-34F6-453F-8798-326052DCC20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2" xr3:uid="{31BE7500-D852-40A9-87BA-72C580BDCF70}" name="DATE AJOUT" dataDxfId="16"/>
    <tableColumn id="14" xr3:uid="{54CD5CE3-D437-4FE0-B66F-133D00EECE8E}" name="DATE DE FIN SOUHAITE" dataDxfId="15"/>
    <tableColumn id="1" xr3:uid="{EE6FEBB7-1F9F-45FB-A98A-9A72FD8F8994}" name="CHANTIER" dataDxfId="7"/>
    <tableColumn id="2" xr3:uid="{26BF0FF8-A410-42DF-BCFB-A8770FECD6C7}" name="LOT" dataDxfId="5"/>
    <tableColumn id="3" xr3:uid="{2F083F5F-2222-4305-AF91-6C2B603EC27F}" name="CHARGE D'AFFAIRES" dataDxfId="6"/>
    <tableColumn id="4" xr3:uid="{9B389E1B-0743-4B28-BB30-698536390545}" name="TECHNICIEN BE" dataDxfId="8"/>
    <tableColumn id="5" xr3:uid="{6BAD7D89-C300-49C9-8A42-B394571DF8A3}" name="TACHES" dataDxfId="9"/>
    <tableColumn id="6" xr3:uid="{C90AC64E-6744-4D71-81FC-29F2058E950D}" name="REMARQUES" dataDxfId="10"/>
    <tableColumn id="7" xr3:uid="{0E64DEAB-EE17-45A6-900D-1434D8B12225}" name="DEBUT" dataDxfId="11"/>
    <tableColumn id="9" xr3:uid="{22EF61A3-525E-4ECE-9010-36B432A40971}" name="DUREE" dataDxfId="12"/>
    <tableColumn id="11" xr3:uid="{2ECDBE25-2EC3-4E35-B8AC-E39F48389D67}" name="DATE FIN" dataDxfId="13">
      <calculatedColumnFormula>Datefin(LISTEDETACHES[[#This Row],[DEBUT]],LISTEDETACHES[[#This Row],[DUREE]],(SOURCE!B$37:C$38),(Tableau7[JOURS FERIE]))</calculatedColumnFormula>
    </tableColumn>
    <tableColumn id="13" xr3:uid="{C8514E6D-B91C-49ED-9989-CB5BD23B821A}" name="STATUT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6B07E0-EA00-4D7F-9A62-838B20F608C3}" name="CHANTIER" displayName="CHANTIER" ref="E5:E40" totalsRowShown="0" headerRowDxfId="42" dataDxfId="41" tableBorderDxfId="40">
  <autoFilter ref="E5:E40" xr:uid="{936B07E0-EA00-4D7F-9A62-838B20F608C3}"/>
  <tableColumns count="1">
    <tableColumn id="2" xr3:uid="{10386FAF-5583-43B3-8158-A38A567B5B4A}" name="CHANTIER" dataDxfId="3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D78E276-3FC8-4B62-BEA6-9860F3B29069}" name="TECHNICIENBE" displayName="TECHNICIENBE" ref="F5:F20" totalsRowShown="0" headerRowDxfId="38" dataDxfId="37">
  <autoFilter ref="F5:F20" xr:uid="{8D78E276-3FC8-4B62-BEA6-9860F3B29069}"/>
  <tableColumns count="1">
    <tableColumn id="1" xr3:uid="{EA098FB9-C158-45B5-85E7-566A43733210}" name="TECHNICIEN BE" dataDxfId="3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596A88A-D1B7-41A4-995C-D7448C0B9B9A}" name="CHARGEAFFAIRE" displayName="CHARGEAFFAIRE" ref="F5:F15" totalsRowShown="0" headerRowDxfId="35" dataDxfId="34">
  <autoFilter ref="F5:F15" xr:uid="{7596A88A-D1B7-41A4-995C-D7448C0B9B9A}"/>
  <tableColumns count="1">
    <tableColumn id="1" xr3:uid="{766F8E8D-77FF-45D1-9A35-E585AB6C74D3}" name="CHARGE D'AFFAIRES" dataDxfId="3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BD3BE65-98E2-4E26-A953-3B33E362E0B8}" name="LOT" displayName="LOT" ref="F5:F10" totalsRowShown="0" headerRowDxfId="32" dataDxfId="31">
  <autoFilter ref="F5:F10" xr:uid="{5BD3BE65-98E2-4E26-A953-3B33E362E0B8}"/>
  <tableColumns count="1">
    <tableColumn id="1" xr3:uid="{83A700A7-416A-4294-8CD0-CC610D48855A}" name="LOT" dataDxfId="3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A61A21-0CC8-4BD0-8D67-88B4CF699DB4}" name="Tableau2" displayName="Tableau2" ref="C1:C5" totalsRowShown="0" headerRowDxfId="29" dataDxfId="28">
  <autoFilter ref="C1:C5" xr:uid="{2FA61A21-0CC8-4BD0-8D67-88B4CF699DB4}"/>
  <tableColumns count="1">
    <tableColumn id="1" xr3:uid="{6B5896CC-1CD7-482A-BA8A-A08BBF92786B}" name="STATUT" dataDxfId="2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EA6EFCE-724C-474B-A77B-A405DBEB1CE1}" name="Tableau7" displayName="Tableau7" ref="A1:A12" totalsRowShown="0" headerRowDxfId="26" dataDxfId="25">
  <autoFilter ref="A1:A12" xr:uid="{CEA6EFCE-724C-474B-A77B-A405DBEB1CE1}"/>
  <tableColumns count="1">
    <tableColumn id="1" xr3:uid="{608445FF-EBC3-4DE6-8096-9AAF6D0EC4DD}" name="JOURS FERIE" dataDxfId="2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87BDD16-CBD0-4E2A-B867-4ABAEDE1D4FF}" name="TABANNEE" displayName="TABANNEE" ref="A16:A18" totalsRowShown="0" headerRowDxfId="23" dataDxfId="22">
  <autoFilter ref="A16:A18" xr:uid="{A87BDD16-CBD0-4E2A-B867-4ABAEDE1D4FF}"/>
  <tableColumns count="1">
    <tableColumn id="1" xr3:uid="{AFD629F1-9307-4DD6-A636-2688948D64C7}" name="ANNEE" dataDxfId="21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BCAD5C4-1D72-4F07-985D-A408C17919CF}" name="TABMOIS" displayName="TABMOIS" ref="A21:B33" totalsRowShown="0" headerRowDxfId="20" dataDxfId="19">
  <autoFilter ref="A21:B33" xr:uid="{3BCAD5C4-1D72-4F07-985D-A408C17919CF}"/>
  <tableColumns count="2">
    <tableColumn id="1" xr3:uid="{1248EC90-4164-424E-BB3C-85B9233EB010}" name="MOIS" dataDxfId="18"/>
    <tableColumn id="2" xr3:uid="{A0C62EB8-E1E6-4DD7-8095-D2DA3E6BE4D3}" name="Num" dataDxfId="1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5351-84C3-4CAE-995F-80D69EE6BAF3}">
  <sheetPr codeName="Feuil8"/>
  <dimension ref="A1:K20"/>
  <sheetViews>
    <sheetView showGridLines="0" workbookViewId="0">
      <selection activeCell="B1" sqref="B1"/>
    </sheetView>
  </sheetViews>
  <sheetFormatPr baseColWidth="10" defaultRowHeight="15" x14ac:dyDescent="0.25"/>
  <cols>
    <col min="1" max="11" width="15.7109375" customWidth="1"/>
  </cols>
  <sheetData>
    <row r="1" spans="1:11" ht="99.95" customHeight="1" x14ac:dyDescent="0.25">
      <c r="A1" s="7"/>
      <c r="B1" s="7"/>
      <c r="C1" s="34" t="s">
        <v>10</v>
      </c>
      <c r="D1" s="34"/>
      <c r="E1" s="34"/>
      <c r="F1" s="34"/>
      <c r="G1" s="34"/>
      <c r="H1" s="34"/>
      <c r="I1" s="34"/>
      <c r="J1" s="34"/>
      <c r="K1" s="34"/>
    </row>
    <row r="2" spans="1:1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x14ac:dyDescent="0.25">
      <c r="A5" s="8"/>
      <c r="B5" s="8"/>
    </row>
    <row r="6" spans="1:11" x14ac:dyDescent="0.25">
      <c r="A6" s="8"/>
      <c r="B6" s="8"/>
    </row>
    <row r="7" spans="1:11" x14ac:dyDescent="0.25">
      <c r="A7" s="8"/>
      <c r="B7" s="8"/>
    </row>
    <row r="8" spans="1:11" x14ac:dyDescent="0.25">
      <c r="A8" s="8"/>
      <c r="B8" s="8"/>
    </row>
    <row r="9" spans="1:11" x14ac:dyDescent="0.25">
      <c r="A9" s="8"/>
      <c r="B9" s="8"/>
    </row>
    <row r="10" spans="1:11" x14ac:dyDescent="0.25">
      <c r="A10" s="8"/>
      <c r="B10" s="8"/>
    </row>
    <row r="11" spans="1:11" x14ac:dyDescent="0.25">
      <c r="A11" s="8"/>
      <c r="B11" s="8"/>
    </row>
    <row r="12" spans="1:11" x14ac:dyDescent="0.25">
      <c r="A12" s="8"/>
      <c r="B12" s="8"/>
    </row>
    <row r="13" spans="1:11" x14ac:dyDescent="0.25">
      <c r="A13" s="8"/>
      <c r="B13" s="8"/>
    </row>
    <row r="14" spans="1:11" x14ac:dyDescent="0.25">
      <c r="A14" s="8"/>
      <c r="B14" s="8"/>
    </row>
    <row r="15" spans="1:11" x14ac:dyDescent="0.25">
      <c r="A15" s="8"/>
      <c r="B15" s="8"/>
    </row>
    <row r="16" spans="1:11" x14ac:dyDescent="0.25">
      <c r="A16" s="8"/>
      <c r="B16" s="8"/>
    </row>
    <row r="17" spans="1:2" x14ac:dyDescent="0.25">
      <c r="A17" s="8"/>
      <c r="B17" s="8"/>
    </row>
    <row r="18" spans="1:2" x14ac:dyDescent="0.25">
      <c r="A18" s="8"/>
      <c r="B18" s="8"/>
    </row>
    <row r="19" spans="1:2" x14ac:dyDescent="0.25">
      <c r="A19" s="8"/>
      <c r="B19" s="8"/>
    </row>
    <row r="20" spans="1:2" x14ac:dyDescent="0.25">
      <c r="A20" s="8"/>
      <c r="B20" s="8"/>
    </row>
  </sheetData>
  <mergeCells count="1">
    <mergeCell ref="C1:K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BOUTONTACHE">
          <controlPr defaultSize="0" autoFill="0" autoLine="0" autoPict="0" r:id="rId4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4</xdr:col>
                <xdr:colOff>1047750</xdr:colOff>
                <xdr:row>9</xdr:row>
                <xdr:rowOff>0</xdr:rowOff>
              </to>
            </anchor>
          </controlPr>
        </control>
      </mc:Choice>
      <mc:Fallback>
        <control shapeId="8194" r:id="rId3" name="BOUTONTACHE"/>
      </mc:Fallback>
    </mc:AlternateContent>
    <mc:AlternateContent xmlns:mc="http://schemas.openxmlformats.org/markup-compatibility/2006">
      <mc:Choice Requires="x14">
        <control shapeId="8196" r:id="rId5" name="BOUTONLISTETACHE">
          <controlPr defaultSize="0" autoFill="0" autoLine="0" r:id="rId6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8196" r:id="rId5" name="BOUTONLISTETACHE"/>
      </mc:Fallback>
    </mc:AlternateContent>
    <mc:AlternateContent xmlns:mc="http://schemas.openxmlformats.org/markup-compatibility/2006">
      <mc:Choice Requires="x14">
        <control shapeId="8197" r:id="rId7" name="BOUTONLOT">
          <controlPr defaultSize="0" autoFill="0" autoLine="0" r:id="rId8">
            <anchor moveWithCells="1">
              <from>
                <xdr:col>8</xdr:col>
                <xdr:colOff>0</xdr:colOff>
                <xdr:row>9</xdr:row>
                <xdr:rowOff>0</xdr:rowOff>
              </from>
              <to>
                <xdr:col>11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8197" r:id="rId7" name="BOUTONLOT"/>
      </mc:Fallback>
    </mc:AlternateContent>
    <mc:AlternateContent xmlns:mc="http://schemas.openxmlformats.org/markup-compatibility/2006">
      <mc:Choice Requires="x14">
        <control shapeId="8198" r:id="rId9" name="BOUTONCHARGEAFFAIRE">
          <controlPr defaultSize="0" autoFill="0" autoLine="0" r:id="rId10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8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8198" r:id="rId9" name="BOUTONCHARGEAFFAIRE"/>
      </mc:Fallback>
    </mc:AlternateContent>
    <mc:AlternateContent xmlns:mc="http://schemas.openxmlformats.org/markup-compatibility/2006">
      <mc:Choice Requires="x14">
        <control shapeId="8199" r:id="rId11" name="BOUTONCHANTIER">
          <controlPr defaultSize="0" autoFill="0" autoLine="0" r:id="rId12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11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8199" r:id="rId11" name="BOUTONCHANTIER"/>
      </mc:Fallback>
    </mc:AlternateContent>
    <mc:AlternateContent xmlns:mc="http://schemas.openxmlformats.org/markup-compatibility/2006">
      <mc:Choice Requires="x14">
        <control shapeId="8200" r:id="rId13" name="BOUTONTECHNICIEN">
          <controlPr defaultSize="0" autoFill="0" autoLine="0" r:id="rId14">
            <anchor moveWithCells="1">
              <from>
                <xdr:col>2</xdr:col>
                <xdr:colOff>0</xdr:colOff>
                <xdr:row>9</xdr:row>
                <xdr:rowOff>0</xdr:rowOff>
              </from>
              <to>
                <xdr:col>5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8200" r:id="rId13" name="BOUTONTECHNICI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8F8C3-134F-4B31-88B7-168E48EA754C}">
  <sheetPr codeName="Feuil3"/>
  <dimension ref="A1:CT21"/>
  <sheetViews>
    <sheetView tabSelected="1" zoomScale="90" zoomScaleNormal="90" workbookViewId="0">
      <selection activeCell="N16" sqref="N16"/>
    </sheetView>
  </sheetViews>
  <sheetFormatPr baseColWidth="10" defaultRowHeight="15" x14ac:dyDescent="0.25"/>
  <cols>
    <col min="1" max="2" width="10.28515625" style="1" customWidth="1"/>
    <col min="3" max="3" width="25.7109375" style="1" customWidth="1"/>
    <col min="4" max="4" width="4.7109375" style="1" customWidth="1"/>
    <col min="5" max="5" width="20.7109375" style="1" customWidth="1"/>
    <col min="6" max="6" width="16.28515625" style="1" customWidth="1"/>
    <col min="7" max="7" width="40.7109375" style="1" customWidth="1"/>
    <col min="8" max="8" width="25.7109375" style="1" customWidth="1"/>
    <col min="9" max="9" width="18.7109375" style="1" customWidth="1"/>
    <col min="10" max="10" width="6.7109375" style="1" customWidth="1"/>
    <col min="11" max="11" width="18.7109375" style="1" customWidth="1"/>
    <col min="12" max="12" width="10.7109375" customWidth="1"/>
    <col min="13" max="13" width="5.7109375" customWidth="1"/>
    <col min="14" max="98" width="2.7109375" customWidth="1"/>
  </cols>
  <sheetData>
    <row r="1" spans="1:20" ht="99.95" customHeight="1" x14ac:dyDescent="0.25">
      <c r="A1" s="7"/>
      <c r="B1" s="7"/>
      <c r="C1" s="34" t="s">
        <v>14</v>
      </c>
      <c r="D1" s="34"/>
      <c r="E1" s="34"/>
      <c r="F1" s="34"/>
      <c r="G1" s="34"/>
      <c r="H1" s="34"/>
      <c r="I1" s="34"/>
      <c r="J1" s="34"/>
      <c r="K1" s="3"/>
    </row>
    <row r="13" spans="1:20" ht="24.95" customHeight="1" x14ac:dyDescent="0.25"/>
    <row r="14" spans="1:20" ht="24.95" customHeight="1" x14ac:dyDescent="0.25">
      <c r="N14" s="33" t="s">
        <v>111</v>
      </c>
    </row>
    <row r="15" spans="1:20" ht="24.95" customHeight="1" x14ac:dyDescent="0.25">
      <c r="N15" s="47">
        <v>45685</v>
      </c>
      <c r="O15" s="47"/>
      <c r="P15" s="47"/>
      <c r="Q15" s="47"/>
      <c r="R15" s="47"/>
      <c r="S15" s="47"/>
      <c r="T15" s="47"/>
    </row>
    <row r="16" spans="1:20" ht="15" customHeight="1" thickBo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98" s="1" customFormat="1" ht="24.95" customHeight="1" x14ac:dyDescent="0.25">
      <c r="M17"/>
      <c r="N17" s="41">
        <f>+N15</f>
        <v>45685</v>
      </c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>
        <f>+N17+1</f>
        <v>45686</v>
      </c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>
        <f t="shared" ref="AV17" si="0">+AE17+1</f>
        <v>45687</v>
      </c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>
        <f t="shared" ref="BM17" si="1">+AV17+1</f>
        <v>45688</v>
      </c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>
        <f t="shared" ref="CD17" si="2">+BM17+1</f>
        <v>45689</v>
      </c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</row>
    <row r="18" spans="1:98" ht="50.1" customHeight="1" thickBot="1" x14ac:dyDescent="0.3">
      <c r="A18" s="12" t="s">
        <v>8</v>
      </c>
      <c r="B18" s="32" t="s">
        <v>108</v>
      </c>
      <c r="C18" s="13" t="s">
        <v>0</v>
      </c>
      <c r="D18" s="13" t="s">
        <v>3</v>
      </c>
      <c r="E18" s="13" t="s">
        <v>2</v>
      </c>
      <c r="F18" s="13" t="s">
        <v>1</v>
      </c>
      <c r="G18" s="13" t="s">
        <v>4</v>
      </c>
      <c r="H18" s="13" t="s">
        <v>5</v>
      </c>
      <c r="I18" s="13" t="s">
        <v>6</v>
      </c>
      <c r="J18" s="15" t="s">
        <v>7</v>
      </c>
      <c r="K18" s="17" t="s">
        <v>102</v>
      </c>
      <c r="L18" s="14" t="s">
        <v>15</v>
      </c>
      <c r="N18" s="42">
        <f>+N17 + SOURCE!$B$37</f>
        <v>45685.354178240741</v>
      </c>
      <c r="O18" s="42">
        <f>+N18+TIME(0,30,0)</f>
        <v>45685.375011574077</v>
      </c>
      <c r="P18" s="42">
        <f t="shared" ref="P18:AD18" si="3">+O18+TIME(0,30,0)</f>
        <v>45685.395844907413</v>
      </c>
      <c r="Q18" s="42">
        <f t="shared" si="3"/>
        <v>45685.416678240748</v>
      </c>
      <c r="R18" s="42">
        <f t="shared" si="3"/>
        <v>45685.437511574084</v>
      </c>
      <c r="S18" s="42">
        <f t="shared" si="3"/>
        <v>45685.45834490742</v>
      </c>
      <c r="T18" s="42">
        <f t="shared" si="3"/>
        <v>45685.479178240756</v>
      </c>
      <c r="U18" s="42">
        <f t="shared" si="3"/>
        <v>45685.500011574091</v>
      </c>
      <c r="V18" s="42">
        <f>+N17+SOURCE!$B$38</f>
        <v>45685.562511574077</v>
      </c>
      <c r="W18" s="42">
        <f t="shared" si="3"/>
        <v>45685.583344907413</v>
      </c>
      <c r="X18" s="42">
        <f t="shared" si="3"/>
        <v>45685.604178240748</v>
      </c>
      <c r="Y18" s="42">
        <f t="shared" si="3"/>
        <v>45685.625011574084</v>
      </c>
      <c r="Z18" s="42">
        <f t="shared" si="3"/>
        <v>45685.64584490742</v>
      </c>
      <c r="AA18" s="42">
        <f t="shared" si="3"/>
        <v>45685.666678240756</v>
      </c>
      <c r="AB18" s="42">
        <f t="shared" si="3"/>
        <v>45685.687511574091</v>
      </c>
      <c r="AC18" s="42">
        <f t="shared" si="3"/>
        <v>45685.708344907427</v>
      </c>
      <c r="AD18" s="43">
        <f t="shared" si="3"/>
        <v>45685.729178240763</v>
      </c>
      <c r="AE18" s="44">
        <f>+AE17 + SOURCE!$B$37</f>
        <v>45686.354178240741</v>
      </c>
      <c r="AF18" s="42">
        <f>+AE18+TIME(0,30,0)</f>
        <v>45686.375011574077</v>
      </c>
      <c r="AG18" s="42">
        <f t="shared" ref="AG18:AL18" si="4">+AF18+TIME(0,30,0)</f>
        <v>45686.395844907413</v>
      </c>
      <c r="AH18" s="42">
        <f t="shared" si="4"/>
        <v>45686.416678240748</v>
      </c>
      <c r="AI18" s="42">
        <f t="shared" si="4"/>
        <v>45686.437511574084</v>
      </c>
      <c r="AJ18" s="42">
        <f t="shared" si="4"/>
        <v>45686.45834490742</v>
      </c>
      <c r="AK18" s="42">
        <f t="shared" si="4"/>
        <v>45686.479178240756</v>
      </c>
      <c r="AL18" s="42">
        <f t="shared" si="4"/>
        <v>45686.500011574091</v>
      </c>
      <c r="AM18" s="42">
        <f>+AE17+SOURCE!$B$38</f>
        <v>45686.562511574077</v>
      </c>
      <c r="AN18" s="42">
        <f t="shared" ref="AN18:AU18" si="5">+AM18+TIME(0,30,0)</f>
        <v>45686.583344907413</v>
      </c>
      <c r="AO18" s="42">
        <f t="shared" si="5"/>
        <v>45686.604178240748</v>
      </c>
      <c r="AP18" s="42">
        <f t="shared" si="5"/>
        <v>45686.625011574084</v>
      </c>
      <c r="AQ18" s="42">
        <f t="shared" si="5"/>
        <v>45686.64584490742</v>
      </c>
      <c r="AR18" s="42">
        <f t="shared" si="5"/>
        <v>45686.666678240756</v>
      </c>
      <c r="AS18" s="42">
        <f t="shared" si="5"/>
        <v>45686.687511574091</v>
      </c>
      <c r="AT18" s="42">
        <f t="shared" si="5"/>
        <v>45686.708344907427</v>
      </c>
      <c r="AU18" s="43">
        <f t="shared" si="5"/>
        <v>45686.729178240763</v>
      </c>
      <c r="AV18" s="44">
        <f>+AV17 + SOURCE!$B$37</f>
        <v>45687.354178240741</v>
      </c>
      <c r="AW18" s="42">
        <f>+AV18+TIME(0,30,0)</f>
        <v>45687.375011574077</v>
      </c>
      <c r="AX18" s="42">
        <f t="shared" ref="AX18" si="6">+AW18+TIME(0,30,0)</f>
        <v>45687.395844907413</v>
      </c>
      <c r="AY18" s="42">
        <f t="shared" ref="AY18" si="7">+AX18+TIME(0,30,0)</f>
        <v>45687.416678240748</v>
      </c>
      <c r="AZ18" s="42">
        <f t="shared" ref="AZ18" si="8">+AY18+TIME(0,30,0)</f>
        <v>45687.437511574084</v>
      </c>
      <c r="BA18" s="42">
        <f t="shared" ref="BA18" si="9">+AZ18+TIME(0,30,0)</f>
        <v>45687.45834490742</v>
      </c>
      <c r="BB18" s="42">
        <f t="shared" ref="BB18" si="10">+BA18+TIME(0,30,0)</f>
        <v>45687.479178240756</v>
      </c>
      <c r="BC18" s="42">
        <f t="shared" ref="BC18" si="11">+BB18+TIME(0,30,0)</f>
        <v>45687.500011574091</v>
      </c>
      <c r="BD18" s="42">
        <f>+AV17+SOURCE!$B$38</f>
        <v>45687.562511574077</v>
      </c>
      <c r="BE18" s="42">
        <f t="shared" ref="BE18" si="12">+BD18+TIME(0,30,0)</f>
        <v>45687.583344907413</v>
      </c>
      <c r="BF18" s="42">
        <f t="shared" ref="BF18" si="13">+BE18+TIME(0,30,0)</f>
        <v>45687.604178240748</v>
      </c>
      <c r="BG18" s="42">
        <f t="shared" ref="BG18" si="14">+BF18+TIME(0,30,0)</f>
        <v>45687.625011574084</v>
      </c>
      <c r="BH18" s="42">
        <f t="shared" ref="BH18" si="15">+BG18+TIME(0,30,0)</f>
        <v>45687.64584490742</v>
      </c>
      <c r="BI18" s="42">
        <f t="shared" ref="BI18" si="16">+BH18+TIME(0,30,0)</f>
        <v>45687.666678240756</v>
      </c>
      <c r="BJ18" s="42">
        <f t="shared" ref="BJ18" si="17">+BI18+TIME(0,30,0)</f>
        <v>45687.687511574091</v>
      </c>
      <c r="BK18" s="42">
        <f t="shared" ref="BK18" si="18">+BJ18+TIME(0,30,0)</f>
        <v>45687.708344907427</v>
      </c>
      <c r="BL18" s="43">
        <f t="shared" ref="BL18" si="19">+BK18+TIME(0,30,0)</f>
        <v>45687.729178240763</v>
      </c>
      <c r="BM18" s="44">
        <f>+BM17 + SOURCE!$B$37</f>
        <v>45688.354178240741</v>
      </c>
      <c r="BN18" s="42">
        <f>+BM18+TIME(0,30,0)</f>
        <v>45688.375011574077</v>
      </c>
      <c r="BO18" s="42">
        <f t="shared" ref="BO18" si="20">+BN18+TIME(0,30,0)</f>
        <v>45688.395844907413</v>
      </c>
      <c r="BP18" s="42">
        <f t="shared" ref="BP18" si="21">+BO18+TIME(0,30,0)</f>
        <v>45688.416678240748</v>
      </c>
      <c r="BQ18" s="42">
        <f t="shared" ref="BQ18" si="22">+BP18+TIME(0,30,0)</f>
        <v>45688.437511574084</v>
      </c>
      <c r="BR18" s="42">
        <f t="shared" ref="BR18" si="23">+BQ18+TIME(0,30,0)</f>
        <v>45688.45834490742</v>
      </c>
      <c r="BS18" s="42">
        <f t="shared" ref="BS18" si="24">+BR18+TIME(0,30,0)</f>
        <v>45688.479178240756</v>
      </c>
      <c r="BT18" s="42">
        <f t="shared" ref="BT18" si="25">+BS18+TIME(0,30,0)</f>
        <v>45688.500011574091</v>
      </c>
      <c r="BU18" s="42">
        <f>+BM17+SOURCE!$B$38</f>
        <v>45688.562511574077</v>
      </c>
      <c r="BV18" s="42">
        <f t="shared" ref="BV18" si="26">+BU18+TIME(0,30,0)</f>
        <v>45688.583344907413</v>
      </c>
      <c r="BW18" s="42">
        <f t="shared" ref="BW18" si="27">+BV18+TIME(0,30,0)</f>
        <v>45688.604178240748</v>
      </c>
      <c r="BX18" s="42">
        <f t="shared" ref="BX18" si="28">+BW18+TIME(0,30,0)</f>
        <v>45688.625011574084</v>
      </c>
      <c r="BY18" s="42">
        <f t="shared" ref="BY18" si="29">+BX18+TIME(0,30,0)</f>
        <v>45688.64584490742</v>
      </c>
      <c r="BZ18" s="42">
        <f t="shared" ref="BZ18" si="30">+BY18+TIME(0,30,0)</f>
        <v>45688.666678240756</v>
      </c>
      <c r="CA18" s="42">
        <f t="shared" ref="CA18" si="31">+BZ18+TIME(0,30,0)</f>
        <v>45688.687511574091</v>
      </c>
      <c r="CB18" s="42">
        <f t="shared" ref="CB18" si="32">+CA18+TIME(0,30,0)</f>
        <v>45688.708344907427</v>
      </c>
      <c r="CC18" s="45">
        <f t="shared" ref="CC18" si="33">+CB18+TIME(0,30,0)</f>
        <v>45688.729178240763</v>
      </c>
      <c r="CD18" s="46">
        <f>+CD17 + SOURCE!$B$37</f>
        <v>45689.354178240741</v>
      </c>
      <c r="CE18" s="42">
        <f>+CD18+TIME(0,30,0)</f>
        <v>45689.375011574077</v>
      </c>
      <c r="CF18" s="42">
        <f t="shared" ref="CF18" si="34">+CE18+TIME(0,30,0)</f>
        <v>45689.395844907413</v>
      </c>
      <c r="CG18" s="42">
        <f t="shared" ref="CG18" si="35">+CF18+TIME(0,30,0)</f>
        <v>45689.416678240748</v>
      </c>
      <c r="CH18" s="42">
        <f t="shared" ref="CH18" si="36">+CG18+TIME(0,30,0)</f>
        <v>45689.437511574084</v>
      </c>
      <c r="CI18" s="42">
        <f t="shared" ref="CI18" si="37">+CH18+TIME(0,30,0)</f>
        <v>45689.45834490742</v>
      </c>
      <c r="CJ18" s="42">
        <f t="shared" ref="CJ18" si="38">+CI18+TIME(0,30,0)</f>
        <v>45689.479178240756</v>
      </c>
      <c r="CK18" s="42">
        <f t="shared" ref="CK18" si="39">+CJ18+TIME(0,30,0)</f>
        <v>45689.500011574091</v>
      </c>
      <c r="CL18" s="42">
        <f>+CD17+SOURCE!$B$38</f>
        <v>45689.562511574077</v>
      </c>
      <c r="CM18" s="42">
        <f t="shared" ref="CM18" si="40">+CL18+TIME(0,30,0)</f>
        <v>45689.583344907413</v>
      </c>
      <c r="CN18" s="42">
        <f t="shared" ref="CN18" si="41">+CM18+TIME(0,30,0)</f>
        <v>45689.604178240748</v>
      </c>
      <c r="CO18" s="42">
        <f t="shared" ref="CO18" si="42">+CN18+TIME(0,30,0)</f>
        <v>45689.625011574084</v>
      </c>
      <c r="CP18" s="42">
        <f t="shared" ref="CP18" si="43">+CO18+TIME(0,30,0)</f>
        <v>45689.64584490742</v>
      </c>
      <c r="CQ18" s="42">
        <f t="shared" ref="CQ18" si="44">+CP18+TIME(0,30,0)</f>
        <v>45689.666678240756</v>
      </c>
      <c r="CR18" s="42">
        <f t="shared" ref="CR18" si="45">+CQ18+TIME(0,30,0)</f>
        <v>45689.687511574091</v>
      </c>
      <c r="CS18" s="42">
        <f t="shared" ref="CS18" si="46">+CR18+TIME(0,30,0)</f>
        <v>45689.708344907427</v>
      </c>
      <c r="CT18" s="42">
        <f t="shared" ref="CT18" si="47">+CS18+TIME(0,30,0)</f>
        <v>45689.729178240763</v>
      </c>
    </row>
    <row r="19" spans="1:98" ht="16.5" thickTop="1" thickBot="1" x14ac:dyDescent="0.3">
      <c r="A19" s="35" t="s">
        <v>112</v>
      </c>
      <c r="B19" s="35" t="s">
        <v>114</v>
      </c>
      <c r="C19" s="36" t="s">
        <v>44</v>
      </c>
      <c r="D19" s="36" t="s">
        <v>22</v>
      </c>
      <c r="E19" s="36" t="s">
        <v>94</v>
      </c>
      <c r="F19" s="36" t="s">
        <v>81</v>
      </c>
      <c r="G19" s="36" t="s">
        <v>113</v>
      </c>
      <c r="H19" s="36" t="s">
        <v>9</v>
      </c>
      <c r="I19" s="38">
        <v>45684.354166666664</v>
      </c>
      <c r="J19" s="39">
        <v>0.33333333333333331</v>
      </c>
      <c r="K19" s="38">
        <f>Datefin(LISTEDETACHES[[#This Row],[DEBUT]],LISTEDETACHES[[#This Row],[DUREE]],(SOURCE!B$37:C$38),(Tableau7[JOURS FERIE]))</f>
        <v>45685.375011574077</v>
      </c>
      <c r="L19" s="37"/>
      <c r="N19" s="40" t="str" cm="1">
        <f t="array" ref="N19">IF(AND(N$18&gt;=LISTEDETACHES[[#This Row],[DEBUT]:[DEBUT]],N$18&lt;=LISTEDETACHES[[#This Row],[DATE FIN]:[DATE FIN]]),"1","")</f>
        <v>1</v>
      </c>
      <c r="O19" s="40" t="str" cm="1">
        <f t="array" ref="O19">IF(AND(O$18&gt;=LISTEDETACHES[[#This Row],[DEBUT]:[DEBUT]],O$18&lt;=LISTEDETACHES[[#This Row],[DATE FIN]:[DATE FIN]]),"1","")</f>
        <v>1</v>
      </c>
      <c r="P19" s="40" t="str" cm="1">
        <f t="array" ref="P19">IF(AND(P$18&gt;=LISTEDETACHES[[#This Row],[DEBUT]:[DEBUT]],P$18&lt;=LISTEDETACHES[[#This Row],[DATE FIN]:[DATE FIN]]),"1","")</f>
        <v/>
      </c>
      <c r="Q19" s="40" t="str" cm="1">
        <f t="array" ref="Q19">IF(AND(Q$18&gt;=LISTEDETACHES[[#This Row],[DEBUT]:[DEBUT]],Q$18&lt;=LISTEDETACHES[[#This Row],[DATE FIN]:[DATE FIN]]),"1","")</f>
        <v/>
      </c>
      <c r="R19" s="40" t="str" cm="1">
        <f t="array" ref="R19">IF(AND(R$18&gt;=LISTEDETACHES[[#This Row],[DEBUT]:[DEBUT]],R$18&lt;=LISTEDETACHES[[#This Row],[DATE FIN]:[DATE FIN]]),"1","")</f>
        <v/>
      </c>
      <c r="S19" s="40" t="str" cm="1">
        <f t="array" ref="S19">IF(AND(S$18&gt;=LISTEDETACHES[[#This Row],[DEBUT]:[DEBUT]],S$18&lt;=LISTEDETACHES[[#This Row],[DATE FIN]:[DATE FIN]]),"1","")</f>
        <v/>
      </c>
      <c r="T19" s="40" t="str" cm="1">
        <f t="array" ref="T19">IF(AND(T$18&gt;=LISTEDETACHES[[#This Row],[DEBUT]:[DEBUT]],T$18&lt;=LISTEDETACHES[[#This Row],[DATE FIN]:[DATE FIN]]),"1","")</f>
        <v/>
      </c>
      <c r="U19" s="40" t="str" cm="1">
        <f t="array" ref="U19">IF(AND(U$18&gt;=LISTEDETACHES[[#This Row],[DEBUT]:[DEBUT]],U$18&lt;=LISTEDETACHES[[#This Row],[DATE FIN]:[DATE FIN]]),"1","")</f>
        <v/>
      </c>
      <c r="V19" s="40" t="str" cm="1">
        <f t="array" ref="V19">IF(AND(V$18&gt;=LISTEDETACHES[[#This Row],[DEBUT]:[DEBUT]],V$18&lt;=LISTEDETACHES[[#This Row],[DATE FIN]:[DATE FIN]]),"1","")</f>
        <v/>
      </c>
      <c r="W19" s="40" t="str" cm="1">
        <f t="array" ref="W19">IF(AND(W$18&gt;=LISTEDETACHES[[#This Row],[DEBUT]:[DEBUT]],W$18&lt;=LISTEDETACHES[[#This Row],[DATE FIN]:[DATE FIN]]),"1","")</f>
        <v/>
      </c>
      <c r="X19" s="40" t="str" cm="1">
        <f t="array" ref="X19">IF(AND(X$18&gt;=LISTEDETACHES[[#This Row],[DEBUT]:[DEBUT]],X$18&lt;=LISTEDETACHES[[#This Row],[DATE FIN]:[DATE FIN]]),"1","")</f>
        <v/>
      </c>
      <c r="Y19" s="40" t="str" cm="1">
        <f t="array" ref="Y19">IF(AND(Y$18&gt;=LISTEDETACHES[[#This Row],[DEBUT]:[DEBUT]],Y$18&lt;=LISTEDETACHES[[#This Row],[DATE FIN]:[DATE FIN]]),"1","")</f>
        <v/>
      </c>
      <c r="Z19" s="40" t="str" cm="1">
        <f t="array" ref="Z19">IF(AND(Z$18&gt;=LISTEDETACHES[[#This Row],[DEBUT]:[DEBUT]],Z$18&lt;=LISTEDETACHES[[#This Row],[DATE FIN]:[DATE FIN]]),"1","")</f>
        <v/>
      </c>
      <c r="AA19" s="40" t="str" cm="1">
        <f t="array" ref="AA19">IF(AND(AA$18&gt;=LISTEDETACHES[[#This Row],[DEBUT]:[DEBUT]],AA$18&lt;=LISTEDETACHES[[#This Row],[DATE FIN]:[DATE FIN]]),"1","")</f>
        <v/>
      </c>
      <c r="AB19" s="40" t="str" cm="1">
        <f t="array" ref="AB19">IF(AND(AB$18&gt;=LISTEDETACHES[[#This Row],[DEBUT]:[DEBUT]],AB$18&lt;=LISTEDETACHES[[#This Row],[DATE FIN]:[DATE FIN]]),"1","")</f>
        <v/>
      </c>
      <c r="AC19" s="40" t="str" cm="1">
        <f t="array" ref="AC19">IF(AND(AC$18&gt;=LISTEDETACHES[[#This Row],[DEBUT]:[DEBUT]],AC$18&lt;=LISTEDETACHES[[#This Row],[DATE FIN]:[DATE FIN]]),"1","")</f>
        <v/>
      </c>
      <c r="AD19" s="40" t="str" cm="1">
        <f t="array" ref="AD19">IF(AND(AD$18&gt;=LISTEDETACHES[[#This Row],[DEBUT]:[DEBUT]],AD$18&lt;=LISTEDETACHES[[#This Row],[DATE FIN]:[DATE FIN]]),"1","")</f>
        <v/>
      </c>
      <c r="AE19" s="40" t="str" cm="1">
        <f t="array" ref="AE19">IF(AND(AE$18&gt;=LISTEDETACHES[[#This Row],[DEBUT]:[DEBUT]],AE$18&lt;=LISTEDETACHES[[#This Row],[DATE FIN]:[DATE FIN]]),"1","")</f>
        <v/>
      </c>
      <c r="AF19" s="40" t="str" cm="1">
        <f t="array" ref="AF19">IF(AND(AF$18&gt;=LISTEDETACHES[[#This Row],[DEBUT]:[DEBUT]],AF$18&lt;=LISTEDETACHES[[#This Row],[DATE FIN]:[DATE FIN]]),"1","")</f>
        <v/>
      </c>
      <c r="AG19" s="40" t="str" cm="1">
        <f t="array" ref="AG19">IF(AND(AG$18&gt;=LISTEDETACHES[[#This Row],[DEBUT]:[DEBUT]],AG$18&lt;=LISTEDETACHES[[#This Row],[DATE FIN]:[DATE FIN]]),"1","")</f>
        <v/>
      </c>
      <c r="AH19" s="40" t="str" cm="1">
        <f t="array" ref="AH19">IF(AND(AH$18&gt;=LISTEDETACHES[[#This Row],[DEBUT]:[DEBUT]],AH$18&lt;=LISTEDETACHES[[#This Row],[DATE FIN]:[DATE FIN]]),"1","")</f>
        <v/>
      </c>
      <c r="AI19" s="40" t="str" cm="1">
        <f t="array" ref="AI19">IF(AND(AI$18&gt;=LISTEDETACHES[[#This Row],[DEBUT]:[DEBUT]],AI$18&lt;=LISTEDETACHES[[#This Row],[DATE FIN]:[DATE FIN]]),"1","")</f>
        <v/>
      </c>
      <c r="AJ19" s="40" t="str" cm="1">
        <f t="array" ref="AJ19">IF(AND(AJ$18&gt;=LISTEDETACHES[[#This Row],[DEBUT]:[DEBUT]],AJ$18&lt;=LISTEDETACHES[[#This Row],[DATE FIN]:[DATE FIN]]),"1","")</f>
        <v/>
      </c>
      <c r="AK19" s="40" t="str" cm="1">
        <f t="array" ref="AK19">IF(AND(AK$18&gt;=LISTEDETACHES[[#This Row],[DEBUT]:[DEBUT]],AK$18&lt;=LISTEDETACHES[[#This Row],[DATE FIN]:[DATE FIN]]),"1","")</f>
        <v/>
      </c>
      <c r="AL19" s="40" t="str" cm="1">
        <f t="array" ref="AL19">IF(AND(AL$18&gt;=LISTEDETACHES[[#This Row],[DEBUT]:[DEBUT]],AL$18&lt;=LISTEDETACHES[[#This Row],[DATE FIN]:[DATE FIN]]),"1","")</f>
        <v/>
      </c>
      <c r="AM19" s="40" t="str" cm="1">
        <f t="array" ref="AM19">IF(AND(AM$18&gt;=LISTEDETACHES[[#This Row],[DEBUT]:[DEBUT]],AM$18&lt;=LISTEDETACHES[[#This Row],[DATE FIN]:[DATE FIN]]),"1","")</f>
        <v/>
      </c>
      <c r="AN19" s="40" t="str" cm="1">
        <f t="array" ref="AN19">IF(AND(AN$18&gt;=LISTEDETACHES[[#This Row],[DEBUT]:[DEBUT]],AN$18&lt;=LISTEDETACHES[[#This Row],[DATE FIN]:[DATE FIN]]),"1","")</f>
        <v/>
      </c>
      <c r="AO19" s="40" t="str" cm="1">
        <f t="array" ref="AO19">IF(AND(AO$18&gt;=LISTEDETACHES[[#This Row],[DEBUT]:[DEBUT]],AO$18&lt;=LISTEDETACHES[[#This Row],[DATE FIN]:[DATE FIN]]),"1","")</f>
        <v/>
      </c>
      <c r="AP19" s="40" t="str" cm="1">
        <f t="array" ref="AP19">IF(AND(AP$18&gt;=LISTEDETACHES[[#This Row],[DEBUT]:[DEBUT]],AP$18&lt;=LISTEDETACHES[[#This Row],[DATE FIN]:[DATE FIN]]),"1","")</f>
        <v/>
      </c>
      <c r="AQ19" s="40" t="str" cm="1">
        <f t="array" ref="AQ19">IF(AND(AQ$18&gt;=LISTEDETACHES[[#This Row],[DEBUT]:[DEBUT]],AQ$18&lt;=LISTEDETACHES[[#This Row],[DATE FIN]:[DATE FIN]]),"1","")</f>
        <v/>
      </c>
      <c r="AR19" s="40" t="str" cm="1">
        <f t="array" ref="AR19">IF(AND(AR$18&gt;=LISTEDETACHES[[#This Row],[DEBUT]:[DEBUT]],AR$18&lt;=LISTEDETACHES[[#This Row],[DATE FIN]:[DATE FIN]]),"1","")</f>
        <v/>
      </c>
      <c r="AS19" s="40" t="str" cm="1">
        <f t="array" ref="AS19">IF(AND(AS$18&gt;=LISTEDETACHES[[#This Row],[DEBUT]:[DEBUT]],AS$18&lt;=LISTEDETACHES[[#This Row],[DATE FIN]:[DATE FIN]]),"1","")</f>
        <v/>
      </c>
      <c r="AT19" s="40" t="str" cm="1">
        <f t="array" ref="AT19">IF(AND(AT$18&gt;=LISTEDETACHES[[#This Row],[DEBUT]:[DEBUT]],AT$18&lt;=LISTEDETACHES[[#This Row],[DATE FIN]:[DATE FIN]]),"1","")</f>
        <v/>
      </c>
      <c r="AU19" s="40" t="str" cm="1">
        <f t="array" ref="AU19">IF(AND(AU$18&gt;=LISTEDETACHES[[#This Row],[DEBUT]:[DEBUT]],AU$18&lt;=LISTEDETACHES[[#This Row],[DATE FIN]:[DATE FIN]]),"1","")</f>
        <v/>
      </c>
      <c r="AV19" s="40" t="str" cm="1">
        <f t="array" ref="AV19">IF(AND(AV$18&gt;=LISTEDETACHES[[#This Row],[DEBUT]:[DEBUT]],AV$18&lt;=LISTEDETACHES[[#This Row],[DATE FIN]:[DATE FIN]]),"1","")</f>
        <v/>
      </c>
      <c r="AW19" s="40" t="str" cm="1">
        <f t="array" ref="AW19">IF(AND(AW$18&gt;=LISTEDETACHES[[#This Row],[DEBUT]:[DEBUT]],AW$18&lt;=LISTEDETACHES[[#This Row],[DATE FIN]:[DATE FIN]]),"1","")</f>
        <v/>
      </c>
      <c r="AX19" s="40" t="str" cm="1">
        <f t="array" ref="AX19">IF(AND(AX$18&gt;=LISTEDETACHES[[#This Row],[DEBUT]:[DEBUT]],AX$18&lt;=LISTEDETACHES[[#This Row],[DATE FIN]:[DATE FIN]]),"1","")</f>
        <v/>
      </c>
      <c r="AY19" s="40" t="str" cm="1">
        <f t="array" ref="AY19">IF(AND(AY$18&gt;=LISTEDETACHES[[#This Row],[DEBUT]:[DEBUT]],AY$18&lt;=LISTEDETACHES[[#This Row],[DATE FIN]:[DATE FIN]]),"1","")</f>
        <v/>
      </c>
      <c r="AZ19" s="40" t="str" cm="1">
        <f t="array" ref="AZ19">IF(AND(AZ$18&gt;=LISTEDETACHES[[#This Row],[DEBUT]:[DEBUT]],AZ$18&lt;=LISTEDETACHES[[#This Row],[DATE FIN]:[DATE FIN]]),"1","")</f>
        <v/>
      </c>
      <c r="BA19" s="40" t="str" cm="1">
        <f t="array" ref="BA19">IF(AND(BA$18&gt;=LISTEDETACHES[[#This Row],[DEBUT]:[DEBUT]],BA$18&lt;=LISTEDETACHES[[#This Row],[DATE FIN]:[DATE FIN]]),"1","")</f>
        <v/>
      </c>
      <c r="BB19" s="40" t="str" cm="1">
        <f t="array" ref="BB19">IF(AND(BB$18&gt;=LISTEDETACHES[[#This Row],[DEBUT]:[DEBUT]],BB$18&lt;=LISTEDETACHES[[#This Row],[DATE FIN]:[DATE FIN]]),"1","")</f>
        <v/>
      </c>
      <c r="BC19" s="40" t="str" cm="1">
        <f t="array" ref="BC19">IF(AND(BC$18&gt;=LISTEDETACHES[[#This Row],[DEBUT]:[DEBUT]],BC$18&lt;=LISTEDETACHES[[#This Row],[DATE FIN]:[DATE FIN]]),"1","")</f>
        <v/>
      </c>
      <c r="BD19" s="40" t="str" cm="1">
        <f t="array" ref="BD19">IF(AND(BD$18&gt;=LISTEDETACHES[[#This Row],[DEBUT]:[DEBUT]],BD$18&lt;=LISTEDETACHES[[#This Row],[DATE FIN]:[DATE FIN]]),"1","")</f>
        <v/>
      </c>
      <c r="BE19" s="40" t="str" cm="1">
        <f t="array" ref="BE19">IF(AND(BE$18&gt;=LISTEDETACHES[[#This Row],[DEBUT]:[DEBUT]],BE$18&lt;=LISTEDETACHES[[#This Row],[DATE FIN]:[DATE FIN]]),"1","")</f>
        <v/>
      </c>
      <c r="BF19" s="40" t="str" cm="1">
        <f t="array" ref="BF19">IF(AND(BF$18&gt;=LISTEDETACHES[[#This Row],[DEBUT]:[DEBUT]],BF$18&lt;=LISTEDETACHES[[#This Row],[DATE FIN]:[DATE FIN]]),"1","")</f>
        <v/>
      </c>
      <c r="BG19" s="40" t="str" cm="1">
        <f t="array" ref="BG19">IF(AND(BG$18&gt;=LISTEDETACHES[[#This Row],[DEBUT]:[DEBUT]],BG$18&lt;=LISTEDETACHES[[#This Row],[DATE FIN]:[DATE FIN]]),"1","")</f>
        <v/>
      </c>
      <c r="BH19" s="40" t="str" cm="1">
        <f t="array" ref="BH19">IF(AND(BH$18&gt;=LISTEDETACHES[[#This Row],[DEBUT]:[DEBUT]],BH$18&lt;=LISTEDETACHES[[#This Row],[DATE FIN]:[DATE FIN]]),"1","")</f>
        <v/>
      </c>
      <c r="BI19" s="40" t="str" cm="1">
        <f t="array" ref="BI19">IF(AND(BI$18&gt;=LISTEDETACHES[[#This Row],[DEBUT]:[DEBUT]],BI$18&lt;=LISTEDETACHES[[#This Row],[DATE FIN]:[DATE FIN]]),"1","")</f>
        <v/>
      </c>
      <c r="BJ19" s="40" t="str" cm="1">
        <f t="array" ref="BJ19">IF(AND(BJ$18&gt;=LISTEDETACHES[[#This Row],[DEBUT]:[DEBUT]],BJ$18&lt;=LISTEDETACHES[[#This Row],[DATE FIN]:[DATE FIN]]),"1","")</f>
        <v/>
      </c>
      <c r="BK19" s="40" t="str" cm="1">
        <f t="array" ref="BK19">IF(AND(BK$18&gt;=LISTEDETACHES[[#This Row],[DEBUT]:[DEBUT]],BK$18&lt;=LISTEDETACHES[[#This Row],[DATE FIN]:[DATE FIN]]),"1","")</f>
        <v/>
      </c>
      <c r="BL19" s="40" t="str" cm="1">
        <f t="array" ref="BL19">IF(AND(BL$18&gt;=LISTEDETACHES[[#This Row],[DEBUT]:[DEBUT]],BL$18&lt;=LISTEDETACHES[[#This Row],[DATE FIN]:[DATE FIN]]),"1","")</f>
        <v/>
      </c>
      <c r="BM19" s="40" t="str" cm="1">
        <f t="array" ref="BM19">IF(AND(BM$18&gt;=LISTEDETACHES[[#This Row],[DEBUT]:[DEBUT]],BM$18&lt;=LISTEDETACHES[[#This Row],[DATE FIN]:[DATE FIN]]),"1","")</f>
        <v/>
      </c>
      <c r="BN19" s="40" t="str" cm="1">
        <f t="array" ref="BN19">IF(AND(BN$18&gt;=LISTEDETACHES[[#This Row],[DEBUT]:[DEBUT]],BN$18&lt;=LISTEDETACHES[[#This Row],[DATE FIN]:[DATE FIN]]),"1","")</f>
        <v/>
      </c>
      <c r="BO19" s="40" t="str" cm="1">
        <f t="array" ref="BO19">IF(AND(BO$18&gt;=LISTEDETACHES[[#This Row],[DEBUT]:[DEBUT]],BO$18&lt;=LISTEDETACHES[[#This Row],[DATE FIN]:[DATE FIN]]),"1","")</f>
        <v/>
      </c>
      <c r="BP19" s="40" t="str" cm="1">
        <f t="array" ref="BP19">IF(AND(BP$18&gt;=LISTEDETACHES[[#This Row],[DEBUT]:[DEBUT]],BP$18&lt;=LISTEDETACHES[[#This Row],[DATE FIN]:[DATE FIN]]),"1","")</f>
        <v/>
      </c>
      <c r="BQ19" s="40" t="str" cm="1">
        <f t="array" ref="BQ19">IF(AND(BQ$18&gt;=LISTEDETACHES[[#This Row],[DEBUT]:[DEBUT]],BQ$18&lt;=LISTEDETACHES[[#This Row],[DATE FIN]:[DATE FIN]]),"1","")</f>
        <v/>
      </c>
      <c r="BR19" s="40" t="str" cm="1">
        <f t="array" ref="BR19">IF(AND(BR$18&gt;=LISTEDETACHES[[#This Row],[DEBUT]:[DEBUT]],BR$18&lt;=LISTEDETACHES[[#This Row],[DATE FIN]:[DATE FIN]]),"1","")</f>
        <v/>
      </c>
      <c r="BS19" s="40" t="str" cm="1">
        <f t="array" ref="BS19">IF(AND(BS$18&gt;=LISTEDETACHES[[#This Row],[DEBUT]:[DEBUT]],BS$18&lt;=LISTEDETACHES[[#This Row],[DATE FIN]:[DATE FIN]]),"1","")</f>
        <v/>
      </c>
      <c r="BT19" s="40" t="str" cm="1">
        <f t="array" ref="BT19">IF(AND(BT$18&gt;=LISTEDETACHES[[#This Row],[DEBUT]:[DEBUT]],BT$18&lt;=LISTEDETACHES[[#This Row],[DATE FIN]:[DATE FIN]]),"1","")</f>
        <v/>
      </c>
      <c r="BU19" s="40" t="str" cm="1">
        <f t="array" ref="BU19">IF(AND(BU$18&gt;=LISTEDETACHES[[#This Row],[DEBUT]:[DEBUT]],BU$18&lt;=LISTEDETACHES[[#This Row],[DATE FIN]:[DATE FIN]]),"1","")</f>
        <v/>
      </c>
      <c r="BV19" s="40" t="str" cm="1">
        <f t="array" ref="BV19">IF(AND(BV$18&gt;=LISTEDETACHES[[#This Row],[DEBUT]:[DEBUT]],BV$18&lt;=LISTEDETACHES[[#This Row],[DATE FIN]:[DATE FIN]]),"1","")</f>
        <v/>
      </c>
      <c r="BW19" s="40" t="str" cm="1">
        <f t="array" ref="BW19">IF(AND(BW$18&gt;=LISTEDETACHES[[#This Row],[DEBUT]:[DEBUT]],BW$18&lt;=LISTEDETACHES[[#This Row],[DATE FIN]:[DATE FIN]]),"1","")</f>
        <v/>
      </c>
      <c r="BX19" s="40" t="str" cm="1">
        <f t="array" ref="BX19">IF(AND(BX$18&gt;=LISTEDETACHES[[#This Row],[DEBUT]:[DEBUT]],BX$18&lt;=LISTEDETACHES[[#This Row],[DATE FIN]:[DATE FIN]]),"1","")</f>
        <v/>
      </c>
      <c r="BY19" s="40" t="str" cm="1">
        <f t="array" ref="BY19">IF(AND(BY$18&gt;=LISTEDETACHES[[#This Row],[DEBUT]:[DEBUT]],BY$18&lt;=LISTEDETACHES[[#This Row],[DATE FIN]:[DATE FIN]]),"1","")</f>
        <v/>
      </c>
      <c r="BZ19" s="40" t="str" cm="1">
        <f t="array" ref="BZ19">IF(AND(BZ$18&gt;=LISTEDETACHES[[#This Row],[DEBUT]:[DEBUT]],BZ$18&lt;=LISTEDETACHES[[#This Row],[DATE FIN]:[DATE FIN]]),"1","")</f>
        <v/>
      </c>
      <c r="CA19" s="40" t="str" cm="1">
        <f t="array" ref="CA19">IF(AND(CA$18&gt;=LISTEDETACHES[[#This Row],[DEBUT]:[DEBUT]],CA$18&lt;=LISTEDETACHES[[#This Row],[DATE FIN]:[DATE FIN]]),"1","")</f>
        <v/>
      </c>
      <c r="CB19" s="40" t="str" cm="1">
        <f t="array" ref="CB19">IF(AND(CB$18&gt;=LISTEDETACHES[[#This Row],[DEBUT]:[DEBUT]],CB$18&lt;=LISTEDETACHES[[#This Row],[DATE FIN]:[DATE FIN]]),"1","")</f>
        <v/>
      </c>
      <c r="CC19" s="40" t="str" cm="1">
        <f t="array" ref="CC19">IF(AND(CC$18&gt;=LISTEDETACHES[[#This Row],[DEBUT]:[DEBUT]],CC$18&lt;=LISTEDETACHES[[#This Row],[DATE FIN]:[DATE FIN]]),"1","")</f>
        <v/>
      </c>
      <c r="CD19" s="40" t="str" cm="1">
        <f t="array" ref="CD19">IF(AND(CD$18&gt;=LISTEDETACHES[[#This Row],[DEBUT]:[DEBUT]],CD$18&lt;=LISTEDETACHES[[#This Row],[DATE FIN]:[DATE FIN]]),"1","")</f>
        <v/>
      </c>
      <c r="CE19" s="40" t="str" cm="1">
        <f t="array" ref="CE19">IF(AND(CE$18&gt;=LISTEDETACHES[[#This Row],[DEBUT]:[DEBUT]],CE$18&lt;=LISTEDETACHES[[#This Row],[DATE FIN]:[DATE FIN]]),"1","")</f>
        <v/>
      </c>
      <c r="CF19" s="40" t="str" cm="1">
        <f t="array" ref="CF19">IF(AND(CF$18&gt;=LISTEDETACHES[[#This Row],[DEBUT]:[DEBUT]],CF$18&lt;=LISTEDETACHES[[#This Row],[DATE FIN]:[DATE FIN]]),"1","")</f>
        <v/>
      </c>
      <c r="CG19" s="40" t="str" cm="1">
        <f t="array" ref="CG19">IF(AND(CG$18&gt;=LISTEDETACHES[[#This Row],[DEBUT]:[DEBUT]],CG$18&lt;=LISTEDETACHES[[#This Row],[DATE FIN]:[DATE FIN]]),"1","")</f>
        <v/>
      </c>
      <c r="CH19" s="40" t="str" cm="1">
        <f t="array" ref="CH19">IF(AND(CH$18&gt;=LISTEDETACHES[[#This Row],[DEBUT]:[DEBUT]],CH$18&lt;=LISTEDETACHES[[#This Row],[DATE FIN]:[DATE FIN]]),"1","")</f>
        <v/>
      </c>
      <c r="CI19" s="40" t="str" cm="1">
        <f t="array" ref="CI19">IF(AND(CI$18&gt;=LISTEDETACHES[[#This Row],[DEBUT]:[DEBUT]],CI$18&lt;=LISTEDETACHES[[#This Row],[DATE FIN]:[DATE FIN]]),"1","")</f>
        <v/>
      </c>
      <c r="CJ19" s="40" t="str" cm="1">
        <f t="array" ref="CJ19">IF(AND(CJ$18&gt;=LISTEDETACHES[[#This Row],[DEBUT]:[DEBUT]],CJ$18&lt;=LISTEDETACHES[[#This Row],[DATE FIN]:[DATE FIN]]),"1","")</f>
        <v/>
      </c>
      <c r="CK19" s="40" t="str" cm="1">
        <f t="array" ref="CK19">IF(AND(CK$18&gt;=LISTEDETACHES[[#This Row],[DEBUT]:[DEBUT]],CK$18&lt;=LISTEDETACHES[[#This Row],[DATE FIN]:[DATE FIN]]),"1","")</f>
        <v/>
      </c>
      <c r="CL19" s="40" t="str" cm="1">
        <f t="array" ref="CL19">IF(AND(CL$18&gt;=LISTEDETACHES[[#This Row],[DEBUT]:[DEBUT]],CL$18&lt;=LISTEDETACHES[[#This Row],[DATE FIN]:[DATE FIN]]),"1","")</f>
        <v/>
      </c>
      <c r="CM19" s="40" t="str" cm="1">
        <f t="array" ref="CM19">IF(AND(CM$18&gt;=LISTEDETACHES[[#This Row],[DEBUT]:[DEBUT]],CM$18&lt;=LISTEDETACHES[[#This Row],[DATE FIN]:[DATE FIN]]),"1","")</f>
        <v/>
      </c>
      <c r="CN19" s="40" t="str" cm="1">
        <f t="array" ref="CN19">IF(AND(CN$18&gt;=LISTEDETACHES[[#This Row],[DEBUT]:[DEBUT]],CN$18&lt;=LISTEDETACHES[[#This Row],[DATE FIN]:[DATE FIN]]),"1","")</f>
        <v/>
      </c>
      <c r="CO19" s="40" t="str" cm="1">
        <f t="array" ref="CO19">IF(AND(CO$18&gt;=LISTEDETACHES[[#This Row],[DEBUT]:[DEBUT]],CO$18&lt;=LISTEDETACHES[[#This Row],[DATE FIN]:[DATE FIN]]),"1","")</f>
        <v/>
      </c>
      <c r="CP19" s="40" t="str" cm="1">
        <f t="array" ref="CP19">IF(AND(CP$18&gt;=LISTEDETACHES[[#This Row],[DEBUT]:[DEBUT]],CP$18&lt;=LISTEDETACHES[[#This Row],[DATE FIN]:[DATE FIN]]),"1","")</f>
        <v/>
      </c>
      <c r="CQ19" s="40" t="str" cm="1">
        <f t="array" ref="CQ19">IF(AND(CQ$18&gt;=LISTEDETACHES[[#This Row],[DEBUT]:[DEBUT]],CQ$18&lt;=LISTEDETACHES[[#This Row],[DATE FIN]:[DATE FIN]]),"1","")</f>
        <v/>
      </c>
      <c r="CR19" s="40" t="str" cm="1">
        <f t="array" ref="CR19">IF(AND(CR$18&gt;=LISTEDETACHES[[#This Row],[DEBUT]:[DEBUT]],CR$18&lt;=LISTEDETACHES[[#This Row],[DATE FIN]:[DATE FIN]]),"1","")</f>
        <v/>
      </c>
      <c r="CS19" s="40" t="str" cm="1">
        <f t="array" ref="CS19">IF(AND(CS$18&gt;=LISTEDETACHES[[#This Row],[DEBUT]:[DEBUT]],CS$18&lt;=LISTEDETACHES[[#This Row],[DATE FIN]:[DATE FIN]]),"1","")</f>
        <v/>
      </c>
      <c r="CT19" s="40" t="str" cm="1">
        <f t="array" ref="CT19">IF(AND(CT$18&gt;=LISTEDETACHES[[#This Row],[DEBUT]:[DEBUT]],CT$18&lt;=LISTEDETACHES[[#This Row],[DATE FIN]:[DATE FIN]]),"1","")</f>
        <v/>
      </c>
    </row>
    <row r="20" spans="1:98" ht="16.5" thickTop="1" thickBot="1" x14ac:dyDescent="0.3">
      <c r="A20" s="35" t="s">
        <v>112</v>
      </c>
      <c r="B20" s="35" t="s">
        <v>114</v>
      </c>
      <c r="C20" s="36" t="s">
        <v>44</v>
      </c>
      <c r="D20" s="36" t="s">
        <v>22</v>
      </c>
      <c r="E20" s="36" t="s">
        <v>94</v>
      </c>
      <c r="F20" s="36" t="s">
        <v>81</v>
      </c>
      <c r="G20" s="36" t="s">
        <v>113</v>
      </c>
      <c r="H20" s="36" t="s">
        <v>9</v>
      </c>
      <c r="I20" s="38">
        <v>45684.354166666664</v>
      </c>
      <c r="J20" s="39">
        <v>0</v>
      </c>
      <c r="K20" s="38">
        <f>Datefin(LISTEDETACHES[[#This Row],[DEBUT]],LISTEDETACHES[[#This Row],[DUREE]],(SOURCE!B$37:C$38),(Tableau7[JOURS FERIE]))</f>
        <v>45684.354178241738</v>
      </c>
      <c r="L20" s="37"/>
      <c r="N20" s="40" t="str" cm="1">
        <f t="array" ref="N20">IF(AND(N$18&gt;=LISTEDETACHES[[#This Row],[DEBUT]:[DEBUT]],N$18&lt;=LISTEDETACHES[[#This Row],[DATE FIN]:[DATE FIN]]),"1","")</f>
        <v/>
      </c>
      <c r="O20" s="40" t="str" cm="1">
        <f t="array" ref="O20">IF(AND(O$18&gt;=LISTEDETACHES[[#This Row],[DEBUT]:[DEBUT]],O$18&lt;=LISTEDETACHES[[#This Row],[DATE FIN]:[DATE FIN]]),"1","")</f>
        <v/>
      </c>
      <c r="P20" s="40" t="str" cm="1">
        <f t="array" ref="P20">IF(AND(P$18&gt;=LISTEDETACHES[[#This Row],[DEBUT]:[DEBUT]],P$18&lt;=LISTEDETACHES[[#This Row],[DATE FIN]:[DATE FIN]]),"1","")</f>
        <v/>
      </c>
      <c r="Q20" s="40" t="str" cm="1">
        <f t="array" ref="Q20">IF(AND(Q$18&gt;=LISTEDETACHES[[#This Row],[DEBUT]:[DEBUT]],Q$18&lt;=LISTEDETACHES[[#This Row],[DATE FIN]:[DATE FIN]]),"1","")</f>
        <v/>
      </c>
      <c r="R20" s="40" t="str" cm="1">
        <f t="array" ref="R20">IF(AND(R$18&gt;=LISTEDETACHES[[#This Row],[DEBUT]:[DEBUT]],R$18&lt;=LISTEDETACHES[[#This Row],[DATE FIN]:[DATE FIN]]),"1","")</f>
        <v/>
      </c>
      <c r="S20" s="40" t="str" cm="1">
        <f t="array" ref="S20">IF(AND(S$18&gt;=LISTEDETACHES[[#This Row],[DEBUT]:[DEBUT]],S$18&lt;=LISTEDETACHES[[#This Row],[DATE FIN]:[DATE FIN]]),"1","")</f>
        <v/>
      </c>
      <c r="T20" s="40" t="str" cm="1">
        <f t="array" ref="T20">IF(AND(T$18&gt;=LISTEDETACHES[[#This Row],[DEBUT]:[DEBUT]],T$18&lt;=LISTEDETACHES[[#This Row],[DATE FIN]:[DATE FIN]]),"1","")</f>
        <v/>
      </c>
      <c r="U20" s="40" t="str" cm="1">
        <f t="array" ref="U20">IF(AND(U$18&gt;=LISTEDETACHES[[#This Row],[DEBUT]:[DEBUT]],U$18&lt;=LISTEDETACHES[[#This Row],[DATE FIN]:[DATE FIN]]),"1","")</f>
        <v/>
      </c>
      <c r="V20" s="40" t="str" cm="1">
        <f t="array" ref="V20">IF(AND(V$18&gt;=LISTEDETACHES[[#This Row],[DEBUT]:[DEBUT]],V$18&lt;=LISTEDETACHES[[#This Row],[DATE FIN]:[DATE FIN]]),"1","")</f>
        <v/>
      </c>
      <c r="W20" s="40" t="str" cm="1">
        <f t="array" ref="W20">IF(AND(W$18&gt;=LISTEDETACHES[[#This Row],[DEBUT]:[DEBUT]],W$18&lt;=LISTEDETACHES[[#This Row],[DATE FIN]:[DATE FIN]]),"1","")</f>
        <v/>
      </c>
      <c r="X20" s="40" t="str" cm="1">
        <f t="array" ref="X20">IF(AND(X$18&gt;=LISTEDETACHES[[#This Row],[DEBUT]:[DEBUT]],X$18&lt;=LISTEDETACHES[[#This Row],[DATE FIN]:[DATE FIN]]),"1","")</f>
        <v/>
      </c>
      <c r="Y20" s="40" t="str" cm="1">
        <f t="array" ref="Y20">IF(AND(Y$18&gt;=LISTEDETACHES[[#This Row],[DEBUT]:[DEBUT]],Y$18&lt;=LISTEDETACHES[[#This Row],[DATE FIN]:[DATE FIN]]),"1","")</f>
        <v/>
      </c>
      <c r="Z20" s="40" t="str" cm="1">
        <f t="array" ref="Z20">IF(AND(Z$18&gt;=LISTEDETACHES[[#This Row],[DEBUT]:[DEBUT]],Z$18&lt;=LISTEDETACHES[[#This Row],[DATE FIN]:[DATE FIN]]),"1","")</f>
        <v/>
      </c>
      <c r="AA20" s="40" t="str" cm="1">
        <f t="array" ref="AA20">IF(AND(AA$18&gt;=LISTEDETACHES[[#This Row],[DEBUT]:[DEBUT]],AA$18&lt;=LISTEDETACHES[[#This Row],[DATE FIN]:[DATE FIN]]),"1","")</f>
        <v/>
      </c>
      <c r="AB20" s="40" t="str" cm="1">
        <f t="array" ref="AB20">IF(AND(AB$18&gt;=LISTEDETACHES[[#This Row],[DEBUT]:[DEBUT]],AB$18&lt;=LISTEDETACHES[[#This Row],[DATE FIN]:[DATE FIN]]),"1","")</f>
        <v/>
      </c>
      <c r="AC20" s="40" t="str" cm="1">
        <f t="array" ref="AC20">IF(AND(AC$18&gt;=LISTEDETACHES[[#This Row],[DEBUT]:[DEBUT]],AC$18&lt;=LISTEDETACHES[[#This Row],[DATE FIN]:[DATE FIN]]),"1","")</f>
        <v/>
      </c>
      <c r="AD20" s="40" t="str" cm="1">
        <f t="array" ref="AD20">IF(AND(AD$18&gt;=LISTEDETACHES[[#This Row],[DEBUT]:[DEBUT]],AD$18&lt;=LISTEDETACHES[[#This Row],[DATE FIN]:[DATE FIN]]),"1","")</f>
        <v/>
      </c>
      <c r="AE20" s="40" t="str" cm="1">
        <f t="array" ref="AE20">IF(AND(AE$18&gt;=LISTEDETACHES[[#This Row],[DEBUT]:[DEBUT]],AE$18&lt;=LISTEDETACHES[[#This Row],[DATE FIN]:[DATE FIN]]),"1","")</f>
        <v/>
      </c>
      <c r="AF20" s="40" t="str" cm="1">
        <f t="array" ref="AF20">IF(AND(AF$18&gt;=LISTEDETACHES[[#This Row],[DEBUT]:[DEBUT]],AF$18&lt;=LISTEDETACHES[[#This Row],[DATE FIN]:[DATE FIN]]),"1","")</f>
        <v/>
      </c>
      <c r="AG20" s="40" t="str" cm="1">
        <f t="array" ref="AG20">IF(AND(AG$18&gt;=LISTEDETACHES[[#This Row],[DEBUT]:[DEBUT]],AG$18&lt;=LISTEDETACHES[[#This Row],[DATE FIN]:[DATE FIN]]),"1","")</f>
        <v/>
      </c>
      <c r="AH20" s="40" t="str" cm="1">
        <f t="array" ref="AH20">IF(AND(AH$18&gt;=LISTEDETACHES[[#This Row],[DEBUT]:[DEBUT]],AH$18&lt;=LISTEDETACHES[[#This Row],[DATE FIN]:[DATE FIN]]),"1","")</f>
        <v/>
      </c>
      <c r="AI20" s="40" t="str" cm="1">
        <f t="array" ref="AI20">IF(AND(AI$18&gt;=LISTEDETACHES[[#This Row],[DEBUT]:[DEBUT]],AI$18&lt;=LISTEDETACHES[[#This Row],[DATE FIN]:[DATE FIN]]),"1","")</f>
        <v/>
      </c>
      <c r="AJ20" s="40" t="str" cm="1">
        <f t="array" ref="AJ20">IF(AND(AJ$18&gt;=LISTEDETACHES[[#This Row],[DEBUT]:[DEBUT]],AJ$18&lt;=LISTEDETACHES[[#This Row],[DATE FIN]:[DATE FIN]]),"1","")</f>
        <v/>
      </c>
      <c r="AK20" s="40" t="str" cm="1">
        <f t="array" ref="AK20">IF(AND(AK$18&gt;=LISTEDETACHES[[#This Row],[DEBUT]:[DEBUT]],AK$18&lt;=LISTEDETACHES[[#This Row],[DATE FIN]:[DATE FIN]]),"1","")</f>
        <v/>
      </c>
      <c r="AL20" s="40" t="str" cm="1">
        <f t="array" ref="AL20">IF(AND(AL$18&gt;=LISTEDETACHES[[#This Row],[DEBUT]:[DEBUT]],AL$18&lt;=LISTEDETACHES[[#This Row],[DATE FIN]:[DATE FIN]]),"1","")</f>
        <v/>
      </c>
      <c r="AM20" s="40" t="str" cm="1">
        <f t="array" ref="AM20">IF(AND(AM$18&gt;=LISTEDETACHES[[#This Row],[DEBUT]:[DEBUT]],AM$18&lt;=LISTEDETACHES[[#This Row],[DATE FIN]:[DATE FIN]]),"1","")</f>
        <v/>
      </c>
      <c r="AN20" s="40" t="str" cm="1">
        <f t="array" ref="AN20">IF(AND(AN$18&gt;=LISTEDETACHES[[#This Row],[DEBUT]:[DEBUT]],AN$18&lt;=LISTEDETACHES[[#This Row],[DATE FIN]:[DATE FIN]]),"1","")</f>
        <v/>
      </c>
      <c r="AO20" s="40" t="str" cm="1">
        <f t="array" ref="AO20">IF(AND(AO$18&gt;=LISTEDETACHES[[#This Row],[DEBUT]:[DEBUT]],AO$18&lt;=LISTEDETACHES[[#This Row],[DATE FIN]:[DATE FIN]]),"1","")</f>
        <v/>
      </c>
      <c r="AP20" s="40" t="str" cm="1">
        <f t="array" ref="AP20">IF(AND(AP$18&gt;=LISTEDETACHES[[#This Row],[DEBUT]:[DEBUT]],AP$18&lt;=LISTEDETACHES[[#This Row],[DATE FIN]:[DATE FIN]]),"1","")</f>
        <v/>
      </c>
      <c r="AQ20" s="40" t="str" cm="1">
        <f t="array" ref="AQ20">IF(AND(AQ$18&gt;=LISTEDETACHES[[#This Row],[DEBUT]:[DEBUT]],AQ$18&lt;=LISTEDETACHES[[#This Row],[DATE FIN]:[DATE FIN]]),"1","")</f>
        <v/>
      </c>
      <c r="AR20" s="40" t="str" cm="1">
        <f t="array" ref="AR20">IF(AND(AR$18&gt;=LISTEDETACHES[[#This Row],[DEBUT]:[DEBUT]],AR$18&lt;=LISTEDETACHES[[#This Row],[DATE FIN]:[DATE FIN]]),"1","")</f>
        <v/>
      </c>
      <c r="AS20" s="40" t="str" cm="1">
        <f t="array" ref="AS20">IF(AND(AS$18&gt;=LISTEDETACHES[[#This Row],[DEBUT]:[DEBUT]],AS$18&lt;=LISTEDETACHES[[#This Row],[DATE FIN]:[DATE FIN]]),"1","")</f>
        <v/>
      </c>
      <c r="AT20" s="40" t="str" cm="1">
        <f t="array" ref="AT20">IF(AND(AT$18&gt;=LISTEDETACHES[[#This Row],[DEBUT]:[DEBUT]],AT$18&lt;=LISTEDETACHES[[#This Row],[DATE FIN]:[DATE FIN]]),"1","")</f>
        <v/>
      </c>
      <c r="AU20" s="40" t="str" cm="1">
        <f t="array" ref="AU20">IF(AND(AU$18&gt;=LISTEDETACHES[[#This Row],[DEBUT]:[DEBUT]],AU$18&lt;=LISTEDETACHES[[#This Row],[DATE FIN]:[DATE FIN]]),"1","")</f>
        <v/>
      </c>
      <c r="AV20" s="40" t="str" cm="1">
        <f t="array" ref="AV20">IF(AND(AV$18&gt;=LISTEDETACHES[[#This Row],[DEBUT]:[DEBUT]],AV$18&lt;=LISTEDETACHES[[#This Row],[DATE FIN]:[DATE FIN]]),"1","")</f>
        <v/>
      </c>
      <c r="AW20" s="40" t="str" cm="1">
        <f t="array" ref="AW20">IF(AND(AW$18&gt;=LISTEDETACHES[[#This Row],[DEBUT]:[DEBUT]],AW$18&lt;=LISTEDETACHES[[#This Row],[DATE FIN]:[DATE FIN]]),"1","")</f>
        <v/>
      </c>
      <c r="AX20" s="40" t="str" cm="1">
        <f t="array" ref="AX20">IF(AND(AX$18&gt;=LISTEDETACHES[[#This Row],[DEBUT]:[DEBUT]],AX$18&lt;=LISTEDETACHES[[#This Row],[DATE FIN]:[DATE FIN]]),"1","")</f>
        <v/>
      </c>
      <c r="AY20" s="40" t="str" cm="1">
        <f t="array" ref="AY20">IF(AND(AY$18&gt;=LISTEDETACHES[[#This Row],[DEBUT]:[DEBUT]],AY$18&lt;=LISTEDETACHES[[#This Row],[DATE FIN]:[DATE FIN]]),"1","")</f>
        <v/>
      </c>
      <c r="AZ20" s="40" t="str" cm="1">
        <f t="array" ref="AZ20">IF(AND(AZ$18&gt;=LISTEDETACHES[[#This Row],[DEBUT]:[DEBUT]],AZ$18&lt;=LISTEDETACHES[[#This Row],[DATE FIN]:[DATE FIN]]),"1","")</f>
        <v/>
      </c>
      <c r="BA20" s="40" t="str" cm="1">
        <f t="array" ref="BA20">IF(AND(BA$18&gt;=LISTEDETACHES[[#This Row],[DEBUT]:[DEBUT]],BA$18&lt;=LISTEDETACHES[[#This Row],[DATE FIN]:[DATE FIN]]),"1","")</f>
        <v/>
      </c>
      <c r="BB20" s="40" t="str" cm="1">
        <f t="array" ref="BB20">IF(AND(BB$18&gt;=LISTEDETACHES[[#This Row],[DEBUT]:[DEBUT]],BB$18&lt;=LISTEDETACHES[[#This Row],[DATE FIN]:[DATE FIN]]),"1","")</f>
        <v/>
      </c>
      <c r="BC20" s="40" t="str" cm="1">
        <f t="array" ref="BC20">IF(AND(BC$18&gt;=LISTEDETACHES[[#This Row],[DEBUT]:[DEBUT]],BC$18&lt;=LISTEDETACHES[[#This Row],[DATE FIN]:[DATE FIN]]),"1","")</f>
        <v/>
      </c>
      <c r="BD20" s="40" t="str" cm="1">
        <f t="array" ref="BD20">IF(AND(BD$18&gt;=LISTEDETACHES[[#This Row],[DEBUT]:[DEBUT]],BD$18&lt;=LISTEDETACHES[[#This Row],[DATE FIN]:[DATE FIN]]),"1","")</f>
        <v/>
      </c>
      <c r="BE20" s="40" t="str" cm="1">
        <f t="array" ref="BE20">IF(AND(BE$18&gt;=LISTEDETACHES[[#This Row],[DEBUT]:[DEBUT]],BE$18&lt;=LISTEDETACHES[[#This Row],[DATE FIN]:[DATE FIN]]),"1","")</f>
        <v/>
      </c>
      <c r="BF20" s="40" t="str" cm="1">
        <f t="array" ref="BF20">IF(AND(BF$18&gt;=LISTEDETACHES[[#This Row],[DEBUT]:[DEBUT]],BF$18&lt;=LISTEDETACHES[[#This Row],[DATE FIN]:[DATE FIN]]),"1","")</f>
        <v/>
      </c>
      <c r="BG20" s="40" t="str" cm="1">
        <f t="array" ref="BG20">IF(AND(BG$18&gt;=LISTEDETACHES[[#This Row],[DEBUT]:[DEBUT]],BG$18&lt;=LISTEDETACHES[[#This Row],[DATE FIN]:[DATE FIN]]),"1","")</f>
        <v/>
      </c>
      <c r="BH20" s="40" t="str" cm="1">
        <f t="array" ref="BH20">IF(AND(BH$18&gt;=LISTEDETACHES[[#This Row],[DEBUT]:[DEBUT]],BH$18&lt;=LISTEDETACHES[[#This Row],[DATE FIN]:[DATE FIN]]),"1","")</f>
        <v/>
      </c>
      <c r="BI20" s="40" t="str" cm="1">
        <f t="array" ref="BI20">IF(AND(BI$18&gt;=LISTEDETACHES[[#This Row],[DEBUT]:[DEBUT]],BI$18&lt;=LISTEDETACHES[[#This Row],[DATE FIN]:[DATE FIN]]),"1","")</f>
        <v/>
      </c>
      <c r="BJ20" s="40" t="str" cm="1">
        <f t="array" ref="BJ20">IF(AND(BJ$18&gt;=LISTEDETACHES[[#This Row],[DEBUT]:[DEBUT]],BJ$18&lt;=LISTEDETACHES[[#This Row],[DATE FIN]:[DATE FIN]]),"1","")</f>
        <v/>
      </c>
      <c r="BK20" s="40" t="str" cm="1">
        <f t="array" ref="BK20">IF(AND(BK$18&gt;=LISTEDETACHES[[#This Row],[DEBUT]:[DEBUT]],BK$18&lt;=LISTEDETACHES[[#This Row],[DATE FIN]:[DATE FIN]]),"1","")</f>
        <v/>
      </c>
      <c r="BL20" s="40" t="str" cm="1">
        <f t="array" ref="BL20">IF(AND(BL$18&gt;=LISTEDETACHES[[#This Row],[DEBUT]:[DEBUT]],BL$18&lt;=LISTEDETACHES[[#This Row],[DATE FIN]:[DATE FIN]]),"1","")</f>
        <v/>
      </c>
      <c r="BM20" s="40" t="str" cm="1">
        <f t="array" ref="BM20">IF(AND(BM$18&gt;=LISTEDETACHES[[#This Row],[DEBUT]:[DEBUT]],BM$18&lt;=LISTEDETACHES[[#This Row],[DATE FIN]:[DATE FIN]]),"1","")</f>
        <v/>
      </c>
      <c r="BN20" s="40" t="str" cm="1">
        <f t="array" ref="BN20">IF(AND(BN$18&gt;=LISTEDETACHES[[#This Row],[DEBUT]:[DEBUT]],BN$18&lt;=LISTEDETACHES[[#This Row],[DATE FIN]:[DATE FIN]]),"1","")</f>
        <v/>
      </c>
      <c r="BO20" s="40" t="str" cm="1">
        <f t="array" ref="BO20">IF(AND(BO$18&gt;=LISTEDETACHES[[#This Row],[DEBUT]:[DEBUT]],BO$18&lt;=LISTEDETACHES[[#This Row],[DATE FIN]:[DATE FIN]]),"1","")</f>
        <v/>
      </c>
      <c r="BP20" s="40" t="str" cm="1">
        <f t="array" ref="BP20">IF(AND(BP$18&gt;=LISTEDETACHES[[#This Row],[DEBUT]:[DEBUT]],BP$18&lt;=LISTEDETACHES[[#This Row],[DATE FIN]:[DATE FIN]]),"1","")</f>
        <v/>
      </c>
      <c r="BQ20" s="40" t="str" cm="1">
        <f t="array" ref="BQ20">IF(AND(BQ$18&gt;=LISTEDETACHES[[#This Row],[DEBUT]:[DEBUT]],BQ$18&lt;=LISTEDETACHES[[#This Row],[DATE FIN]:[DATE FIN]]),"1","")</f>
        <v/>
      </c>
      <c r="BR20" s="40" t="str" cm="1">
        <f t="array" ref="BR20">IF(AND(BR$18&gt;=LISTEDETACHES[[#This Row],[DEBUT]:[DEBUT]],BR$18&lt;=LISTEDETACHES[[#This Row],[DATE FIN]:[DATE FIN]]),"1","")</f>
        <v/>
      </c>
      <c r="BS20" s="40" t="str" cm="1">
        <f t="array" ref="BS20">IF(AND(BS$18&gt;=LISTEDETACHES[[#This Row],[DEBUT]:[DEBUT]],BS$18&lt;=LISTEDETACHES[[#This Row],[DATE FIN]:[DATE FIN]]),"1","")</f>
        <v/>
      </c>
      <c r="BT20" s="40" t="str" cm="1">
        <f t="array" ref="BT20">IF(AND(BT$18&gt;=LISTEDETACHES[[#This Row],[DEBUT]:[DEBUT]],BT$18&lt;=LISTEDETACHES[[#This Row],[DATE FIN]:[DATE FIN]]),"1","")</f>
        <v/>
      </c>
      <c r="BU20" s="40" t="str" cm="1">
        <f t="array" ref="BU20">IF(AND(BU$18&gt;=LISTEDETACHES[[#This Row],[DEBUT]:[DEBUT]],BU$18&lt;=LISTEDETACHES[[#This Row],[DATE FIN]:[DATE FIN]]),"1","")</f>
        <v/>
      </c>
      <c r="BV20" s="40" t="str" cm="1">
        <f t="array" ref="BV20">IF(AND(BV$18&gt;=LISTEDETACHES[[#This Row],[DEBUT]:[DEBUT]],BV$18&lt;=LISTEDETACHES[[#This Row],[DATE FIN]:[DATE FIN]]),"1","")</f>
        <v/>
      </c>
      <c r="BW20" s="40" t="str" cm="1">
        <f t="array" ref="BW20">IF(AND(BW$18&gt;=LISTEDETACHES[[#This Row],[DEBUT]:[DEBUT]],BW$18&lt;=LISTEDETACHES[[#This Row],[DATE FIN]:[DATE FIN]]),"1","")</f>
        <v/>
      </c>
      <c r="BX20" s="40" t="str" cm="1">
        <f t="array" ref="BX20">IF(AND(BX$18&gt;=LISTEDETACHES[[#This Row],[DEBUT]:[DEBUT]],BX$18&lt;=LISTEDETACHES[[#This Row],[DATE FIN]:[DATE FIN]]),"1","")</f>
        <v/>
      </c>
      <c r="BY20" s="40" t="str" cm="1">
        <f t="array" ref="BY20">IF(AND(BY$18&gt;=LISTEDETACHES[[#This Row],[DEBUT]:[DEBUT]],BY$18&lt;=LISTEDETACHES[[#This Row],[DATE FIN]:[DATE FIN]]),"1","")</f>
        <v/>
      </c>
      <c r="BZ20" s="40" t="str" cm="1">
        <f t="array" ref="BZ20">IF(AND(BZ$18&gt;=LISTEDETACHES[[#This Row],[DEBUT]:[DEBUT]],BZ$18&lt;=LISTEDETACHES[[#This Row],[DATE FIN]:[DATE FIN]]),"1","")</f>
        <v/>
      </c>
      <c r="CA20" s="40" t="str" cm="1">
        <f t="array" ref="CA20">IF(AND(CA$18&gt;=LISTEDETACHES[[#This Row],[DEBUT]:[DEBUT]],CA$18&lt;=LISTEDETACHES[[#This Row],[DATE FIN]:[DATE FIN]]),"1","")</f>
        <v/>
      </c>
      <c r="CB20" s="40" t="str" cm="1">
        <f t="array" ref="CB20">IF(AND(CB$18&gt;=LISTEDETACHES[[#This Row],[DEBUT]:[DEBUT]],CB$18&lt;=LISTEDETACHES[[#This Row],[DATE FIN]:[DATE FIN]]),"1","")</f>
        <v/>
      </c>
      <c r="CC20" s="40" t="str" cm="1">
        <f t="array" ref="CC20">IF(AND(CC$18&gt;=LISTEDETACHES[[#This Row],[DEBUT]:[DEBUT]],CC$18&lt;=LISTEDETACHES[[#This Row],[DATE FIN]:[DATE FIN]]),"1","")</f>
        <v/>
      </c>
      <c r="CD20" s="40" t="str" cm="1">
        <f t="array" ref="CD20">IF(AND(CD$18&gt;=LISTEDETACHES[[#This Row],[DEBUT]:[DEBUT]],CD$18&lt;=LISTEDETACHES[[#This Row],[DATE FIN]:[DATE FIN]]),"1","")</f>
        <v/>
      </c>
      <c r="CE20" s="40" t="str" cm="1">
        <f t="array" ref="CE20">IF(AND(CE$18&gt;=LISTEDETACHES[[#This Row],[DEBUT]:[DEBUT]],CE$18&lt;=LISTEDETACHES[[#This Row],[DATE FIN]:[DATE FIN]]),"1","")</f>
        <v/>
      </c>
      <c r="CF20" s="40" t="str" cm="1">
        <f t="array" ref="CF20">IF(AND(CF$18&gt;=LISTEDETACHES[[#This Row],[DEBUT]:[DEBUT]],CF$18&lt;=LISTEDETACHES[[#This Row],[DATE FIN]:[DATE FIN]]),"1","")</f>
        <v/>
      </c>
      <c r="CG20" s="40" t="str" cm="1">
        <f t="array" ref="CG20">IF(AND(CG$18&gt;=LISTEDETACHES[[#This Row],[DEBUT]:[DEBUT]],CG$18&lt;=LISTEDETACHES[[#This Row],[DATE FIN]:[DATE FIN]]),"1","")</f>
        <v/>
      </c>
      <c r="CH20" s="40" t="str" cm="1">
        <f t="array" ref="CH20">IF(AND(CH$18&gt;=LISTEDETACHES[[#This Row],[DEBUT]:[DEBUT]],CH$18&lt;=LISTEDETACHES[[#This Row],[DATE FIN]:[DATE FIN]]),"1","")</f>
        <v/>
      </c>
      <c r="CI20" s="40" t="str" cm="1">
        <f t="array" ref="CI20">IF(AND(CI$18&gt;=LISTEDETACHES[[#This Row],[DEBUT]:[DEBUT]],CI$18&lt;=LISTEDETACHES[[#This Row],[DATE FIN]:[DATE FIN]]),"1","")</f>
        <v/>
      </c>
      <c r="CJ20" s="40" t="str" cm="1">
        <f t="array" ref="CJ20">IF(AND(CJ$18&gt;=LISTEDETACHES[[#This Row],[DEBUT]:[DEBUT]],CJ$18&lt;=LISTEDETACHES[[#This Row],[DATE FIN]:[DATE FIN]]),"1","")</f>
        <v/>
      </c>
      <c r="CK20" s="40" t="str" cm="1">
        <f t="array" ref="CK20">IF(AND(CK$18&gt;=LISTEDETACHES[[#This Row],[DEBUT]:[DEBUT]],CK$18&lt;=LISTEDETACHES[[#This Row],[DATE FIN]:[DATE FIN]]),"1","")</f>
        <v/>
      </c>
      <c r="CL20" s="40" t="str" cm="1">
        <f t="array" ref="CL20">IF(AND(CL$18&gt;=LISTEDETACHES[[#This Row],[DEBUT]:[DEBUT]],CL$18&lt;=LISTEDETACHES[[#This Row],[DATE FIN]:[DATE FIN]]),"1","")</f>
        <v/>
      </c>
      <c r="CM20" s="40" t="str" cm="1">
        <f t="array" ref="CM20">IF(AND(CM$18&gt;=LISTEDETACHES[[#This Row],[DEBUT]:[DEBUT]],CM$18&lt;=LISTEDETACHES[[#This Row],[DATE FIN]:[DATE FIN]]),"1","")</f>
        <v/>
      </c>
      <c r="CN20" s="40" t="str" cm="1">
        <f t="array" ref="CN20">IF(AND(CN$18&gt;=LISTEDETACHES[[#This Row],[DEBUT]:[DEBUT]],CN$18&lt;=LISTEDETACHES[[#This Row],[DATE FIN]:[DATE FIN]]),"1","")</f>
        <v/>
      </c>
      <c r="CO20" s="40" t="str" cm="1">
        <f t="array" ref="CO20">IF(AND(CO$18&gt;=LISTEDETACHES[[#This Row],[DEBUT]:[DEBUT]],CO$18&lt;=LISTEDETACHES[[#This Row],[DATE FIN]:[DATE FIN]]),"1","")</f>
        <v/>
      </c>
      <c r="CP20" s="40" t="str" cm="1">
        <f t="array" ref="CP20">IF(AND(CP$18&gt;=LISTEDETACHES[[#This Row],[DEBUT]:[DEBUT]],CP$18&lt;=LISTEDETACHES[[#This Row],[DATE FIN]:[DATE FIN]]),"1","")</f>
        <v/>
      </c>
      <c r="CQ20" s="40" t="str" cm="1">
        <f t="array" ref="CQ20">IF(AND(CQ$18&gt;=LISTEDETACHES[[#This Row],[DEBUT]:[DEBUT]],CQ$18&lt;=LISTEDETACHES[[#This Row],[DATE FIN]:[DATE FIN]]),"1","")</f>
        <v/>
      </c>
      <c r="CR20" s="40" t="str" cm="1">
        <f t="array" ref="CR20">IF(AND(CR$18&gt;=LISTEDETACHES[[#This Row],[DEBUT]:[DEBUT]],CR$18&lt;=LISTEDETACHES[[#This Row],[DATE FIN]:[DATE FIN]]),"1","")</f>
        <v/>
      </c>
      <c r="CS20" s="40" t="str" cm="1">
        <f t="array" ref="CS20">IF(AND(CS$18&gt;=LISTEDETACHES[[#This Row],[DEBUT]:[DEBUT]],CS$18&lt;=LISTEDETACHES[[#This Row],[DATE FIN]:[DATE FIN]]),"1","")</f>
        <v/>
      </c>
      <c r="CT20" s="40" t="str" cm="1">
        <f t="array" ref="CT20">IF(AND(CT$18&gt;=LISTEDETACHES[[#This Row],[DEBUT]:[DEBUT]],CT$18&lt;=LISTEDETACHES[[#This Row],[DATE FIN]:[DATE FIN]]),"1","")</f>
        <v/>
      </c>
    </row>
    <row r="21" spans="1:98" ht="15.75" thickTop="1" x14ac:dyDescent="0.25"/>
  </sheetData>
  <mergeCells count="7">
    <mergeCell ref="BM17:CC17"/>
    <mergeCell ref="CD17:CT17"/>
    <mergeCell ref="N15:T15"/>
    <mergeCell ref="AE17:AU17"/>
    <mergeCell ref="N17:AD17"/>
    <mergeCell ref="C1:J1"/>
    <mergeCell ref="AV17:BL17"/>
  </mergeCells>
  <phoneticPr fontId="7" type="noConversion"/>
  <conditionalFormatting sqref="L19:L20">
    <cfRule type="cellIs" dxfId="4" priority="18" operator="equal">
      <formula>"A verifier"</formula>
    </cfRule>
    <cfRule type="cellIs" dxfId="3" priority="19" operator="equal">
      <formula>"A commencer"</formula>
    </cfRule>
    <cfRule type="cellIs" dxfId="2" priority="20" operator="equal">
      <formula>"Terminé"</formula>
    </cfRule>
    <cfRule type="cellIs" dxfId="1" priority="21" operator="equal">
      <formula>"En cours"</formula>
    </cfRule>
  </conditionalFormatting>
  <conditionalFormatting sqref="N19:CT20 N21:AU152">
    <cfRule type="cellIs" dxfId="0" priority="3" operator="equal">
      <formula>"1"</formula>
    </cfRule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E15589E7-05C2-4C73-AEF7-9926D7B3492B}">
          <x14:formula1>
            <xm:f>'CHARGE D''AFFAIRES'!$F$6:$F$15</xm:f>
          </x14:formula1>
          <xm:sqref>E19:E20</xm:sqref>
        </x14:dataValidation>
        <x14:dataValidation type="list" allowBlank="1" showInputMessage="1" showErrorMessage="1" xr:uid="{E4FE6A93-31C8-491A-8C6B-FCDACACD710A}">
          <x14:formula1>
            <xm:f>'CHANTIER'!$E$6:$E$40</xm:f>
          </x14:formula1>
          <xm:sqref>C19:C20</xm:sqref>
        </x14:dataValidation>
        <x14:dataValidation type="list" allowBlank="1" showInputMessage="1" showErrorMessage="1" xr:uid="{D8EF95D7-5E7C-4552-9FA9-859175AF34BF}">
          <x14:formula1>
            <xm:f>LOT!$F$6:$F$10</xm:f>
          </x14:formula1>
          <xm:sqref>D19:D20</xm:sqref>
        </x14:dataValidation>
        <x14:dataValidation type="list" allowBlank="1" showInputMessage="1" showErrorMessage="1" xr:uid="{8DA05E26-599D-4D3D-8F9B-8919C6E38B3F}">
          <x14:formula1>
            <xm:f>'TECHNICIEN BE'!$F$6:$F$20</xm:f>
          </x14:formula1>
          <xm:sqref>F19:F20</xm:sqref>
        </x14:dataValidation>
        <x14:dataValidation type="list" allowBlank="1" showInputMessage="1" showErrorMessage="1" xr:uid="{D2A40C99-32F7-4655-AEC8-6FF42E4A8D15}">
          <x14:formula1>
            <xm:f>SOURCE!$C$2:$C$5</xm:f>
          </x14:formula1>
          <xm:sqref>L18:L20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96979-FBD0-4572-A1DC-9A3E839A6045}">
  <sheetPr codeName="Feuil2"/>
  <dimension ref="F13:AM24"/>
  <sheetViews>
    <sheetView topLeftCell="D1" workbookViewId="0">
      <selection activeCell="N24" sqref="N24"/>
    </sheetView>
  </sheetViews>
  <sheetFormatPr baseColWidth="10" defaultRowHeight="15" x14ac:dyDescent="0.25"/>
  <cols>
    <col min="6" max="6" width="14" style="1" customWidth="1"/>
    <col min="7" max="17" width="5.28515625" style="1" customWidth="1"/>
    <col min="18" max="39" width="5.28515625" customWidth="1"/>
  </cols>
  <sheetData>
    <row r="13" spans="6:39" x14ac:dyDescent="0.25">
      <c r="F13" s="27" t="s">
        <v>110</v>
      </c>
      <c r="W13" s="27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6:39" x14ac:dyDescent="0.25">
      <c r="F14" s="31">
        <v>45663</v>
      </c>
      <c r="W14" s="27" t="s">
        <v>109</v>
      </c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6:39" x14ac:dyDescent="0.25">
      <c r="F15" s="27"/>
      <c r="W15" s="27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6:39" x14ac:dyDescent="0.25">
      <c r="F16" s="29">
        <v>0.35416666666666669</v>
      </c>
      <c r="G16" s="30">
        <f>+F16+"00:30:00"</f>
        <v>0.375</v>
      </c>
      <c r="H16" s="30">
        <f t="shared" ref="H16:V16" si="0">+G16+"00:30:00"</f>
        <v>0.39583333333333331</v>
      </c>
      <c r="I16" s="30">
        <f t="shared" si="0"/>
        <v>0.41666666666666663</v>
      </c>
      <c r="J16" s="30">
        <f t="shared" si="0"/>
        <v>0.43749999999999994</v>
      </c>
      <c r="K16" s="30">
        <f t="shared" si="0"/>
        <v>0.45833333333333326</v>
      </c>
      <c r="L16" s="30">
        <f t="shared" si="0"/>
        <v>0.47916666666666657</v>
      </c>
      <c r="M16" s="30">
        <f t="shared" si="0"/>
        <v>0.49999999999999989</v>
      </c>
      <c r="N16" s="29">
        <f>+M16+"01:30:00"</f>
        <v>0.56249999999999989</v>
      </c>
      <c r="O16" s="30">
        <f t="shared" si="0"/>
        <v>0.58333333333333326</v>
      </c>
      <c r="P16" s="30">
        <f t="shared" si="0"/>
        <v>0.60416666666666663</v>
      </c>
      <c r="Q16" s="30">
        <f t="shared" si="0"/>
        <v>0.625</v>
      </c>
      <c r="R16" s="30">
        <f t="shared" si="0"/>
        <v>0.64583333333333337</v>
      </c>
      <c r="S16" s="30">
        <f t="shared" si="0"/>
        <v>0.66666666666666674</v>
      </c>
      <c r="T16" s="30">
        <f t="shared" si="0"/>
        <v>0.68750000000000011</v>
      </c>
      <c r="U16" s="30">
        <f t="shared" si="0"/>
        <v>0.70833333333333348</v>
      </c>
      <c r="V16" s="30">
        <f t="shared" si="0"/>
        <v>0.72916666666666685</v>
      </c>
      <c r="W16" s="29">
        <v>0.35416666666666669</v>
      </c>
      <c r="X16" s="30">
        <f>+W16+"00:30:00"</f>
        <v>0.375</v>
      </c>
      <c r="Y16" s="30">
        <f t="shared" ref="Y16:AD16" si="1">+X16+"00:30:00"</f>
        <v>0.39583333333333331</v>
      </c>
      <c r="Z16" s="30">
        <f t="shared" si="1"/>
        <v>0.41666666666666663</v>
      </c>
      <c r="AA16" s="30">
        <f t="shared" si="1"/>
        <v>0.43749999999999994</v>
      </c>
      <c r="AB16" s="30">
        <f t="shared" si="1"/>
        <v>0.45833333333333326</v>
      </c>
      <c r="AC16" s="30">
        <f t="shared" si="1"/>
        <v>0.47916666666666657</v>
      </c>
      <c r="AD16" s="30">
        <f t="shared" si="1"/>
        <v>0.49999999999999989</v>
      </c>
      <c r="AE16" s="29">
        <f>+AD16+"01:30:00"</f>
        <v>0.56249999999999989</v>
      </c>
      <c r="AF16" s="30">
        <f t="shared" ref="AF16:AM16" si="2">+AE16+"00:30:00"</f>
        <v>0.58333333333333326</v>
      </c>
      <c r="AG16" s="30">
        <f t="shared" si="2"/>
        <v>0.60416666666666663</v>
      </c>
      <c r="AH16" s="30">
        <f t="shared" si="2"/>
        <v>0.625</v>
      </c>
      <c r="AI16" s="30">
        <f t="shared" si="2"/>
        <v>0.64583333333333337</v>
      </c>
      <c r="AJ16" s="30">
        <f t="shared" si="2"/>
        <v>0.66666666666666674</v>
      </c>
      <c r="AK16" s="30">
        <f t="shared" si="2"/>
        <v>0.68750000000000011</v>
      </c>
      <c r="AL16" s="30">
        <f t="shared" si="2"/>
        <v>0.70833333333333348</v>
      </c>
      <c r="AM16" s="30">
        <f t="shared" si="2"/>
        <v>0.72916666666666685</v>
      </c>
    </row>
    <row r="17" spans="6:31" x14ac:dyDescent="0.25">
      <c r="F17" s="26"/>
      <c r="N17" s="26"/>
      <c r="W17" s="28"/>
      <c r="AE17" s="28"/>
    </row>
    <row r="18" spans="6:31" x14ac:dyDescent="0.25">
      <c r="F18" s="26"/>
      <c r="N18" s="26"/>
      <c r="W18" s="28"/>
      <c r="AE18" s="28"/>
    </row>
    <row r="19" spans="6:31" x14ac:dyDescent="0.25">
      <c r="F19" s="26"/>
      <c r="N19" s="26"/>
      <c r="W19" s="28"/>
      <c r="AE19" s="28"/>
    </row>
    <row r="20" spans="6:31" x14ac:dyDescent="0.25">
      <c r="F20" s="26"/>
      <c r="N20" s="26"/>
      <c r="W20" s="28"/>
      <c r="AE20" s="28"/>
    </row>
    <row r="21" spans="6:31" x14ac:dyDescent="0.25">
      <c r="F21" s="26"/>
      <c r="N21" s="26"/>
      <c r="W21" s="28"/>
      <c r="AE21" s="28"/>
    </row>
    <row r="22" spans="6:31" x14ac:dyDescent="0.25">
      <c r="F22" s="26"/>
      <c r="N22" s="26"/>
      <c r="W22" s="28"/>
      <c r="AE22" s="28"/>
    </row>
    <row r="23" spans="6:31" x14ac:dyDescent="0.25">
      <c r="F23" s="26"/>
      <c r="N23" s="26"/>
      <c r="W23" s="28"/>
      <c r="AE23" s="28"/>
    </row>
    <row r="24" spans="6:31" x14ac:dyDescent="0.25">
      <c r="F24" s="26"/>
      <c r="N24" s="26"/>
      <c r="W24" s="28"/>
      <c r="AE24" s="2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BA92C-8256-40AA-ACCF-5CF0A24119F8}">
  <sheetPr codeName="Feuil4"/>
  <dimension ref="A1:I40"/>
  <sheetViews>
    <sheetView zoomScaleNormal="100" zoomScaleSheetLayoutView="100" workbookViewId="0">
      <selection activeCell="G34" sqref="G34"/>
    </sheetView>
  </sheetViews>
  <sheetFormatPr baseColWidth="10" defaultRowHeight="15" x14ac:dyDescent="0.25"/>
  <cols>
    <col min="1" max="1" width="15.7109375" style="1" customWidth="1"/>
    <col min="2" max="4" width="15.7109375" customWidth="1"/>
    <col min="5" max="5" width="75.7109375" customWidth="1"/>
    <col min="6" max="7" width="15.7109375" customWidth="1"/>
  </cols>
  <sheetData>
    <row r="1" spans="1:9" ht="99.95" customHeight="1" x14ac:dyDescent="0.25">
      <c r="A1" s="7"/>
      <c r="B1" s="7"/>
      <c r="C1" s="34" t="s">
        <v>11</v>
      </c>
      <c r="D1" s="34"/>
      <c r="E1" s="34"/>
      <c r="F1" s="34"/>
      <c r="G1" s="34"/>
      <c r="H1" s="5"/>
      <c r="I1" s="5"/>
    </row>
    <row r="5" spans="1:9" ht="27" x14ac:dyDescent="0.25">
      <c r="E5" s="6" t="s">
        <v>0</v>
      </c>
    </row>
    <row r="6" spans="1:9" ht="18.75" x14ac:dyDescent="0.25">
      <c r="E6" s="4" t="s">
        <v>42</v>
      </c>
    </row>
    <row r="7" spans="1:9" ht="18.75" x14ac:dyDescent="0.25">
      <c r="E7" s="4" t="s">
        <v>43</v>
      </c>
    </row>
    <row r="8" spans="1:9" ht="18.75" x14ac:dyDescent="0.25">
      <c r="E8" s="4" t="s">
        <v>44</v>
      </c>
    </row>
    <row r="9" spans="1:9" ht="18.75" x14ac:dyDescent="0.25">
      <c r="E9" s="4" t="s">
        <v>45</v>
      </c>
    </row>
    <row r="10" spans="1:9" ht="18.75" x14ac:dyDescent="0.25">
      <c r="E10" s="4" t="s">
        <v>46</v>
      </c>
    </row>
    <row r="11" spans="1:9" ht="18.75" x14ac:dyDescent="0.25">
      <c r="E11" s="4" t="s">
        <v>47</v>
      </c>
    </row>
    <row r="12" spans="1:9" ht="18.75" x14ac:dyDescent="0.25">
      <c r="E12" s="4" t="s">
        <v>48</v>
      </c>
    </row>
    <row r="13" spans="1:9" ht="18.75" x14ac:dyDescent="0.25">
      <c r="E13" s="4" t="s">
        <v>49</v>
      </c>
    </row>
    <row r="14" spans="1:9" ht="18.75" x14ac:dyDescent="0.25">
      <c r="E14" s="4" t="s">
        <v>50</v>
      </c>
    </row>
    <row r="15" spans="1:9" ht="18.75" x14ac:dyDescent="0.25">
      <c r="E15" s="4" t="s">
        <v>51</v>
      </c>
    </row>
    <row r="16" spans="1:9" ht="18.75" x14ac:dyDescent="0.25">
      <c r="E16" s="4" t="s">
        <v>52</v>
      </c>
    </row>
    <row r="17" spans="5:5" ht="18.75" x14ac:dyDescent="0.25">
      <c r="E17" s="4" t="s">
        <v>53</v>
      </c>
    </row>
    <row r="18" spans="5:5" ht="18.75" x14ac:dyDescent="0.25">
      <c r="E18" s="4" t="s">
        <v>54</v>
      </c>
    </row>
    <row r="19" spans="5:5" ht="18.75" x14ac:dyDescent="0.25">
      <c r="E19" s="4" t="s">
        <v>55</v>
      </c>
    </row>
    <row r="20" spans="5:5" ht="18.75" x14ac:dyDescent="0.25">
      <c r="E20" s="4" t="s">
        <v>56</v>
      </c>
    </row>
    <row r="21" spans="5:5" ht="18.75" x14ac:dyDescent="0.25">
      <c r="E21" s="4" t="s">
        <v>57</v>
      </c>
    </row>
    <row r="22" spans="5:5" ht="18.75" x14ac:dyDescent="0.25">
      <c r="E22" s="4" t="s">
        <v>58</v>
      </c>
    </row>
    <row r="23" spans="5:5" ht="18.75" x14ac:dyDescent="0.25">
      <c r="E23" s="4" t="s">
        <v>59</v>
      </c>
    </row>
    <row r="24" spans="5:5" ht="15" customHeight="1" x14ac:dyDescent="0.25">
      <c r="E24" s="4" t="s">
        <v>60</v>
      </c>
    </row>
    <row r="25" spans="5:5" ht="15" customHeight="1" x14ac:dyDescent="0.25">
      <c r="E25" s="4" t="s">
        <v>61</v>
      </c>
    </row>
    <row r="26" spans="5:5" ht="18.75" x14ac:dyDescent="0.25">
      <c r="E26" s="4" t="s">
        <v>62</v>
      </c>
    </row>
    <row r="27" spans="5:5" ht="18.75" x14ac:dyDescent="0.25">
      <c r="E27" s="4" t="s">
        <v>63</v>
      </c>
    </row>
    <row r="28" spans="5:5" ht="18.75" x14ac:dyDescent="0.25">
      <c r="E28" s="4" t="s">
        <v>64</v>
      </c>
    </row>
    <row r="29" spans="5:5" ht="18.75" x14ac:dyDescent="0.25">
      <c r="E29" s="4" t="s">
        <v>65</v>
      </c>
    </row>
    <row r="30" spans="5:5" ht="18.75" x14ac:dyDescent="0.25">
      <c r="E30" s="4" t="s">
        <v>66</v>
      </c>
    </row>
    <row r="31" spans="5:5" ht="18.75" x14ac:dyDescent="0.25">
      <c r="E31" s="4" t="s">
        <v>67</v>
      </c>
    </row>
    <row r="32" spans="5:5" ht="18.75" x14ac:dyDescent="0.25">
      <c r="E32" s="4" t="s">
        <v>68</v>
      </c>
    </row>
    <row r="33" spans="5:5" ht="18.75" x14ac:dyDescent="0.25">
      <c r="E33" s="4" t="s">
        <v>69</v>
      </c>
    </row>
    <row r="34" spans="5:5" ht="18.75" x14ac:dyDescent="0.25">
      <c r="E34" s="4" t="s">
        <v>70</v>
      </c>
    </row>
    <row r="35" spans="5:5" ht="18.75" x14ac:dyDescent="0.25">
      <c r="E35" s="4" t="s">
        <v>71</v>
      </c>
    </row>
    <row r="36" spans="5:5" ht="18.75" x14ac:dyDescent="0.25">
      <c r="E36" s="4" t="s">
        <v>72</v>
      </c>
    </row>
    <row r="37" spans="5:5" ht="18.75" x14ac:dyDescent="0.25">
      <c r="E37" s="4" t="s">
        <v>73</v>
      </c>
    </row>
    <row r="38" spans="5:5" ht="18.75" x14ac:dyDescent="0.25">
      <c r="E38" s="4" t="s">
        <v>74</v>
      </c>
    </row>
    <row r="39" spans="5:5" ht="18.75" x14ac:dyDescent="0.25">
      <c r="E39" s="4" t="s">
        <v>75</v>
      </c>
    </row>
    <row r="40" spans="5:5" ht="18.75" x14ac:dyDescent="0.25">
      <c r="E40" s="4" t="s">
        <v>76</v>
      </c>
    </row>
  </sheetData>
  <mergeCells count="1">
    <mergeCell ref="C1:G1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262FC-E445-4005-B63D-4CF76E5A0474}">
  <sheetPr codeName="Feuil5"/>
  <dimension ref="A1:I32"/>
  <sheetViews>
    <sheetView workbookViewId="0">
      <selection activeCell="H18" sqref="H18"/>
    </sheetView>
  </sheetViews>
  <sheetFormatPr baseColWidth="10" defaultRowHeight="15" x14ac:dyDescent="0.25"/>
  <cols>
    <col min="1" max="2" width="15.7109375" style="1" customWidth="1"/>
    <col min="3" max="5" width="15.7109375" customWidth="1"/>
    <col min="6" max="6" width="45.7109375" customWidth="1"/>
    <col min="7" max="11" width="15.7109375" customWidth="1"/>
  </cols>
  <sheetData>
    <row r="1" spans="1:9" ht="99.95" customHeight="1" x14ac:dyDescent="0.25">
      <c r="A1" s="7"/>
      <c r="B1" s="7"/>
      <c r="C1" s="34" t="s">
        <v>13</v>
      </c>
      <c r="D1" s="34"/>
      <c r="E1" s="34"/>
      <c r="F1" s="34"/>
      <c r="G1" s="34"/>
      <c r="H1" s="34"/>
      <c r="I1" s="34"/>
    </row>
    <row r="5" spans="1:9" ht="27" x14ac:dyDescent="0.25">
      <c r="F5" s="6" t="s">
        <v>1</v>
      </c>
    </row>
    <row r="6" spans="1:9" ht="18.75" x14ac:dyDescent="0.25">
      <c r="F6" s="4" t="s">
        <v>77</v>
      </c>
    </row>
    <row r="7" spans="1:9" ht="18.75" x14ac:dyDescent="0.25">
      <c r="F7" s="4" t="s">
        <v>78</v>
      </c>
    </row>
    <row r="8" spans="1:9" ht="18.75" x14ac:dyDescent="0.25">
      <c r="F8" s="4" t="s">
        <v>79</v>
      </c>
    </row>
    <row r="9" spans="1:9" ht="18.75" x14ac:dyDescent="0.25">
      <c r="F9" s="4" t="s">
        <v>80</v>
      </c>
    </row>
    <row r="10" spans="1:9" ht="18.75" x14ac:dyDescent="0.25">
      <c r="F10" s="4" t="s">
        <v>81</v>
      </c>
    </row>
    <row r="11" spans="1:9" ht="18.75" x14ac:dyDescent="0.25">
      <c r="F11" s="4" t="s">
        <v>82</v>
      </c>
    </row>
    <row r="12" spans="1:9" ht="18.75" x14ac:dyDescent="0.25">
      <c r="F12" s="4" t="s">
        <v>83</v>
      </c>
    </row>
    <row r="13" spans="1:9" ht="18.75" x14ac:dyDescent="0.25">
      <c r="F13" s="4" t="s">
        <v>84</v>
      </c>
    </row>
    <row r="14" spans="1:9" ht="18.75" x14ac:dyDescent="0.25">
      <c r="F14" s="4" t="s">
        <v>85</v>
      </c>
    </row>
    <row r="15" spans="1:9" ht="18.75" x14ac:dyDescent="0.25">
      <c r="F15" s="4" t="s">
        <v>86</v>
      </c>
    </row>
    <row r="16" spans="1:9" ht="18.75" x14ac:dyDescent="0.25">
      <c r="F16" s="4" t="s">
        <v>87</v>
      </c>
    </row>
    <row r="17" spans="1:6" ht="18.75" x14ac:dyDescent="0.25">
      <c r="F17" s="4" t="s">
        <v>88</v>
      </c>
    </row>
    <row r="18" spans="1:6" ht="18.75" x14ac:dyDescent="0.25">
      <c r="F18" s="4" t="s">
        <v>89</v>
      </c>
    </row>
    <row r="19" spans="1:6" ht="18.75" x14ac:dyDescent="0.25">
      <c r="F19" s="4" t="s">
        <v>90</v>
      </c>
    </row>
    <row r="20" spans="1:6" ht="18.75" x14ac:dyDescent="0.25">
      <c r="F20" s="4" t="s">
        <v>91</v>
      </c>
    </row>
    <row r="24" spans="1:6" x14ac:dyDescent="0.25">
      <c r="A24"/>
    </row>
    <row r="25" spans="1:6" x14ac:dyDescent="0.25">
      <c r="A25"/>
    </row>
    <row r="26" spans="1:6" x14ac:dyDescent="0.25">
      <c r="A26"/>
    </row>
    <row r="27" spans="1:6" x14ac:dyDescent="0.25">
      <c r="A27"/>
    </row>
    <row r="28" spans="1:6" x14ac:dyDescent="0.25">
      <c r="A28"/>
    </row>
    <row r="29" spans="1:6" x14ac:dyDescent="0.25">
      <c r="A29"/>
    </row>
    <row r="30" spans="1:6" x14ac:dyDescent="0.25">
      <c r="A30"/>
    </row>
    <row r="31" spans="1:6" x14ac:dyDescent="0.25">
      <c r="A31"/>
    </row>
    <row r="32" spans="1:6" x14ac:dyDescent="0.25">
      <c r="A32"/>
    </row>
  </sheetData>
  <mergeCells count="1">
    <mergeCell ref="C1:I1"/>
  </mergeCells>
  <phoneticPr fontId="7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A6083-28C2-410A-AF5C-8578C5962C92}">
  <sheetPr codeName="Feuil6"/>
  <dimension ref="A1:I16"/>
  <sheetViews>
    <sheetView zoomScaleNormal="100" workbookViewId="0">
      <selection activeCell="M14" sqref="M14"/>
    </sheetView>
  </sheetViews>
  <sheetFormatPr baseColWidth="10" defaultRowHeight="15" x14ac:dyDescent="0.25"/>
  <cols>
    <col min="1" max="2" width="15.7109375" style="1" customWidth="1"/>
    <col min="3" max="5" width="15.7109375" customWidth="1"/>
    <col min="6" max="6" width="45.7109375" customWidth="1"/>
    <col min="7" max="9" width="15.7109375" customWidth="1"/>
  </cols>
  <sheetData>
    <row r="1" spans="1:9" ht="99.95" customHeight="1" x14ac:dyDescent="0.25">
      <c r="A1" s="7"/>
      <c r="B1" s="7"/>
      <c r="C1" s="34" t="s">
        <v>2</v>
      </c>
      <c r="D1" s="34"/>
      <c r="E1" s="34"/>
      <c r="F1" s="34"/>
      <c r="G1" s="34"/>
      <c r="H1" s="34"/>
      <c r="I1" s="34"/>
    </row>
    <row r="2" spans="1:9" x14ac:dyDescent="0.25">
      <c r="A2" s="9"/>
      <c r="B2" s="9"/>
      <c r="C2" s="8"/>
      <c r="D2" s="8"/>
      <c r="E2" s="8"/>
      <c r="F2" s="8"/>
      <c r="G2" s="8"/>
      <c r="H2" s="8"/>
      <c r="I2" s="8"/>
    </row>
    <row r="3" spans="1:9" x14ac:dyDescent="0.25">
      <c r="A3" s="9"/>
      <c r="B3" s="9"/>
      <c r="C3" s="8"/>
      <c r="D3" s="8"/>
      <c r="E3" s="8"/>
      <c r="F3" s="8"/>
      <c r="G3" s="8"/>
      <c r="H3" s="8"/>
      <c r="I3" s="8"/>
    </row>
    <row r="4" spans="1:9" x14ac:dyDescent="0.25">
      <c r="A4" s="9"/>
      <c r="B4" s="9"/>
      <c r="C4" s="8"/>
      <c r="D4" s="8"/>
      <c r="E4" s="8"/>
      <c r="F4" s="8"/>
      <c r="G4" s="8"/>
      <c r="H4" s="8"/>
      <c r="I4" s="8"/>
    </row>
    <row r="5" spans="1:9" ht="27" x14ac:dyDescent="0.25">
      <c r="A5" s="9"/>
      <c r="B5" s="9"/>
      <c r="C5" s="8"/>
      <c r="D5" s="8"/>
      <c r="E5" s="8"/>
      <c r="F5" s="6" t="s">
        <v>2</v>
      </c>
      <c r="G5" s="8"/>
      <c r="H5" s="8"/>
      <c r="I5" s="8"/>
    </row>
    <row r="6" spans="1:9" ht="18.75" x14ac:dyDescent="0.25">
      <c r="A6" s="9"/>
      <c r="B6" s="9"/>
      <c r="C6" s="8"/>
      <c r="D6" s="8"/>
      <c r="E6" s="8"/>
      <c r="F6" s="4" t="s">
        <v>92</v>
      </c>
      <c r="G6" s="8"/>
      <c r="H6" s="8"/>
      <c r="I6" s="8"/>
    </row>
    <row r="7" spans="1:9" ht="18.75" x14ac:dyDescent="0.25">
      <c r="A7" s="9"/>
      <c r="B7" s="9"/>
      <c r="C7" s="8"/>
      <c r="D7" s="8"/>
      <c r="E7" s="8"/>
      <c r="F7" s="4" t="s">
        <v>93</v>
      </c>
      <c r="G7" s="8"/>
      <c r="H7" s="8"/>
      <c r="I7" s="8"/>
    </row>
    <row r="8" spans="1:9" ht="18.75" x14ac:dyDescent="0.25">
      <c r="A8" s="9"/>
      <c r="B8" s="9"/>
      <c r="C8" s="8"/>
      <c r="D8" s="8"/>
      <c r="E8" s="8"/>
      <c r="F8" s="4" t="s">
        <v>94</v>
      </c>
      <c r="G8" s="8"/>
      <c r="H8" s="8"/>
      <c r="I8" s="8"/>
    </row>
    <row r="9" spans="1:9" ht="18.75" x14ac:dyDescent="0.25">
      <c r="A9" s="9"/>
      <c r="B9" s="9"/>
      <c r="C9" s="8"/>
      <c r="D9" s="8"/>
      <c r="E9" s="8"/>
      <c r="F9" s="4" t="s">
        <v>95</v>
      </c>
      <c r="G9" s="8"/>
      <c r="H9" s="8"/>
      <c r="I9" s="8"/>
    </row>
    <row r="10" spans="1:9" ht="18.75" x14ac:dyDescent="0.25">
      <c r="A10" s="9"/>
      <c r="B10" s="9"/>
      <c r="C10" s="8"/>
      <c r="D10" s="8"/>
      <c r="E10" s="8"/>
      <c r="F10" s="4" t="s">
        <v>96</v>
      </c>
      <c r="G10" s="8"/>
      <c r="H10" s="8"/>
      <c r="I10" s="8"/>
    </row>
    <row r="11" spans="1:9" ht="18.75" x14ac:dyDescent="0.25">
      <c r="A11" s="9"/>
      <c r="B11" s="9"/>
      <c r="C11" s="8"/>
      <c r="D11" s="8"/>
      <c r="E11" s="8"/>
      <c r="F11" s="4" t="s">
        <v>97</v>
      </c>
      <c r="G11" s="8"/>
      <c r="H11" s="8"/>
      <c r="I11" s="8"/>
    </row>
    <row r="12" spans="1:9" ht="18.75" x14ac:dyDescent="0.25">
      <c r="A12" s="9"/>
      <c r="B12" s="9"/>
      <c r="C12" s="8"/>
      <c r="D12" s="8"/>
      <c r="E12" s="8"/>
      <c r="F12" s="4" t="s">
        <v>98</v>
      </c>
      <c r="G12" s="8"/>
      <c r="H12" s="8"/>
      <c r="I12" s="8"/>
    </row>
    <row r="13" spans="1:9" ht="18.75" x14ac:dyDescent="0.25">
      <c r="A13" s="9"/>
      <c r="B13" s="9"/>
      <c r="C13" s="8"/>
      <c r="D13" s="8"/>
      <c r="E13" s="8"/>
      <c r="F13" s="4" t="s">
        <v>99</v>
      </c>
      <c r="G13" s="8"/>
      <c r="H13" s="8"/>
      <c r="I13" s="8"/>
    </row>
    <row r="14" spans="1:9" ht="18.75" x14ac:dyDescent="0.25">
      <c r="A14" s="9"/>
      <c r="B14" s="9"/>
      <c r="C14" s="8"/>
      <c r="D14" s="8"/>
      <c r="E14" s="8"/>
      <c r="F14" s="4" t="s">
        <v>100</v>
      </c>
      <c r="G14" s="8"/>
      <c r="H14" s="8"/>
      <c r="I14" s="8"/>
    </row>
    <row r="15" spans="1:9" ht="18.75" x14ac:dyDescent="0.25">
      <c r="A15" s="9"/>
      <c r="B15" s="9"/>
      <c r="C15" s="8"/>
      <c r="D15" s="8"/>
      <c r="E15" s="8"/>
      <c r="F15" s="4" t="s">
        <v>101</v>
      </c>
      <c r="G15" s="8"/>
      <c r="H15" s="8"/>
      <c r="I15" s="8"/>
    </row>
    <row r="16" spans="1:9" x14ac:dyDescent="0.25">
      <c r="A16" s="8"/>
      <c r="B16" s="9"/>
      <c r="C16" s="8"/>
      <c r="D16" s="8"/>
      <c r="E16" s="8"/>
    </row>
  </sheetData>
  <mergeCells count="1">
    <mergeCell ref="C1:I1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3D0A3-AC5F-4432-BC21-5ECEB7950668}">
  <sheetPr codeName="Feuil7"/>
  <dimension ref="A1:I10"/>
  <sheetViews>
    <sheetView workbookViewId="0">
      <selection activeCell="H11" sqref="H11"/>
    </sheetView>
  </sheetViews>
  <sheetFormatPr baseColWidth="10" defaultRowHeight="15" x14ac:dyDescent="0.25"/>
  <cols>
    <col min="1" max="5" width="15.7109375" customWidth="1"/>
    <col min="6" max="6" width="45.7109375" customWidth="1"/>
    <col min="7" max="12" width="15.7109375" customWidth="1"/>
  </cols>
  <sheetData>
    <row r="1" spans="1:9" ht="99.95" customHeight="1" x14ac:dyDescent="0.25">
      <c r="A1" s="7"/>
      <c r="B1" s="7"/>
      <c r="C1" s="34" t="s">
        <v>12</v>
      </c>
      <c r="D1" s="34"/>
      <c r="E1" s="34"/>
      <c r="F1" s="34"/>
      <c r="G1" s="34"/>
      <c r="H1" s="34"/>
      <c r="I1" s="34"/>
    </row>
    <row r="5" spans="1:9" ht="25.5" x14ac:dyDescent="0.25">
      <c r="F5" s="10" t="s">
        <v>3</v>
      </c>
    </row>
    <row r="6" spans="1:9" ht="18.75" x14ac:dyDescent="0.25">
      <c r="F6" s="4" t="s">
        <v>21</v>
      </c>
    </row>
    <row r="7" spans="1:9" ht="18.75" x14ac:dyDescent="0.25">
      <c r="F7" s="4" t="s">
        <v>22</v>
      </c>
    </row>
    <row r="8" spans="1:9" ht="18.75" x14ac:dyDescent="0.25">
      <c r="F8" s="4" t="s">
        <v>23</v>
      </c>
    </row>
    <row r="9" spans="1:9" ht="18.75" x14ac:dyDescent="0.25">
      <c r="F9" s="4" t="s">
        <v>24</v>
      </c>
    </row>
    <row r="10" spans="1:9" ht="18.75" x14ac:dyDescent="0.25">
      <c r="F10" s="4" t="s">
        <v>25</v>
      </c>
    </row>
  </sheetData>
  <mergeCells count="1">
    <mergeCell ref="C1:I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5D343-5CE5-4872-98D4-686392291A9E}">
  <sheetPr codeName="Feuil1"/>
  <dimension ref="A1:G38"/>
  <sheetViews>
    <sheetView topLeftCell="A6" workbookViewId="0">
      <selection activeCell="B39" sqref="B39"/>
    </sheetView>
  </sheetViews>
  <sheetFormatPr baseColWidth="10" defaultRowHeight="15" x14ac:dyDescent="0.25"/>
  <cols>
    <col min="1" max="1" width="27.28515625" style="1" customWidth="1"/>
    <col min="2" max="2" width="16" customWidth="1"/>
    <col min="3" max="3" width="17.42578125" style="1" customWidth="1"/>
    <col min="7" max="7" width="11.42578125" style="1"/>
  </cols>
  <sheetData>
    <row r="1" spans="1:4" x14ac:dyDescent="0.25">
      <c r="A1" s="1" t="s">
        <v>16</v>
      </c>
      <c r="C1" s="1" t="s">
        <v>15</v>
      </c>
    </row>
    <row r="2" spans="1:4" x14ac:dyDescent="0.25">
      <c r="A2" s="2">
        <v>45658</v>
      </c>
      <c r="C2" s="1" t="s">
        <v>19</v>
      </c>
    </row>
    <row r="3" spans="1:4" x14ac:dyDescent="0.25">
      <c r="A3" s="2">
        <v>45768</v>
      </c>
      <c r="C3" s="1" t="s">
        <v>17</v>
      </c>
    </row>
    <row r="4" spans="1:4" x14ac:dyDescent="0.25">
      <c r="A4" s="2">
        <v>45778</v>
      </c>
      <c r="C4" s="1" t="s">
        <v>18</v>
      </c>
    </row>
    <row r="5" spans="1:4" x14ac:dyDescent="0.25">
      <c r="A5" s="2">
        <v>45785</v>
      </c>
      <c r="C5" s="1" t="s">
        <v>20</v>
      </c>
    </row>
    <row r="6" spans="1:4" x14ac:dyDescent="0.25">
      <c r="A6" s="2">
        <v>45806</v>
      </c>
    </row>
    <row r="7" spans="1:4" x14ac:dyDescent="0.25">
      <c r="A7" s="2">
        <v>45817</v>
      </c>
    </row>
    <row r="8" spans="1:4" x14ac:dyDescent="0.25">
      <c r="A8" s="2">
        <v>45852</v>
      </c>
    </row>
    <row r="9" spans="1:4" x14ac:dyDescent="0.25">
      <c r="A9" s="2">
        <v>45884</v>
      </c>
    </row>
    <row r="10" spans="1:4" x14ac:dyDescent="0.25">
      <c r="A10" s="2">
        <v>45962</v>
      </c>
    </row>
    <row r="11" spans="1:4" x14ac:dyDescent="0.25">
      <c r="A11" s="2">
        <v>45972</v>
      </c>
    </row>
    <row r="12" spans="1:4" x14ac:dyDescent="0.25">
      <c r="A12" s="2">
        <v>46016</v>
      </c>
    </row>
    <row r="16" spans="1:4" x14ac:dyDescent="0.25">
      <c r="A16" s="1" t="s">
        <v>26</v>
      </c>
      <c r="C16" s="1" t="s">
        <v>40</v>
      </c>
      <c r="D16">
        <f>_xlfn.AGGREGATE(5,5,TABANNEE[])</f>
        <v>2025</v>
      </c>
    </row>
    <row r="17" spans="1:4" x14ac:dyDescent="0.25">
      <c r="A17" s="1">
        <v>2025</v>
      </c>
    </row>
    <row r="18" spans="1:4" x14ac:dyDescent="0.25">
      <c r="A18" s="1">
        <v>2026</v>
      </c>
    </row>
    <row r="21" spans="1:4" x14ac:dyDescent="0.25">
      <c r="A21" s="1" t="s">
        <v>27</v>
      </c>
      <c r="B21" s="1" t="s">
        <v>41</v>
      </c>
      <c r="C21" s="1" t="s">
        <v>40</v>
      </c>
      <c r="D21">
        <f>_xlfn.AGGREGATE(5,5,TABMOIS[Num])</f>
        <v>1</v>
      </c>
    </row>
    <row r="22" spans="1:4" x14ac:dyDescent="0.25">
      <c r="A22" s="1" t="s">
        <v>28</v>
      </c>
      <c r="B22" s="1">
        <v>1</v>
      </c>
    </row>
    <row r="23" spans="1:4" x14ac:dyDescent="0.25">
      <c r="A23" s="1" t="s">
        <v>29</v>
      </c>
      <c r="B23" s="1">
        <v>2</v>
      </c>
    </row>
    <row r="24" spans="1:4" x14ac:dyDescent="0.25">
      <c r="A24" s="1" t="s">
        <v>30</v>
      </c>
      <c r="B24" s="1">
        <v>3</v>
      </c>
    </row>
    <row r="25" spans="1:4" x14ac:dyDescent="0.25">
      <c r="A25" s="1" t="s">
        <v>31</v>
      </c>
      <c r="B25" s="1">
        <v>4</v>
      </c>
    </row>
    <row r="26" spans="1:4" x14ac:dyDescent="0.25">
      <c r="A26" s="1" t="s">
        <v>32</v>
      </c>
      <c r="B26" s="1">
        <v>5</v>
      </c>
    </row>
    <row r="27" spans="1:4" x14ac:dyDescent="0.25">
      <c r="A27" s="1" t="s">
        <v>33</v>
      </c>
      <c r="B27" s="1">
        <v>6</v>
      </c>
    </row>
    <row r="28" spans="1:4" x14ac:dyDescent="0.25">
      <c r="A28" s="1" t="s">
        <v>34</v>
      </c>
      <c r="B28" s="1">
        <v>7</v>
      </c>
    </row>
    <row r="29" spans="1:4" x14ac:dyDescent="0.25">
      <c r="A29" s="1" t="s">
        <v>35</v>
      </c>
      <c r="B29" s="1">
        <v>8</v>
      </c>
    </row>
    <row r="30" spans="1:4" x14ac:dyDescent="0.25">
      <c r="A30" s="1" t="s">
        <v>36</v>
      </c>
      <c r="B30" s="1">
        <v>9</v>
      </c>
    </row>
    <row r="31" spans="1:4" x14ac:dyDescent="0.25">
      <c r="A31" s="1" t="s">
        <v>37</v>
      </c>
      <c r="B31" s="1">
        <v>10</v>
      </c>
    </row>
    <row r="32" spans="1:4" x14ac:dyDescent="0.25">
      <c r="A32" s="1" t="s">
        <v>38</v>
      </c>
      <c r="B32" s="1">
        <v>11</v>
      </c>
    </row>
    <row r="33" spans="1:4" x14ac:dyDescent="0.25">
      <c r="A33" s="1" t="s">
        <v>39</v>
      </c>
      <c r="B33" s="1">
        <v>12</v>
      </c>
    </row>
    <row r="36" spans="1:4" x14ac:dyDescent="0.25">
      <c r="A36" s="24" t="s">
        <v>107</v>
      </c>
      <c r="B36" s="25" t="s">
        <v>105</v>
      </c>
      <c r="C36" s="24" t="s">
        <v>106</v>
      </c>
    </row>
    <row r="37" spans="1:4" x14ac:dyDescent="0.25">
      <c r="A37" s="21" t="s">
        <v>104</v>
      </c>
      <c r="B37" s="22">
        <v>0.35417824074074072</v>
      </c>
      <c r="C37" s="23">
        <v>0.50001157407407404</v>
      </c>
      <c r="D37" s="16">
        <f>+C37-B37</f>
        <v>0.14583333333333331</v>
      </c>
    </row>
    <row r="38" spans="1:4" x14ac:dyDescent="0.25">
      <c r="A38" s="18" t="s">
        <v>103</v>
      </c>
      <c r="B38" s="19">
        <v>0.56251157407407404</v>
      </c>
      <c r="C38" s="20">
        <v>0.72917824074074078</v>
      </c>
      <c r="D38" s="16">
        <f>+C38-B38</f>
        <v>0.16666666666666674</v>
      </c>
    </row>
  </sheetData>
  <phoneticPr fontId="7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3EE389-9839-4C65-8B64-54EF494525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Accueil</vt:lpstr>
      <vt:lpstr>Liste de taches BE</vt:lpstr>
      <vt:lpstr>Feuil1</vt:lpstr>
      <vt:lpstr>CHANTIER</vt:lpstr>
      <vt:lpstr>TECHNICIEN BE</vt:lpstr>
      <vt:lpstr>CHARGE D'AFFAIRES</vt:lpstr>
      <vt:lpstr>LOT</vt:lpstr>
      <vt:lpstr>SOURCE</vt:lpstr>
      <vt:lpstr>PLANNING</vt:lpstr>
      <vt:lpstr>'CHANTIER'!Zone_d_impression</vt:lpstr>
    </vt:vector>
  </TitlesOfParts>
  <Company>Baudin Chateauneuf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MALFOY</dc:creator>
  <cp:lastModifiedBy>Thomas MALFOY</cp:lastModifiedBy>
  <dcterms:created xsi:type="dcterms:W3CDTF">2025-01-03T08:55:14Z</dcterms:created>
  <dcterms:modified xsi:type="dcterms:W3CDTF">2025-01-10T08:24:23Z</dcterms:modified>
</cp:coreProperties>
</file>