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E:\Documents\Mich\GDB\"/>
    </mc:Choice>
  </mc:AlternateContent>
  <xr:revisionPtr revIDLastSave="0" documentId="8_{C4FB4D5F-84B8-44B8-A7DA-5AE177A106E9}" xr6:coauthVersionLast="47" xr6:coauthVersionMax="47" xr10:uidLastSave="{00000000-0000-0000-0000-000000000000}"/>
  <bookViews>
    <workbookView xWindow="-120" yWindow="-120" windowWidth="25440" windowHeight="15270" xr2:uid="{C5BC0461-E29D-44E4-9E02-1791D02BA47A}"/>
  </bookViews>
  <sheets>
    <sheet name="Inventaire" sheetId="1" r:id="rId1"/>
  </sheets>
  <externalReferences>
    <externalReference r:id="rId2"/>
  </externalReferences>
  <definedNames>
    <definedName name="_xleta.IF" hidden="1" xlm="1">#NAME?</definedName>
    <definedName name="Date_relevé">[1]Bondecommande!$C$9</definedName>
    <definedName name="_xlnm.Print_Titles" localSheetId="0">Inventaire!$1:$3</definedName>
    <definedName name="LigneTitreRégion2..C8">[1]Bondecommande!#REF!</definedName>
    <definedName name="Matrice">[1]Stock!$B$1:$I$107</definedName>
    <definedName name="Numéro_relevé">[1]Bondecommande!#REF!</definedName>
    <definedName name="Titre1">#REF!</definedName>
    <definedName name="TitreColonne1">Inventaire[[#Headers],[Articles avec indicateur à réapprovisionner]]</definedName>
    <definedName name="Total_Due">[1]!Facture[[#Totals],[Montant total]]</definedName>
    <definedName name="valHighlight">IFERROR(IF(Inventaire!$L$1="oui", TRUE, FALSE),FALSE)</definedName>
    <definedName name="Vente">[1]!Facture[#All]</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108" i="1" l="1"/>
  <c r="L108" i="1"/>
  <c r="G108" i="1"/>
  <c r="H108" i="1" s="1"/>
  <c r="I108" i="1" s="1"/>
  <c r="K108" i="1" s="1"/>
  <c r="B108" i="1"/>
  <c r="O107" i="1"/>
  <c r="L107" i="1"/>
  <c r="G107" i="1"/>
  <c r="H107" i="1" s="1"/>
  <c r="I107" i="1" s="1"/>
  <c r="K107" i="1" s="1"/>
  <c r="B107" i="1"/>
  <c r="O106" i="1"/>
  <c r="L106" i="1"/>
  <c r="G106" i="1"/>
  <c r="H106" i="1" s="1"/>
  <c r="I106" i="1" s="1"/>
  <c r="K106" i="1" s="1"/>
  <c r="B106" i="1"/>
  <c r="O105" i="1"/>
  <c r="L105" i="1"/>
  <c r="G105" i="1"/>
  <c r="H105" i="1" s="1"/>
  <c r="I105" i="1" s="1"/>
  <c r="K105" i="1" s="1"/>
  <c r="B105" i="1"/>
  <c r="O104" i="1"/>
  <c r="L104" i="1"/>
  <c r="G104" i="1"/>
  <c r="H104" i="1" s="1"/>
  <c r="I104" i="1" s="1"/>
  <c r="K104" i="1" s="1"/>
  <c r="B104" i="1"/>
  <c r="O103" i="1"/>
  <c r="L103" i="1"/>
  <c r="G103" i="1"/>
  <c r="H103" i="1" s="1"/>
  <c r="I103" i="1" s="1"/>
  <c r="K103" i="1" s="1"/>
  <c r="B103" i="1"/>
  <c r="O102" i="1"/>
  <c r="L102" i="1"/>
  <c r="H102" i="1"/>
  <c r="I102" i="1" s="1"/>
  <c r="K102" i="1" s="1"/>
  <c r="G102" i="1"/>
  <c r="B102" i="1"/>
  <c r="O101" i="1"/>
  <c r="L101" i="1"/>
  <c r="H101" i="1"/>
  <c r="I101" i="1" s="1"/>
  <c r="K101" i="1" s="1"/>
  <c r="G101" i="1"/>
  <c r="B101" i="1"/>
  <c r="O100" i="1"/>
  <c r="L100" i="1"/>
  <c r="G100" i="1"/>
  <c r="H100" i="1" s="1"/>
  <c r="I100" i="1" s="1"/>
  <c r="K100" i="1" s="1"/>
  <c r="B100" i="1"/>
  <c r="O99" i="1"/>
  <c r="L99" i="1"/>
  <c r="H99" i="1"/>
  <c r="I99" i="1" s="1"/>
  <c r="K99" i="1" s="1"/>
  <c r="G99" i="1"/>
  <c r="B99" i="1"/>
  <c r="O98" i="1"/>
  <c r="L98" i="1"/>
  <c r="G98" i="1"/>
  <c r="H98" i="1" s="1"/>
  <c r="I98" i="1" s="1"/>
  <c r="K98" i="1" s="1"/>
  <c r="B98" i="1"/>
  <c r="O97" i="1"/>
  <c r="L97" i="1"/>
  <c r="G97" i="1"/>
  <c r="H97" i="1" s="1"/>
  <c r="I97" i="1" s="1"/>
  <c r="K97" i="1" s="1"/>
  <c r="B97" i="1"/>
  <c r="O96" i="1"/>
  <c r="L96" i="1"/>
  <c r="G96" i="1"/>
  <c r="H96" i="1" s="1"/>
  <c r="I96" i="1" s="1"/>
  <c r="K96" i="1" s="1"/>
  <c r="B96" i="1"/>
  <c r="O95" i="1"/>
  <c r="L95" i="1"/>
  <c r="I95" i="1"/>
  <c r="K95" i="1" s="1"/>
  <c r="H95" i="1"/>
  <c r="G95" i="1"/>
  <c r="B95" i="1"/>
  <c r="O94" i="1"/>
  <c r="L94" i="1"/>
  <c r="I94" i="1"/>
  <c r="K94" i="1" s="1"/>
  <c r="H94" i="1"/>
  <c r="G94" i="1"/>
  <c r="B94" i="1"/>
  <c r="O93" i="1"/>
  <c r="L93" i="1"/>
  <c r="G93" i="1"/>
  <c r="H93" i="1" s="1"/>
  <c r="I93" i="1" s="1"/>
  <c r="K93" i="1" s="1"/>
  <c r="B93" i="1"/>
  <c r="O92" i="1"/>
  <c r="L92" i="1"/>
  <c r="G92" i="1"/>
  <c r="H92" i="1" s="1"/>
  <c r="I92" i="1" s="1"/>
  <c r="K92" i="1" s="1"/>
  <c r="B92" i="1"/>
  <c r="O91" i="1"/>
  <c r="L91" i="1"/>
  <c r="G91" i="1"/>
  <c r="H91" i="1" s="1"/>
  <c r="I91" i="1" s="1"/>
  <c r="K91" i="1" s="1"/>
  <c r="B91" i="1"/>
  <c r="O90" i="1"/>
  <c r="L90" i="1"/>
  <c r="G90" i="1"/>
  <c r="H90" i="1" s="1"/>
  <c r="I90" i="1" s="1"/>
  <c r="K90" i="1" s="1"/>
  <c r="B90" i="1"/>
  <c r="O89" i="1"/>
  <c r="L89" i="1"/>
  <c r="G89" i="1"/>
  <c r="H89" i="1" s="1"/>
  <c r="I89" i="1" s="1"/>
  <c r="K89" i="1" s="1"/>
  <c r="B89" i="1"/>
  <c r="O88" i="1"/>
  <c r="L88" i="1"/>
  <c r="G88" i="1"/>
  <c r="H88" i="1" s="1"/>
  <c r="I88" i="1" s="1"/>
  <c r="K88" i="1" s="1"/>
  <c r="B88" i="1"/>
  <c r="O87" i="1"/>
  <c r="L87" i="1"/>
  <c r="G87" i="1"/>
  <c r="H87" i="1" s="1"/>
  <c r="I87" i="1" s="1"/>
  <c r="K87" i="1" s="1"/>
  <c r="B87" i="1"/>
  <c r="O86" i="1"/>
  <c r="L86" i="1"/>
  <c r="H86" i="1"/>
  <c r="I86" i="1" s="1"/>
  <c r="K86" i="1" s="1"/>
  <c r="G86" i="1"/>
  <c r="B86" i="1"/>
  <c r="O85" i="1"/>
  <c r="L85" i="1"/>
  <c r="H85" i="1"/>
  <c r="I85" i="1" s="1"/>
  <c r="K85" i="1" s="1"/>
  <c r="G85" i="1"/>
  <c r="B85" i="1"/>
  <c r="O84" i="1"/>
  <c r="L84" i="1"/>
  <c r="G84" i="1"/>
  <c r="H84" i="1" s="1"/>
  <c r="I84" i="1" s="1"/>
  <c r="K84" i="1" s="1"/>
  <c r="B84" i="1"/>
  <c r="O83" i="1"/>
  <c r="L83" i="1"/>
  <c r="G83" i="1"/>
  <c r="H83" i="1" s="1"/>
  <c r="I83" i="1" s="1"/>
  <c r="K83" i="1" s="1"/>
  <c r="B83" i="1"/>
  <c r="O82" i="1"/>
  <c r="L82" i="1"/>
  <c r="G82" i="1"/>
  <c r="H82" i="1" s="1"/>
  <c r="I82" i="1" s="1"/>
  <c r="K82" i="1" s="1"/>
  <c r="B82" i="1"/>
  <c r="O81" i="1"/>
  <c r="L81" i="1"/>
  <c r="H81" i="1"/>
  <c r="I81" i="1" s="1"/>
  <c r="K81" i="1" s="1"/>
  <c r="G81" i="1"/>
  <c r="B81" i="1"/>
  <c r="O80" i="1"/>
  <c r="L80" i="1"/>
  <c r="G80" i="1"/>
  <c r="H80" i="1" s="1"/>
  <c r="I80" i="1" s="1"/>
  <c r="K80" i="1" s="1"/>
  <c r="B80" i="1"/>
  <c r="O79" i="1"/>
  <c r="L79" i="1"/>
  <c r="I79" i="1"/>
  <c r="K79" i="1" s="1"/>
  <c r="H79" i="1"/>
  <c r="G79" i="1"/>
  <c r="B79" i="1"/>
  <c r="O78" i="1"/>
  <c r="L78" i="1"/>
  <c r="I78" i="1"/>
  <c r="K78" i="1" s="1"/>
  <c r="H78" i="1"/>
  <c r="G78" i="1"/>
  <c r="B78" i="1"/>
  <c r="O77" i="1"/>
  <c r="L77" i="1"/>
  <c r="G77" i="1"/>
  <c r="H77" i="1" s="1"/>
  <c r="I77" i="1" s="1"/>
  <c r="K77" i="1" s="1"/>
  <c r="B77" i="1"/>
  <c r="O76" i="1"/>
  <c r="L76" i="1"/>
  <c r="G76" i="1"/>
  <c r="H76" i="1" s="1"/>
  <c r="I76" i="1" s="1"/>
  <c r="K76" i="1" s="1"/>
  <c r="B76" i="1"/>
  <c r="O75" i="1"/>
  <c r="L75" i="1"/>
  <c r="G75" i="1"/>
  <c r="H75" i="1" s="1"/>
  <c r="I75" i="1" s="1"/>
  <c r="K75" i="1" s="1"/>
  <c r="B75" i="1"/>
  <c r="O74" i="1"/>
  <c r="L74" i="1"/>
  <c r="G74" i="1"/>
  <c r="H74" i="1" s="1"/>
  <c r="I74" i="1" s="1"/>
  <c r="K74" i="1" s="1"/>
  <c r="B74" i="1"/>
  <c r="O73" i="1"/>
  <c r="L73" i="1"/>
  <c r="G73" i="1"/>
  <c r="H73" i="1" s="1"/>
  <c r="I73" i="1" s="1"/>
  <c r="K73" i="1" s="1"/>
  <c r="B73" i="1"/>
  <c r="O72" i="1"/>
  <c r="L72" i="1"/>
  <c r="G72" i="1"/>
  <c r="H72" i="1" s="1"/>
  <c r="I72" i="1" s="1"/>
  <c r="K72" i="1" s="1"/>
  <c r="B72" i="1"/>
  <c r="O71" i="1"/>
  <c r="L71" i="1"/>
  <c r="G71" i="1"/>
  <c r="H71" i="1" s="1"/>
  <c r="I71" i="1" s="1"/>
  <c r="K71" i="1" s="1"/>
  <c r="B71" i="1"/>
  <c r="O70" i="1"/>
  <c r="L70" i="1"/>
  <c r="H70" i="1"/>
  <c r="I70" i="1" s="1"/>
  <c r="K70" i="1" s="1"/>
  <c r="G70" i="1"/>
  <c r="B70" i="1"/>
  <c r="O69" i="1"/>
  <c r="L69" i="1"/>
  <c r="H69" i="1"/>
  <c r="I69" i="1" s="1"/>
  <c r="K69" i="1" s="1"/>
  <c r="G69" i="1"/>
  <c r="B69" i="1"/>
  <c r="O68" i="1"/>
  <c r="L68" i="1"/>
  <c r="G68" i="1"/>
  <c r="H68" i="1" s="1"/>
  <c r="I68" i="1" s="1"/>
  <c r="K68" i="1" s="1"/>
  <c r="B68" i="1"/>
  <c r="O67" i="1"/>
  <c r="L67" i="1"/>
  <c r="G67" i="1"/>
  <c r="H67" i="1" s="1"/>
  <c r="I67" i="1" s="1"/>
  <c r="K67" i="1" s="1"/>
  <c r="B67" i="1"/>
  <c r="O66" i="1"/>
  <c r="L66" i="1"/>
  <c r="G66" i="1"/>
  <c r="H66" i="1" s="1"/>
  <c r="I66" i="1" s="1"/>
  <c r="K66" i="1" s="1"/>
  <c r="B66" i="1"/>
  <c r="O65" i="1"/>
  <c r="L65" i="1"/>
  <c r="H65" i="1"/>
  <c r="I65" i="1" s="1"/>
  <c r="K65" i="1" s="1"/>
  <c r="G65" i="1"/>
  <c r="B65" i="1"/>
  <c r="O64" i="1"/>
  <c r="L64" i="1"/>
  <c r="G64" i="1"/>
  <c r="H64" i="1" s="1"/>
  <c r="I64" i="1" s="1"/>
  <c r="K64" i="1" s="1"/>
  <c r="B64" i="1"/>
  <c r="O63" i="1"/>
  <c r="L63" i="1"/>
  <c r="I63" i="1"/>
  <c r="K63" i="1" s="1"/>
  <c r="H63" i="1"/>
  <c r="G63" i="1"/>
  <c r="B63" i="1"/>
  <c r="O62" i="1"/>
  <c r="L62" i="1"/>
  <c r="I62" i="1"/>
  <c r="K62" i="1" s="1"/>
  <c r="H62" i="1"/>
  <c r="G62" i="1"/>
  <c r="B62" i="1"/>
  <c r="O61" i="1"/>
  <c r="L61" i="1"/>
  <c r="G61" i="1"/>
  <c r="H61" i="1" s="1"/>
  <c r="I61" i="1" s="1"/>
  <c r="K61" i="1" s="1"/>
  <c r="B61" i="1"/>
  <c r="O60" i="1"/>
  <c r="L60" i="1"/>
  <c r="G60" i="1"/>
  <c r="H60" i="1" s="1"/>
  <c r="I60" i="1" s="1"/>
  <c r="K60" i="1" s="1"/>
  <c r="B60" i="1"/>
  <c r="O59" i="1"/>
  <c r="L59" i="1"/>
  <c r="G59" i="1"/>
  <c r="H59" i="1" s="1"/>
  <c r="I59" i="1" s="1"/>
  <c r="K59" i="1" s="1"/>
  <c r="B59" i="1"/>
  <c r="O58" i="1"/>
  <c r="L58" i="1"/>
  <c r="G58" i="1"/>
  <c r="H58" i="1" s="1"/>
  <c r="I58" i="1" s="1"/>
  <c r="K58" i="1" s="1"/>
  <c r="B58" i="1"/>
  <c r="O57" i="1"/>
  <c r="L57" i="1"/>
  <c r="G57" i="1"/>
  <c r="H57" i="1" s="1"/>
  <c r="I57" i="1" s="1"/>
  <c r="K57" i="1" s="1"/>
  <c r="B57" i="1"/>
  <c r="O56" i="1"/>
  <c r="L56" i="1"/>
  <c r="G56" i="1"/>
  <c r="H56" i="1" s="1"/>
  <c r="I56" i="1" s="1"/>
  <c r="K56" i="1" s="1"/>
  <c r="B56" i="1"/>
  <c r="O55" i="1"/>
  <c r="L55" i="1"/>
  <c r="G55" i="1"/>
  <c r="H55" i="1" s="1"/>
  <c r="I55" i="1" s="1"/>
  <c r="K55" i="1" s="1"/>
  <c r="B55" i="1"/>
  <c r="O54" i="1"/>
  <c r="L54" i="1"/>
  <c r="H54" i="1"/>
  <c r="I54" i="1" s="1"/>
  <c r="K54" i="1" s="1"/>
  <c r="G54" i="1"/>
  <c r="B54" i="1"/>
  <c r="O53" i="1"/>
  <c r="L53" i="1"/>
  <c r="G53" i="1"/>
  <c r="H53" i="1" s="1"/>
  <c r="I53" i="1" s="1"/>
  <c r="K53" i="1" s="1"/>
  <c r="B53" i="1"/>
  <c r="O52" i="1"/>
  <c r="L52" i="1"/>
  <c r="G52" i="1"/>
  <c r="H52" i="1" s="1"/>
  <c r="I52" i="1" s="1"/>
  <c r="K52" i="1" s="1"/>
  <c r="B52" i="1"/>
  <c r="O51" i="1"/>
  <c r="L51" i="1"/>
  <c r="G51" i="1"/>
  <c r="H51" i="1" s="1"/>
  <c r="I51" i="1" s="1"/>
  <c r="K51" i="1" s="1"/>
  <c r="B51" i="1"/>
  <c r="O50" i="1"/>
  <c r="L50" i="1"/>
  <c r="G50" i="1"/>
  <c r="H50" i="1" s="1"/>
  <c r="I50" i="1" s="1"/>
  <c r="K50" i="1" s="1"/>
  <c r="B50" i="1"/>
  <c r="O49" i="1"/>
  <c r="L49" i="1"/>
  <c r="H49" i="1"/>
  <c r="I49" i="1" s="1"/>
  <c r="K49" i="1" s="1"/>
  <c r="G49" i="1"/>
  <c r="B49" i="1"/>
  <c r="O48" i="1"/>
  <c r="L48" i="1"/>
  <c r="G48" i="1"/>
  <c r="H48" i="1" s="1"/>
  <c r="I48" i="1" s="1"/>
  <c r="K48" i="1" s="1"/>
  <c r="B48" i="1"/>
  <c r="O47" i="1"/>
  <c r="L47" i="1"/>
  <c r="I47" i="1"/>
  <c r="K47" i="1" s="1"/>
  <c r="H47" i="1"/>
  <c r="G47" i="1"/>
  <c r="B47" i="1"/>
  <c r="O46" i="1"/>
  <c r="L46" i="1"/>
  <c r="I46" i="1"/>
  <c r="K46" i="1" s="1"/>
  <c r="H46" i="1"/>
  <c r="G46" i="1"/>
  <c r="B46" i="1"/>
  <c r="O45" i="1"/>
  <c r="L45" i="1"/>
  <c r="G45" i="1"/>
  <c r="H45" i="1" s="1"/>
  <c r="I45" i="1" s="1"/>
  <c r="K45" i="1" s="1"/>
  <c r="B45" i="1"/>
  <c r="O44" i="1"/>
  <c r="L44" i="1"/>
  <c r="G44" i="1"/>
  <c r="H44" i="1" s="1"/>
  <c r="I44" i="1" s="1"/>
  <c r="K44" i="1" s="1"/>
  <c r="B44" i="1"/>
  <c r="O43" i="1"/>
  <c r="L43" i="1"/>
  <c r="G43" i="1"/>
  <c r="H43" i="1" s="1"/>
  <c r="I43" i="1" s="1"/>
  <c r="K43" i="1" s="1"/>
  <c r="B43" i="1"/>
  <c r="O42" i="1"/>
  <c r="L42" i="1"/>
  <c r="G42" i="1"/>
  <c r="H42" i="1" s="1"/>
  <c r="I42" i="1" s="1"/>
  <c r="K42" i="1" s="1"/>
  <c r="B42" i="1"/>
  <c r="O41" i="1"/>
  <c r="L41" i="1"/>
  <c r="G41" i="1"/>
  <c r="H41" i="1" s="1"/>
  <c r="I41" i="1" s="1"/>
  <c r="K41" i="1" s="1"/>
  <c r="B41" i="1"/>
  <c r="O40" i="1"/>
  <c r="L40" i="1"/>
  <c r="G40" i="1"/>
  <c r="H40" i="1" s="1"/>
  <c r="I40" i="1" s="1"/>
  <c r="K40" i="1" s="1"/>
  <c r="B40" i="1"/>
  <c r="O39" i="1"/>
  <c r="L39" i="1"/>
  <c r="G39" i="1"/>
  <c r="H39" i="1" s="1"/>
  <c r="I39" i="1" s="1"/>
  <c r="K39" i="1" s="1"/>
  <c r="B39" i="1"/>
  <c r="O38" i="1"/>
  <c r="L38" i="1"/>
  <c r="H38" i="1"/>
  <c r="I38" i="1" s="1"/>
  <c r="K38" i="1" s="1"/>
  <c r="G38" i="1"/>
  <c r="B38" i="1"/>
  <c r="O37" i="1"/>
  <c r="L37" i="1"/>
  <c r="G37" i="1"/>
  <c r="H37" i="1" s="1"/>
  <c r="I37" i="1" s="1"/>
  <c r="K37" i="1" s="1"/>
  <c r="B37" i="1"/>
  <c r="O36" i="1"/>
  <c r="L36" i="1"/>
  <c r="G36" i="1"/>
  <c r="H36" i="1" s="1"/>
  <c r="I36" i="1" s="1"/>
  <c r="K36" i="1" s="1"/>
  <c r="B36" i="1"/>
  <c r="O35" i="1"/>
  <c r="L35" i="1"/>
  <c r="G35" i="1"/>
  <c r="H35" i="1" s="1"/>
  <c r="I35" i="1" s="1"/>
  <c r="K35" i="1" s="1"/>
  <c r="B35" i="1"/>
  <c r="O34" i="1"/>
  <c r="L34" i="1"/>
  <c r="G34" i="1"/>
  <c r="H34" i="1" s="1"/>
  <c r="I34" i="1" s="1"/>
  <c r="K34" i="1" s="1"/>
  <c r="B34" i="1"/>
  <c r="O33" i="1"/>
  <c r="L33" i="1"/>
  <c r="H33" i="1"/>
  <c r="I33" i="1" s="1"/>
  <c r="K33" i="1" s="1"/>
  <c r="G33" i="1"/>
  <c r="B33" i="1"/>
  <c r="O32" i="1"/>
  <c r="L32" i="1"/>
  <c r="G32" i="1"/>
  <c r="H32" i="1" s="1"/>
  <c r="I32" i="1" s="1"/>
  <c r="K32" i="1" s="1"/>
  <c r="B32" i="1"/>
  <c r="O31" i="1"/>
  <c r="L31" i="1"/>
  <c r="I31" i="1"/>
  <c r="K31" i="1" s="1"/>
  <c r="H31" i="1"/>
  <c r="G31" i="1"/>
  <c r="B31" i="1"/>
  <c r="O30" i="1"/>
  <c r="L30" i="1"/>
  <c r="I30" i="1"/>
  <c r="K30" i="1" s="1"/>
  <c r="H30" i="1"/>
  <c r="G30" i="1"/>
  <c r="B30" i="1"/>
  <c r="O29" i="1"/>
  <c r="L29" i="1"/>
  <c r="G29" i="1"/>
  <c r="H29" i="1" s="1"/>
  <c r="I29" i="1" s="1"/>
  <c r="K29" i="1" s="1"/>
  <c r="B29" i="1"/>
  <c r="O28" i="1"/>
  <c r="L28" i="1"/>
  <c r="G28" i="1"/>
  <c r="H28" i="1" s="1"/>
  <c r="I28" i="1" s="1"/>
  <c r="K28" i="1" s="1"/>
  <c r="B28" i="1"/>
  <c r="O27" i="1"/>
  <c r="L27" i="1"/>
  <c r="G27" i="1"/>
  <c r="H27" i="1" s="1"/>
  <c r="I27" i="1" s="1"/>
  <c r="K27" i="1" s="1"/>
  <c r="B27" i="1"/>
  <c r="O26" i="1"/>
  <c r="L26" i="1"/>
  <c r="G26" i="1"/>
  <c r="H26" i="1" s="1"/>
  <c r="I26" i="1" s="1"/>
  <c r="K26" i="1" s="1"/>
  <c r="B26" i="1"/>
  <c r="O25" i="1"/>
  <c r="L25" i="1"/>
  <c r="G25" i="1"/>
  <c r="H25" i="1" s="1"/>
  <c r="I25" i="1" s="1"/>
  <c r="K25" i="1" s="1"/>
  <c r="B25" i="1"/>
  <c r="O24" i="1"/>
  <c r="L24" i="1"/>
  <c r="G24" i="1"/>
  <c r="H24" i="1" s="1"/>
  <c r="I24" i="1" s="1"/>
  <c r="K24" i="1" s="1"/>
  <c r="B24" i="1"/>
  <c r="O23" i="1"/>
  <c r="L23" i="1"/>
  <c r="G23" i="1"/>
  <c r="H23" i="1" s="1"/>
  <c r="I23" i="1" s="1"/>
  <c r="K23" i="1" s="1"/>
  <c r="B23" i="1"/>
  <c r="O22" i="1"/>
  <c r="L22" i="1"/>
  <c r="H22" i="1"/>
  <c r="I22" i="1" s="1"/>
  <c r="K22" i="1" s="1"/>
  <c r="G22" i="1"/>
  <c r="B22" i="1"/>
  <c r="O21" i="1"/>
  <c r="L21" i="1"/>
  <c r="H21" i="1"/>
  <c r="I21" i="1" s="1"/>
  <c r="K21" i="1" s="1"/>
  <c r="G21" i="1"/>
  <c r="B21" i="1"/>
  <c r="O20" i="1"/>
  <c r="L20" i="1"/>
  <c r="G20" i="1"/>
  <c r="H20" i="1" s="1"/>
  <c r="I20" i="1" s="1"/>
  <c r="K20" i="1" s="1"/>
  <c r="B20" i="1"/>
  <c r="O19" i="1"/>
  <c r="L19" i="1"/>
  <c r="G19" i="1"/>
  <c r="H19" i="1" s="1"/>
  <c r="I19" i="1" s="1"/>
  <c r="K19" i="1" s="1"/>
  <c r="B19" i="1"/>
  <c r="O18" i="1"/>
  <c r="L18" i="1"/>
  <c r="G18" i="1"/>
  <c r="H18" i="1" s="1"/>
  <c r="I18" i="1" s="1"/>
  <c r="K18" i="1" s="1"/>
  <c r="B18" i="1"/>
  <c r="O17" i="1"/>
  <c r="L17" i="1"/>
  <c r="H17" i="1"/>
  <c r="I17" i="1" s="1"/>
  <c r="K17" i="1" s="1"/>
  <c r="G17" i="1"/>
  <c r="B17" i="1"/>
  <c r="O16" i="1"/>
  <c r="L16" i="1"/>
  <c r="G16" i="1"/>
  <c r="H16" i="1" s="1"/>
  <c r="I16" i="1" s="1"/>
  <c r="K16" i="1" s="1"/>
  <c r="B16" i="1"/>
  <c r="O15" i="1"/>
  <c r="L15" i="1"/>
  <c r="I15" i="1"/>
  <c r="K15" i="1" s="1"/>
  <c r="H15" i="1"/>
  <c r="G15" i="1"/>
  <c r="B15" i="1"/>
  <c r="O14" i="1"/>
  <c r="L14" i="1"/>
  <c r="I14" i="1"/>
  <c r="K14" i="1" s="1"/>
  <c r="H14" i="1"/>
  <c r="G14" i="1"/>
  <c r="B14" i="1"/>
  <c r="O13" i="1"/>
  <c r="L13" i="1"/>
  <c r="G13" i="1"/>
  <c r="H13" i="1" s="1"/>
  <c r="I13" i="1" s="1"/>
  <c r="K13" i="1" s="1"/>
  <c r="B13" i="1"/>
  <c r="O12" i="1"/>
  <c r="L12" i="1"/>
  <c r="G12" i="1"/>
  <c r="H12" i="1" s="1"/>
  <c r="I12" i="1" s="1"/>
  <c r="K12" i="1" s="1"/>
  <c r="B12" i="1"/>
  <c r="O11" i="1"/>
  <c r="L11" i="1"/>
  <c r="G11" i="1"/>
  <c r="H11" i="1" s="1"/>
  <c r="I11" i="1" s="1"/>
  <c r="K11" i="1" s="1"/>
  <c r="B11" i="1"/>
  <c r="O10" i="1"/>
  <c r="L10" i="1"/>
  <c r="G10" i="1"/>
  <c r="H10" i="1" s="1"/>
  <c r="I10" i="1" s="1"/>
  <c r="K10" i="1" s="1"/>
  <c r="B10" i="1"/>
  <c r="O9" i="1"/>
  <c r="L9" i="1"/>
  <c r="G9" i="1"/>
  <c r="H9" i="1" s="1"/>
  <c r="I9" i="1" s="1"/>
  <c r="K9" i="1" s="1"/>
  <c r="B9" i="1"/>
  <c r="O8" i="1"/>
  <c r="L8" i="1"/>
  <c r="G8" i="1"/>
  <c r="H8" i="1" s="1"/>
  <c r="I8" i="1" s="1"/>
  <c r="K8" i="1" s="1"/>
  <c r="B8" i="1"/>
  <c r="O7" i="1"/>
  <c r="L7" i="1"/>
  <c r="G7" i="1"/>
  <c r="H7" i="1" s="1"/>
  <c r="I7" i="1" s="1"/>
  <c r="K7" i="1" s="1"/>
  <c r="B7" i="1"/>
  <c r="O6" i="1"/>
  <c r="L6" i="1"/>
  <c r="H6" i="1"/>
  <c r="I6" i="1" s="1"/>
  <c r="K6" i="1" s="1"/>
  <c r="G6" i="1"/>
  <c r="B6" i="1"/>
  <c r="O5" i="1"/>
  <c r="L5" i="1"/>
  <c r="G5" i="1"/>
  <c r="H5" i="1" s="1"/>
  <c r="I5" i="1" s="1"/>
  <c r="K5" i="1" s="1"/>
  <c r="B5" i="1"/>
  <c r="O4" i="1"/>
  <c r="L4" i="1"/>
  <c r="G4" i="1"/>
  <c r="H4" i="1" s="1"/>
  <c r="I4" i="1" s="1"/>
  <c r="K4" i="1" s="1"/>
  <c r="B4" i="1"/>
</calcChain>
</file>

<file path=xl/sharedStrings.xml><?xml version="1.0" encoding="utf-8"?>
<sst xmlns="http://schemas.openxmlformats.org/spreadsheetml/2006/main" count="249" uniqueCount="229">
  <si>
    <t>Inventaire</t>
  </si>
  <si>
    <t>Mettre en surbrillance les articles à réapprovisionner ?</t>
  </si>
  <si>
    <t>Oui</t>
  </si>
  <si>
    <t>Articles avec indicateur à réapprovisionner</t>
  </si>
  <si>
    <t>Référence de stock</t>
  </si>
  <si>
    <t>Description</t>
  </si>
  <si>
    <t>Prix unitaire</t>
  </si>
  <si>
    <t>Quantité en stock initial</t>
  </si>
  <si>
    <t>Presence facture</t>
  </si>
  <si>
    <t>Vente du jour</t>
  </si>
  <si>
    <t>Stock Actuel</t>
  </si>
  <si>
    <t>Nouvelle entrée</t>
  </si>
  <si>
    <t>Nouveau Stock</t>
  </si>
  <si>
    <t>Valeur de stock</t>
  </si>
  <si>
    <t>Seuil de réapprovisionnement</t>
  </si>
  <si>
    <t>Temps avant réapprovisionnement en jours</t>
  </si>
  <si>
    <t>Quantité à réapprovisionner</t>
  </si>
  <si>
    <t>Retiré ?</t>
  </si>
  <si>
    <t>WPP6X8</t>
  </si>
  <si>
    <t>Wafters Pêche Poivre 6X8</t>
  </si>
  <si>
    <t/>
  </si>
  <si>
    <t>WPP8X12</t>
  </si>
  <si>
    <t>Wafters Pêche Poivre 8X12</t>
  </si>
  <si>
    <t>WPP16</t>
  </si>
  <si>
    <t>Wafters Pêche Poivre 16 MM</t>
  </si>
  <si>
    <t>WPP20</t>
  </si>
  <si>
    <t>Wafters Pêche Poivre 20 MM</t>
  </si>
  <si>
    <t>WKC6X8</t>
  </si>
  <si>
    <t>Wafters Krill Chili 6X8</t>
  </si>
  <si>
    <t>WKC8X12</t>
  </si>
  <si>
    <t>Wafters Krill Chili 8X12</t>
  </si>
  <si>
    <t>WKC16</t>
  </si>
  <si>
    <t>Wafters Krill Chili 16 MM</t>
  </si>
  <si>
    <t>WKC20</t>
  </si>
  <si>
    <t>Wafters Krill Chili 20 MM</t>
  </si>
  <si>
    <t>WTS6X8</t>
  </si>
  <si>
    <t>Wafters Tiger Scopex 6X8</t>
  </si>
  <si>
    <t>WTS8X12</t>
  </si>
  <si>
    <t>Wafters Tiger Scopex 8X12</t>
  </si>
  <si>
    <t>WTS16</t>
  </si>
  <si>
    <t>Wafters Tiger Scopex 16 MM</t>
  </si>
  <si>
    <t>WTS20</t>
  </si>
  <si>
    <t>Wafters Tiger Scopex 20 MM</t>
  </si>
  <si>
    <t>WBS6X8</t>
  </si>
  <si>
    <t>Wafters Banane Squid 6X8</t>
  </si>
  <si>
    <t>WBS8X12</t>
  </si>
  <si>
    <t>Wafters Banane Squid 8X12</t>
  </si>
  <si>
    <t>WBS16</t>
  </si>
  <si>
    <t>Wafters Banane Squid 16 MM</t>
  </si>
  <si>
    <t>WBS20</t>
  </si>
  <si>
    <t>Wafters Banane Squid 20 MM</t>
  </si>
  <si>
    <t>WM6X8</t>
  </si>
  <si>
    <t>Wafters Maïs 6X8</t>
  </si>
  <si>
    <t>WM8X12</t>
  </si>
  <si>
    <t>Wafters Maïs 8X12</t>
  </si>
  <si>
    <t>WM16</t>
  </si>
  <si>
    <t>Wafters Maïs 16 MM</t>
  </si>
  <si>
    <t>WM20</t>
  </si>
  <si>
    <t>Wafters Maïs 20 MM</t>
  </si>
  <si>
    <t>PMS6KC</t>
  </si>
  <si>
    <t xml:space="preserve">Pellets mous  6MM Krill Chili </t>
  </si>
  <si>
    <t>PMS6N</t>
  </si>
  <si>
    <t xml:space="preserve">Pellets mous  6MM Naturel </t>
  </si>
  <si>
    <t>PMS6NM</t>
  </si>
  <si>
    <t xml:space="preserve">Pellets mous  6MM Naturel M </t>
  </si>
  <si>
    <t>PUPP8</t>
  </si>
  <si>
    <t>Pop-up Pêche Poivre 8 MM</t>
  </si>
  <si>
    <t>PUPP12</t>
  </si>
  <si>
    <t>Pop-up Pêche Poivre 12 MM</t>
  </si>
  <si>
    <t>PUPP16</t>
  </si>
  <si>
    <t>Pop-up Pêche Poivre 16 MM</t>
  </si>
  <si>
    <t>PUKC8</t>
  </si>
  <si>
    <t>Pop-up Krill Chili 8 MM</t>
  </si>
  <si>
    <t>PUKC12</t>
  </si>
  <si>
    <t>Pop-up Krill Chili 12 MM</t>
  </si>
  <si>
    <t>PUKC16</t>
  </si>
  <si>
    <t>Pop-up Krill Chili 16 MM</t>
  </si>
  <si>
    <t>PUTS8</t>
  </si>
  <si>
    <t>Pop-up Tiger Scopex 8 MM</t>
  </si>
  <si>
    <t>PUTS12</t>
  </si>
  <si>
    <t>Pop-up Tiger Scopex 12 MM</t>
  </si>
  <si>
    <t>PUTS16</t>
  </si>
  <si>
    <t>Pop-up Tiger Scopex 16 MM</t>
  </si>
  <si>
    <t>PUBS8</t>
  </si>
  <si>
    <t>Pop-up Banane Squid 8 MM</t>
  </si>
  <si>
    <t>PUBS12</t>
  </si>
  <si>
    <t>Pop-up Banane Squid 12 MM</t>
  </si>
  <si>
    <t>PUBS16</t>
  </si>
  <si>
    <t>Pop-up Banane Squid 16 MM</t>
  </si>
  <si>
    <t>PUM8</t>
  </si>
  <si>
    <t>Pop-up Maïs 8 MM</t>
  </si>
  <si>
    <t>PUM12</t>
  </si>
  <si>
    <t>Pop-up Maïs 12 MM</t>
  </si>
  <si>
    <t>PUM16</t>
  </si>
  <si>
    <t>Pop-up Maïs 16 MM</t>
  </si>
  <si>
    <t>E150KC12</t>
  </si>
  <si>
    <t>Enrobées - 150gr Krill Chili 12 MM</t>
  </si>
  <si>
    <t>E150KC16</t>
  </si>
  <si>
    <t>Enrobées - 150gr Krill Chili 16 MM</t>
  </si>
  <si>
    <t>E150KC20</t>
  </si>
  <si>
    <t>Enrobées - 150gr Krill Chili 20 MM</t>
  </si>
  <si>
    <t>E150TS12</t>
  </si>
  <si>
    <t>Enrobées - 150gr Tiger Scopex 12 MM</t>
  </si>
  <si>
    <t>E150TS16</t>
  </si>
  <si>
    <t>Enrobées - 150gr Tiger Scopex 16 MM</t>
  </si>
  <si>
    <t>E150TS20</t>
  </si>
  <si>
    <t>Enrobées - 150gr Tiger Scopex 20 MM</t>
  </si>
  <si>
    <t>HKC16</t>
  </si>
  <si>
    <t>Hardhook Krill Chili 16 MM</t>
  </si>
  <si>
    <t>HKC20</t>
  </si>
  <si>
    <t>Hardhook Krill Chili 20 MM</t>
  </si>
  <si>
    <t>HTS16</t>
  </si>
  <si>
    <t>Hardhook Tiger Scopex 16 MM</t>
  </si>
  <si>
    <t>HTS20</t>
  </si>
  <si>
    <t>Hardhook Tiger Scopex 20 MM</t>
  </si>
  <si>
    <t>B2.5TS12</t>
  </si>
  <si>
    <t>Billes - 2,5KG Tiger Scopex 12 MM</t>
  </si>
  <si>
    <t>B2.5TS16</t>
  </si>
  <si>
    <t>Billes - 2,5KG Tiger Scopex 16 MM</t>
  </si>
  <si>
    <t>B2.5TS20</t>
  </si>
  <si>
    <t>Billes - 2,5KG Tiger Scopex 20 MM</t>
  </si>
  <si>
    <t>B2.5TS24</t>
  </si>
  <si>
    <t>Billes - 2,5KG Tiger Scopex 24 MM</t>
  </si>
  <si>
    <t>B2.5PP12</t>
  </si>
  <si>
    <t>Billes - 2,5KG Pêche Poivre 12 MM</t>
  </si>
  <si>
    <t>B2.5PP16</t>
  </si>
  <si>
    <t>Billes - 2,5KG Pêche Poivre 16 MM</t>
  </si>
  <si>
    <t>B2.5PP20</t>
  </si>
  <si>
    <t>Billes - 2,5KG Pêche Poivre 20 MM</t>
  </si>
  <si>
    <t>B2.5PP24</t>
  </si>
  <si>
    <t>Billes - 2,5KG Pêche Poivre 24 MM</t>
  </si>
  <si>
    <t>B2.5KC12</t>
  </si>
  <si>
    <t>Billes - 2,5KG Krill Chili 12 MM</t>
  </si>
  <si>
    <t>B2.5KC16</t>
  </si>
  <si>
    <t>Billes - 2,5KG Krill Chili 16 MM</t>
  </si>
  <si>
    <t>B2.5KC20</t>
  </si>
  <si>
    <t>Billes - 2,5KG Krill Chili 20 MM</t>
  </si>
  <si>
    <t>B2.5KC24</t>
  </si>
  <si>
    <t>Billes - 2,5KG Krill Chili 24 MM</t>
  </si>
  <si>
    <t>B2.5BS12</t>
  </si>
  <si>
    <t>Billes - 2,5KG Banane Squid 12 MM</t>
  </si>
  <si>
    <t>B2.5BS16</t>
  </si>
  <si>
    <t>Billes - 2,5KG Banane Squid 16 MM</t>
  </si>
  <si>
    <t>B2.5BS20</t>
  </si>
  <si>
    <t>Billes - 2,5KG Banane Squid 20 MM</t>
  </si>
  <si>
    <t>B2.5BS24</t>
  </si>
  <si>
    <t>Billes - 2,5KG Banane Squid 24 MM</t>
  </si>
  <si>
    <t>B5TS12</t>
  </si>
  <si>
    <t>Billes - 5KG Tiger Scopex 12 MM</t>
  </si>
  <si>
    <t>B5TS16</t>
  </si>
  <si>
    <t>Billes - 5KG Tiger Scopex 16 MM</t>
  </si>
  <si>
    <t>B5TS20</t>
  </si>
  <si>
    <t>Billes - 5KG Tiger Scopex 20 MM</t>
  </si>
  <si>
    <t>B5TS24</t>
  </si>
  <si>
    <t>Billes - 5KG Tiger Scopex 24 MM</t>
  </si>
  <si>
    <t>B5PP12</t>
  </si>
  <si>
    <t>Billes - 5KG Pêche Poivre 12 MM</t>
  </si>
  <si>
    <t>B5PP16</t>
  </si>
  <si>
    <t>Billes - 5KG Pêche Poivre 16 MM</t>
  </si>
  <si>
    <t>B5PP20</t>
  </si>
  <si>
    <t>Billes - 5KG Pêche Poivre 20 MM</t>
  </si>
  <si>
    <t>B5PP24</t>
  </si>
  <si>
    <t>Billes - 5KG Pêche Poivre 24 MM</t>
  </si>
  <si>
    <t>B5KC12</t>
  </si>
  <si>
    <t>Billes - 5KG Krill Chili 12 MM</t>
  </si>
  <si>
    <t>B5KC16</t>
  </si>
  <si>
    <t>Billes - 5KG Krill Chili 16 MM</t>
  </si>
  <si>
    <t>B5KC20</t>
  </si>
  <si>
    <t>Billes - 5KG Krill Chili 20 MM</t>
  </si>
  <si>
    <t>B5KC24</t>
  </si>
  <si>
    <t>Billes - 5KG Krill Chili 24 MM</t>
  </si>
  <si>
    <t>B5BS12</t>
  </si>
  <si>
    <t>Billes - 5KG Banane Squid 12MM</t>
  </si>
  <si>
    <t>B5BS16</t>
  </si>
  <si>
    <t>Billes - 5KG Banane Squid 16 MM</t>
  </si>
  <si>
    <t>B5BS20</t>
  </si>
  <si>
    <t>Billes - 5KG Banane Squid 20 MM</t>
  </si>
  <si>
    <t>B5BS24</t>
  </si>
  <si>
    <t>Billes - 5KG Banane Squid 24 MM</t>
  </si>
  <si>
    <t>GT5</t>
  </si>
  <si>
    <t>Graines toastées 5 KG</t>
  </si>
  <si>
    <t>GT10</t>
  </si>
  <si>
    <t>Graines toastées 10 KG</t>
  </si>
  <si>
    <t>CHEN5</t>
  </si>
  <si>
    <t>Chènevis 5 KG</t>
  </si>
  <si>
    <t>BKC.5</t>
  </si>
  <si>
    <t>Booster Krill Chili 500 ML</t>
  </si>
  <si>
    <t>BPP.5</t>
  </si>
  <si>
    <t>Booster Pêche Poivre 500 ML</t>
  </si>
  <si>
    <t>BTS.5</t>
  </si>
  <si>
    <t>Booster Tiger Scopex 500 ML</t>
  </si>
  <si>
    <t>BM.5</t>
  </si>
  <si>
    <t>Booster Maïs 500 ML</t>
  </si>
  <si>
    <t>BBS.5</t>
  </si>
  <si>
    <t>Booster Banane Squid 500 ML</t>
  </si>
  <si>
    <t>DSKC.125</t>
  </si>
  <si>
    <t>Deep Smoke Krill Chili 125 ML</t>
  </si>
  <si>
    <t>DSPP.125</t>
  </si>
  <si>
    <t>Deep Smoke Pêche Poivre 125 ML</t>
  </si>
  <si>
    <t>DSTS.125</t>
  </si>
  <si>
    <t>Deep Smoke Tiger Scopex 125 ML</t>
  </si>
  <si>
    <t>DSM.125</t>
  </si>
  <si>
    <t>Deep Smoke Maïs 125 ML</t>
  </si>
  <si>
    <t>DSBS.125</t>
  </si>
  <si>
    <t>Deep Smoke Banane Squid 125 ML</t>
  </si>
  <si>
    <t>HUICHEN.5</t>
  </si>
  <si>
    <t>Huile de chènevis 500 ML</t>
  </si>
  <si>
    <t>GDBCAS</t>
  </si>
  <si>
    <t>Casquette</t>
  </si>
  <si>
    <t>GDBTSS</t>
  </si>
  <si>
    <t>T-shirt S</t>
  </si>
  <si>
    <t>GDBTSM</t>
  </si>
  <si>
    <t>T-shirt M</t>
  </si>
  <si>
    <t>GDBTSL</t>
  </si>
  <si>
    <t>T-shirt L</t>
  </si>
  <si>
    <t>GDBTSXL</t>
  </si>
  <si>
    <t>T-shirt XL</t>
  </si>
  <si>
    <t>GDBTSXXL</t>
  </si>
  <si>
    <t>T-shirt XXL</t>
  </si>
  <si>
    <t>GDBPS</t>
  </si>
  <si>
    <t>Pull S</t>
  </si>
  <si>
    <t>GDBPM</t>
  </si>
  <si>
    <t>Pull M</t>
  </si>
  <si>
    <t>GDBPL</t>
  </si>
  <si>
    <t>Pull L</t>
  </si>
  <si>
    <t>GDBPXL</t>
  </si>
  <si>
    <t>Pull XL</t>
  </si>
  <si>
    <t>GDBPXXL</t>
  </si>
  <si>
    <t>Pull XXL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</si>
</sst>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7" formatCode="#,##0.00\ &quot;€&quot;;\-#,##0.00\ &quot;€&quot;"/>
    <numFmt numFmtId="164" formatCode="&quot;Reorder&quot;;&quot;&quot;;&quot;&quot;"/>
    <numFmt numFmtId="165" formatCode="&quot;RéApprovisionnement&quot;;&quot;&quot;;&quot;&quot;"/>
    <numFmt numFmtId="166" formatCode="&quot;$&quot;#,##0.00_);\(&quot;$&quot;#,##0.00\)"/>
  </numFmts>
  <fonts count="8" x14ac:knownFonts="1">
    <font>
      <sz val="11"/>
      <color theme="1"/>
      <name val="Aptos Narrow"/>
      <family val="2"/>
      <scheme val="minor"/>
    </font>
    <font>
      <sz val="11"/>
      <color theme="1"/>
      <name val="Aptos Narrow"/>
      <family val="2"/>
      <scheme val="minor"/>
    </font>
    <font>
      <b/>
      <sz val="48"/>
      <color theme="1" tint="4.9989318521683403E-2"/>
      <name val="Aptos Display"/>
      <family val="2"/>
      <scheme val="major"/>
    </font>
    <font>
      <b/>
      <sz val="34"/>
      <color theme="6" tint="-0.24994659260841701"/>
      <name val="Aptos Display"/>
      <family val="2"/>
      <scheme val="major"/>
    </font>
    <font>
      <sz val="11"/>
      <color theme="6" tint="-0.499984740745262"/>
      <name val="Aptos Narrow"/>
      <family val="2"/>
      <scheme val="minor"/>
    </font>
    <font>
      <sz val="11"/>
      <color theme="0" tint="-4.9989318521683403E-2"/>
      <name val="Aptos Narrow"/>
      <family val="2"/>
      <scheme val="minor"/>
    </font>
    <font>
      <sz val="10"/>
      <color theme="1" tint="4.9989318521683403E-2"/>
      <name val="Aptos Narrow"/>
      <family val="2"/>
      <scheme val="minor"/>
    </font>
    <font>
      <b/>
      <sz val="12"/>
      <color theme="0"/>
      <name val="Aptos Display"/>
      <family val="2"/>
      <scheme val="major"/>
    </font>
  </fonts>
  <fills count="5">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theme="6" tint="-0.24994659260841701"/>
        <bgColor indexed="64"/>
      </patternFill>
    </fill>
  </fills>
  <borders count="1">
    <border>
      <left/>
      <right/>
      <top/>
      <bottom/>
      <diagonal/>
    </border>
  </borders>
  <cellStyleXfs count="11">
    <xf numFmtId="0" fontId="0" fillId="0" borderId="0"/>
    <xf numFmtId="0" fontId="1" fillId="0" borderId="0">
      <alignment vertical="center"/>
    </xf>
    <xf numFmtId="0" fontId="3" fillId="2" borderId="0" applyNumberFormat="0" applyProtection="0">
      <alignment horizontal="left" vertical="center" indent="1"/>
    </xf>
    <xf numFmtId="0" fontId="4" fillId="2" borderId="0" applyNumberFormat="0" applyProtection="0">
      <alignment horizontal="right" vertical="center"/>
    </xf>
    <xf numFmtId="0" fontId="4" fillId="2" borderId="0" applyNumberFormat="0" applyProtection="0">
      <alignment horizontal="left" vertical="center" indent="1"/>
    </xf>
    <xf numFmtId="164" fontId="1" fillId="3" borderId="0">
      <alignment horizontal="left" vertical="center" indent="1"/>
    </xf>
    <xf numFmtId="0" fontId="7" fillId="4" borderId="0" applyProtection="0">
      <alignment horizontal="left" vertical="center" wrapText="1" indent="1"/>
    </xf>
    <xf numFmtId="0" fontId="1" fillId="0" borderId="0" applyProtection="0">
      <alignment horizontal="left" vertical="center" wrapText="1" indent="1"/>
    </xf>
    <xf numFmtId="166" fontId="1" fillId="0" borderId="0" applyProtection="0">
      <alignment horizontal="right" vertical="center" indent="1"/>
    </xf>
    <xf numFmtId="0" fontId="1" fillId="0" borderId="0" applyProtection="0">
      <alignment horizontal="right" vertical="center" indent="1"/>
    </xf>
    <xf numFmtId="0" fontId="1" fillId="0" borderId="0" applyProtection="0">
      <alignment horizontal="center" vertical="center"/>
    </xf>
  </cellStyleXfs>
  <cellXfs count="19">
    <xf numFmtId="0" fontId="0" fillId="0" borderId="0" xfId="0"/>
    <xf numFmtId="0" fontId="2" fillId="0" borderId="0" xfId="1" applyFont="1" applyAlignment="1">
      <alignment vertical="top"/>
    </xf>
    <xf numFmtId="0" fontId="3" fillId="2" borderId="0" xfId="2">
      <alignment horizontal="left" vertical="center" indent="1"/>
    </xf>
    <xf numFmtId="0" fontId="4" fillId="2" borderId="0" xfId="3">
      <alignment horizontal="right" vertical="center"/>
    </xf>
    <xf numFmtId="0" fontId="4" fillId="2" borderId="0" xfId="3">
      <alignment horizontal="right" vertical="center"/>
    </xf>
    <xf numFmtId="0" fontId="4" fillId="2" borderId="0" xfId="4">
      <alignment horizontal="left" vertical="center" indent="1"/>
    </xf>
    <xf numFmtId="0" fontId="5" fillId="2" borderId="0" xfId="3" applyFont="1">
      <alignment horizontal="right" vertical="center"/>
    </xf>
    <xf numFmtId="0" fontId="1" fillId="0" borderId="0" xfId="1">
      <alignment vertical="center"/>
    </xf>
    <xf numFmtId="0" fontId="6" fillId="0" borderId="0" xfId="1" applyFont="1">
      <alignment vertical="center"/>
    </xf>
    <xf numFmtId="0" fontId="1" fillId="0" borderId="0" xfId="1" applyAlignment="1">
      <alignment horizontal="right"/>
    </xf>
    <xf numFmtId="0" fontId="1" fillId="0" borderId="0" xfId="1" applyAlignment="1">
      <alignment horizontal="center"/>
    </xf>
    <xf numFmtId="165" fontId="1" fillId="3" borderId="0" xfId="5" applyNumberFormat="1">
      <alignment horizontal="left" vertical="center" indent="1"/>
    </xf>
    <xf numFmtId="0" fontId="7" fillId="4" borderId="0" xfId="6">
      <alignment horizontal="left" vertical="center" wrapText="1" indent="1"/>
    </xf>
    <xf numFmtId="0" fontId="0" fillId="0" borderId="0" xfId="7" applyFont="1">
      <alignment horizontal="left" vertical="center" wrapText="1" indent="1"/>
    </xf>
    <xf numFmtId="0" fontId="0" fillId="0" borderId="0" xfId="7" applyFont="1" applyAlignment="1">
      <alignment horizontal="left" vertical="center" indent="1"/>
    </xf>
    <xf numFmtId="7" fontId="0" fillId="0" borderId="0" xfId="8" applyNumberFormat="1" applyFont="1">
      <alignment horizontal="right" vertical="center" indent="1"/>
    </xf>
    <xf numFmtId="0" fontId="0" fillId="0" borderId="0" xfId="9" applyFont="1">
      <alignment horizontal="right" vertical="center" indent="1"/>
    </xf>
    <xf numFmtId="0" fontId="0" fillId="0" borderId="0" xfId="10" applyFont="1">
      <alignment horizontal="center" vertical="center"/>
    </xf>
    <xf numFmtId="165" fontId="0" fillId="3" borderId="0" xfId="5" applyNumberFormat="1" applyFont="1">
      <alignment horizontal="left" vertical="center" indent="1"/>
    </xf>
  </cellXfs>
  <cellStyles count="11">
    <cellStyle name="Colonne Indicateur" xfId="5" xr:uid="{1D455EE7-503B-4666-BC21-0BF5BF86EDFE}"/>
    <cellStyle name="Détails du tableau droite" xfId="9" xr:uid="{676A5FFC-6E69-4A8C-ACE6-0CCB054A8DE1}"/>
    <cellStyle name="Détails du tableau gauche" xfId="7" xr:uid="{8EF10078-0862-469C-9CBF-F3C7EA675875}"/>
    <cellStyle name="Devise du tableau" xfId="8" xr:uid="{6FE01B84-447E-4BBF-BB96-729BA79C17D5}"/>
    <cellStyle name="Normal" xfId="0" builtinId="0"/>
    <cellStyle name="Normal 4" xfId="1" xr:uid="{188FE582-F7DA-4DCC-A4D8-4ADFE72B874F}"/>
    <cellStyle name="Retiré" xfId="10" xr:uid="{EF7AE80F-89B5-4928-A6B8-FF8EAF7106E2}"/>
    <cellStyle name="Titre 4" xfId="2" xr:uid="{4F8318C4-46BF-42AD-B88B-F5D0D784A213}"/>
    <cellStyle name="Titre 1 4" xfId="6" xr:uid="{EFC7E3B7-9A6F-4128-B3CF-B1786D8FF8F1}"/>
    <cellStyle name="Titre 2 3" xfId="3" xr:uid="{A6A092CE-58D8-47A3-9F58-66FDA3D68B0F}"/>
    <cellStyle name="Titre 3 3" xfId="4" xr:uid="{AB764A33-47AD-43A3-B2BD-C21B579F53DF}"/>
  </cellStyles>
  <dxfs count="22">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11" formatCode="#,##0.00\ &quot;€&quot;;\-#,##0.00\ &quot;€&quot;"/>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dxf>
    <dxf>
      <font>
        <b val="0"/>
        <i val="0"/>
        <strike val="0"/>
        <condense val="0"/>
        <extend val="0"/>
        <outline val="0"/>
        <shadow val="0"/>
        <u val="none"/>
        <vertAlign val="baseline"/>
        <sz val="11"/>
        <color theme="1"/>
        <name val="Aptos Narrow"/>
        <family val="2"/>
        <scheme val="minor"/>
      </font>
    </dxf>
    <dxf>
      <font>
        <b val="0"/>
        <i val="0"/>
        <strike val="0"/>
        <condense val="0"/>
        <extend val="0"/>
        <outline val="0"/>
        <shadow val="0"/>
        <u val="none"/>
        <vertAlign val="baseline"/>
        <sz val="11"/>
        <color theme="1"/>
        <name val="Aptos Narrow"/>
        <family val="2"/>
        <scheme val="minor"/>
      </font>
      <numFmt numFmtId="0" formatCode="General"/>
      <fill>
        <patternFill patternType="none">
          <fgColor indexed="64"/>
          <bgColor indexed="65"/>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dxf>
    <dxf>
      <font>
        <b val="0"/>
        <i val="0"/>
        <strike val="0"/>
        <condense val="0"/>
        <extend val="0"/>
        <outline val="0"/>
        <shadow val="0"/>
        <u val="none"/>
        <vertAlign val="baseline"/>
        <sz val="11"/>
        <color theme="1"/>
        <name val="Aptos Narrow"/>
        <family val="2"/>
        <scheme val="minor"/>
      </font>
      <numFmt numFmtId="0" formatCode="General"/>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11" formatCode="#,##0.00\ &quot;€&quot;;\-#,##0.00\ &quot;€&quot;"/>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Aptos Narrow"/>
        <family val="2"/>
        <scheme val="minor"/>
      </font>
      <numFmt numFmtId="165" formatCode="&quot;RéApprovisionnement&quot;;&quot;&quot;;&quot;&quot;"/>
      <fill>
        <patternFill patternType="solid">
          <fgColor indexed="64"/>
          <bgColor theme="0"/>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Aptos Narrow"/>
        <family val="2"/>
        <scheme val="minor"/>
      </font>
      <fill>
        <patternFill patternType="solid">
          <fgColor theme="6" tint="0.79961546678060247"/>
          <bgColor theme="4" tint="0.89996032593768116"/>
        </patternFill>
      </fill>
      <alignment horizontal="right" vertical="center" textRotation="0" wrapText="0" indent="1" justifyLastLine="0" shrinkToFit="0" readingOrder="0"/>
    </dxf>
    <dxf>
      <font>
        <b/>
        <i val="0"/>
        <strike val="0"/>
        <condense val="0"/>
        <extend val="0"/>
        <outline val="0"/>
        <shadow val="0"/>
        <u val="none"/>
        <vertAlign val="baseline"/>
        <sz val="12"/>
        <color theme="0"/>
        <name val="Aptos Display"/>
        <family val="2"/>
        <scheme val="major"/>
      </font>
      <numFmt numFmtId="0" formatCode="General"/>
      <fill>
        <patternFill patternType="solid">
          <fgColor indexed="64"/>
          <bgColor theme="6" tint="-0.24994659260841701"/>
        </patternFill>
      </fill>
      <alignment horizontal="left" vertical="center" textRotation="0" wrapText="1" indent="1" justifyLastLine="0" shrinkToFit="0" readingOrder="0"/>
      <border diagonalUp="0" diagonalDown="0" outline="0">
        <left style="thick">
          <color theme="0"/>
        </left>
        <right style="thick">
          <color theme="0"/>
        </right>
        <top/>
        <bottom/>
      </border>
    </dxf>
    <dxf>
      <font>
        <strike/>
        <color theme="1" tint="0.34998626667073579"/>
      </font>
      <fill>
        <patternFill>
          <bgColor theme="0" tint="-4.9989318521683403E-2"/>
        </patternFill>
      </fill>
    </dxf>
    <dxf>
      <font>
        <color theme="1"/>
      </font>
      <fill>
        <patternFill>
          <bgColor theme="9" tint="0.79998168889431442"/>
        </patternFill>
      </fill>
    </dxf>
    <dxf>
      <font>
        <color theme="0"/>
      </font>
      <fill>
        <patternFill patternType="none">
          <bgColor auto="1"/>
        </patternFill>
      </fill>
      <border diagonalUp="0" diagonalDown="0">
        <left/>
        <right/>
        <top/>
        <bottom style="thin">
          <color theme="0"/>
        </bottom>
        <vertical style="thin">
          <color theme="0"/>
        </vertical>
        <horizontal/>
      </border>
    </dxf>
    <dxf>
      <font>
        <b/>
        <i val="0"/>
        <color theme="0"/>
      </font>
      <fill>
        <patternFill>
          <bgColor theme="6" tint="-0.24994659260841701"/>
        </patternFill>
      </fill>
      <border>
        <top/>
        <bottom style="thick">
          <color theme="0"/>
        </bottom>
        <vertical style="thick">
          <color theme="0"/>
        </vertical>
      </border>
    </dxf>
    <dxf>
      <font>
        <color theme="1"/>
      </font>
      <fill>
        <patternFill patternType="solid">
          <fgColor theme="6" tint="0.79961546678060247"/>
          <bgColor theme="4" tint="0.89996032593768116"/>
        </patternFill>
      </fill>
      <border>
        <vertical/>
        <horizontal style="thick">
          <color theme="0"/>
        </horizontal>
      </border>
    </dxf>
  </dxfs>
  <tableStyles count="1" defaultTableStyle="TableStyleMedium2" defaultPivotStyle="PivotStyleLight16">
    <tableStyle name="Inventaire" pivot="0" count="3" xr9:uid="{3B9C7822-4F46-4D9F-9F36-C87878860BD8}">
      <tableStyleElement type="wholeTable" dxfId="21"/>
      <tableStyleElement type="headerRow" dxfId="20"/>
      <tableStyleElement type="firstColumn" dxfId="1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198708</xdr:colOff>
      <xdr:row>1</xdr:row>
      <xdr:rowOff>1865</xdr:rowOff>
    </xdr:from>
    <xdr:to>
      <xdr:col>16</xdr:col>
      <xdr:colOff>9525</xdr:colOff>
      <xdr:row>1</xdr:row>
      <xdr:rowOff>95250</xdr:rowOff>
    </xdr:to>
    <xdr:grpSp>
      <xdr:nvGrpSpPr>
        <xdr:cNvPr id="2" name="Bordure de titre" descr="Bordure de titre">
          <a:extLst>
            <a:ext uri="{FF2B5EF4-FFF2-40B4-BE49-F238E27FC236}">
              <a16:creationId xmlns:a16="http://schemas.microsoft.com/office/drawing/2014/main" id="{EC377BCF-0144-40E3-AA1B-18F39683AF03}"/>
            </a:ext>
          </a:extLst>
        </xdr:cNvPr>
        <xdr:cNvGrpSpPr/>
      </xdr:nvGrpSpPr>
      <xdr:grpSpPr>
        <a:xfrm>
          <a:off x="313008" y="630515"/>
          <a:ext cx="22023117" cy="93385"/>
          <a:chOff x="313008" y="630515"/>
          <a:chExt cx="11155680" cy="93385"/>
        </a:xfrm>
      </xdr:grpSpPr>
      <xdr:sp macro="" textlink="">
        <xdr:nvSpPr>
          <xdr:cNvPr id="3" name="Forme de bordure de titre">
            <a:extLst>
              <a:ext uri="{FF2B5EF4-FFF2-40B4-BE49-F238E27FC236}">
                <a16:creationId xmlns:a16="http://schemas.microsoft.com/office/drawing/2014/main" id="{7D43C69E-5AB6-0379-4104-B3A74B5322A0}"/>
              </a:ext>
            </a:extLst>
          </xdr:cNvPr>
          <xdr:cNvSpPr/>
        </xdr:nvSpPr>
        <xdr:spPr>
          <a:xfrm>
            <a:off x="313008" y="630517"/>
            <a:ext cx="11155680" cy="89169"/>
          </a:xfrm>
          <a:prstGeom prst="rect">
            <a:avLst/>
          </a:prstGeom>
          <a:solidFill>
            <a:schemeClr val="accent3">
              <a:lumMod val="40000"/>
              <a:lumOff val="6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sp macro="" textlink="">
        <xdr:nvSpPr>
          <xdr:cNvPr id="4" name="Forme de bordure de titre">
            <a:extLst>
              <a:ext uri="{FF2B5EF4-FFF2-40B4-BE49-F238E27FC236}">
                <a16:creationId xmlns:a16="http://schemas.microsoft.com/office/drawing/2014/main" id="{44965FB0-A1AD-F6EA-B94F-86586169C6B2}"/>
              </a:ext>
            </a:extLst>
          </xdr:cNvPr>
          <xdr:cNvSpPr/>
        </xdr:nvSpPr>
        <xdr:spPr>
          <a:xfrm>
            <a:off x="313008" y="630515"/>
            <a:ext cx="121469" cy="93385"/>
          </a:xfrm>
          <a:prstGeom prst="rtTriangle">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grp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E:\Documents\Mich\GDB\FactureGDB060120251.xlsm" TargetMode="External"/><Relationship Id="rId1" Type="http://schemas.openxmlformats.org/officeDocument/2006/relationships/externalLinkPath" Target="FactureGDB06012025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Bondecommande"/>
      <sheetName val="Listededonnees"/>
      <sheetName val="Facture"/>
      <sheetName val="Inventaire"/>
      <sheetName val="Stock"/>
    </sheetNames>
    <sheetDataSet>
      <sheetData sheetId="0">
        <row r="9">
          <cell r="C9">
            <v>45662</v>
          </cell>
        </row>
      </sheetData>
      <sheetData sheetId="1"/>
      <sheetData sheetId="2">
        <row r="18">
          <cell r="C18" t="str">
            <v>Wafters Pêche Poivre 16 MM</v>
          </cell>
          <cell r="D18">
            <v>1</v>
          </cell>
        </row>
        <row r="19">
          <cell r="C19" t="str">
            <v>Pull S</v>
          </cell>
          <cell r="D19">
            <v>1</v>
          </cell>
        </row>
        <row r="20">
          <cell r="C20" t="str">
            <v/>
          </cell>
          <cell r="D20" t="str">
            <v/>
          </cell>
        </row>
        <row r="21">
          <cell r="C21" t="str">
            <v/>
          </cell>
          <cell r="D21" t="str">
            <v/>
          </cell>
        </row>
        <row r="22">
          <cell r="C22" t="str">
            <v/>
          </cell>
          <cell r="D22" t="str">
            <v/>
          </cell>
        </row>
        <row r="23">
          <cell r="C23" t="str">
            <v/>
          </cell>
          <cell r="D23" t="str">
            <v/>
          </cell>
        </row>
        <row r="24">
          <cell r="C24" t="str">
            <v/>
          </cell>
          <cell r="D24" t="str">
            <v/>
          </cell>
        </row>
        <row r="25">
          <cell r="C25" t="str">
            <v/>
          </cell>
          <cell r="D25" t="str">
            <v/>
          </cell>
        </row>
        <row r="26">
          <cell r="C26" t="str">
            <v/>
          </cell>
          <cell r="D26" t="str">
            <v/>
          </cell>
        </row>
        <row r="27">
          <cell r="C27" t="str">
            <v/>
          </cell>
          <cell r="D27" t="str">
            <v/>
          </cell>
        </row>
        <row r="28">
          <cell r="C28" t="str">
            <v/>
          </cell>
          <cell r="D28" t="str">
            <v/>
          </cell>
        </row>
        <row r="29">
          <cell r="C29" t="str">
            <v/>
          </cell>
          <cell r="D29" t="str">
            <v/>
          </cell>
        </row>
        <row r="30">
          <cell r="C30" t="str">
            <v/>
          </cell>
          <cell r="D30" t="str">
            <v/>
          </cell>
        </row>
        <row r="31">
          <cell r="C31" t="str">
            <v/>
          </cell>
          <cell r="D31" t="str">
            <v/>
          </cell>
        </row>
      </sheetData>
      <sheetData sheetId="3"/>
      <sheetData sheetId="4">
        <row r="1">
          <cell r="B1" t="str">
            <v>Description</v>
          </cell>
          <cell r="C1" t="str">
            <v>Code Article</v>
          </cell>
          <cell r="D1" t="str">
            <v>Nom</v>
          </cell>
          <cell r="E1" t="str">
            <v>Description</v>
          </cell>
          <cell r="F1" t="str">
            <v>Dimensions</v>
          </cell>
          <cell r="G1" t="str">
            <v>Quantité</v>
          </cell>
          <cell r="H1" t="str">
            <v>Prix d'achat</v>
          </cell>
          <cell r="I1" t="str">
            <v>Prix de vente</v>
          </cell>
        </row>
        <row r="3">
          <cell r="B3" t="str">
            <v>Wafters Pêche Poivre 6X8</v>
          </cell>
          <cell r="C3" t="str">
            <v>WPP6X8</v>
          </cell>
          <cell r="D3" t="str">
            <v>Wafters</v>
          </cell>
          <cell r="E3" t="str">
            <v>Pêche Poivre</v>
          </cell>
          <cell r="F3" t="str">
            <v>6X8</v>
          </cell>
          <cell r="G3">
            <v>10</v>
          </cell>
          <cell r="H3">
            <v>1.93</v>
          </cell>
          <cell r="I3">
            <v>8.5</v>
          </cell>
        </row>
        <row r="4">
          <cell r="B4" t="str">
            <v>Wafters Pêche Poivre 8X12</v>
          </cell>
          <cell r="C4" t="str">
            <v>WPP8X12</v>
          </cell>
          <cell r="F4" t="str">
            <v>8X12</v>
          </cell>
          <cell r="G4">
            <v>3</v>
          </cell>
          <cell r="H4">
            <v>1.93</v>
          </cell>
          <cell r="I4">
            <v>8.5</v>
          </cell>
        </row>
        <row r="5">
          <cell r="B5" t="str">
            <v>Wafters Pêche Poivre 16 MM</v>
          </cell>
          <cell r="C5" t="str">
            <v>WPP16</v>
          </cell>
          <cell r="F5" t="str">
            <v>16 MM</v>
          </cell>
          <cell r="G5">
            <v>0</v>
          </cell>
          <cell r="H5">
            <v>1.93</v>
          </cell>
          <cell r="I5">
            <v>8.5</v>
          </cell>
        </row>
        <row r="6">
          <cell r="B6" t="str">
            <v>Wafters Pêche Poivre 20 MM</v>
          </cell>
          <cell r="C6" t="str">
            <v>WPP20</v>
          </cell>
          <cell r="F6" t="str">
            <v>20 MM</v>
          </cell>
          <cell r="G6">
            <v>0</v>
          </cell>
          <cell r="H6">
            <v>1.93</v>
          </cell>
          <cell r="I6">
            <v>8.5</v>
          </cell>
        </row>
        <row r="7">
          <cell r="B7" t="str">
            <v>Wafters Krill Chili 6X8</v>
          </cell>
          <cell r="C7" t="str">
            <v>WKC6X8</v>
          </cell>
          <cell r="E7" t="str">
            <v>Krill Chili</v>
          </cell>
          <cell r="F7" t="str">
            <v>6X8</v>
          </cell>
          <cell r="G7">
            <v>2</v>
          </cell>
          <cell r="H7">
            <v>1.93</v>
          </cell>
          <cell r="I7">
            <v>8.5</v>
          </cell>
        </row>
        <row r="8">
          <cell r="B8" t="str">
            <v>Wafters Krill Chili 8X12</v>
          </cell>
          <cell r="C8" t="str">
            <v>WKC8X12</v>
          </cell>
          <cell r="F8" t="str">
            <v>8X12</v>
          </cell>
          <cell r="G8">
            <v>4</v>
          </cell>
          <cell r="H8">
            <v>1.93</v>
          </cell>
          <cell r="I8">
            <v>8.5</v>
          </cell>
        </row>
        <row r="9">
          <cell r="B9" t="str">
            <v>Wafters Krill Chili 16 MM</v>
          </cell>
          <cell r="C9" t="str">
            <v>WKC16</v>
          </cell>
          <cell r="F9" t="str">
            <v>16 MM</v>
          </cell>
          <cell r="G9">
            <v>0</v>
          </cell>
          <cell r="H9">
            <v>1.93</v>
          </cell>
          <cell r="I9">
            <v>8.5</v>
          </cell>
        </row>
        <row r="10">
          <cell r="B10" t="str">
            <v>Wafters Krill Chili 20 MM</v>
          </cell>
          <cell r="C10" t="str">
            <v>WKC20</v>
          </cell>
          <cell r="F10" t="str">
            <v>20 MM</v>
          </cell>
          <cell r="G10">
            <v>0</v>
          </cell>
          <cell r="H10">
            <v>1.93</v>
          </cell>
          <cell r="I10">
            <v>8.5</v>
          </cell>
        </row>
        <row r="11">
          <cell r="B11" t="str">
            <v>Wafters Tiger Scopex 6X8</v>
          </cell>
          <cell r="C11" t="str">
            <v>WTS6X8</v>
          </cell>
          <cell r="E11" t="str">
            <v>Tiger Scopex</v>
          </cell>
          <cell r="F11" t="str">
            <v>6X8</v>
          </cell>
          <cell r="G11">
            <v>6</v>
          </cell>
          <cell r="H11">
            <v>1.93</v>
          </cell>
          <cell r="I11">
            <v>8.5</v>
          </cell>
        </row>
        <row r="12">
          <cell r="B12" t="str">
            <v>Wafters Tiger Scopex 8X12</v>
          </cell>
          <cell r="C12" t="str">
            <v>WTS8X12</v>
          </cell>
          <cell r="F12" t="str">
            <v>8X12</v>
          </cell>
          <cell r="G12">
            <v>5</v>
          </cell>
          <cell r="H12">
            <v>1.93</v>
          </cell>
          <cell r="I12">
            <v>8.5</v>
          </cell>
        </row>
        <row r="13">
          <cell r="B13" t="str">
            <v>Wafters Tiger Scopex 16 MM</v>
          </cell>
          <cell r="C13" t="str">
            <v>WTS16</v>
          </cell>
          <cell r="F13" t="str">
            <v>16 MM</v>
          </cell>
          <cell r="G13">
            <v>0</v>
          </cell>
          <cell r="H13">
            <v>1.93</v>
          </cell>
          <cell r="I13">
            <v>8.5</v>
          </cell>
        </row>
        <row r="14">
          <cell r="B14" t="str">
            <v>Wafters Tiger Scopex 20 MM</v>
          </cell>
          <cell r="C14" t="str">
            <v>WTS20</v>
          </cell>
          <cell r="F14" t="str">
            <v>20 MM</v>
          </cell>
          <cell r="G14">
            <v>0</v>
          </cell>
          <cell r="H14">
            <v>1.93</v>
          </cell>
          <cell r="I14">
            <v>8.5</v>
          </cell>
        </row>
        <row r="15">
          <cell r="B15" t="str">
            <v>Wafters Banane Squid 6X8</v>
          </cell>
          <cell r="C15" t="str">
            <v>WBS6X8</v>
          </cell>
          <cell r="E15" t="str">
            <v>Banane Squid</v>
          </cell>
          <cell r="F15" t="str">
            <v>6X8</v>
          </cell>
          <cell r="G15">
            <v>10</v>
          </cell>
          <cell r="H15">
            <v>1.93</v>
          </cell>
          <cell r="I15">
            <v>8.5</v>
          </cell>
        </row>
        <row r="16">
          <cell r="B16" t="str">
            <v>Wafters Banane Squid 8X12</v>
          </cell>
          <cell r="C16" t="str">
            <v>WBS8X12</v>
          </cell>
          <cell r="F16" t="str">
            <v>8X12</v>
          </cell>
          <cell r="G16">
            <v>0</v>
          </cell>
          <cell r="H16">
            <v>1.93</v>
          </cell>
          <cell r="I16">
            <v>8.5</v>
          </cell>
        </row>
        <row r="17">
          <cell r="B17" t="str">
            <v>Wafters Banane Squid 16 MM</v>
          </cell>
          <cell r="C17" t="str">
            <v>WBS16</v>
          </cell>
          <cell r="F17" t="str">
            <v>16 MM</v>
          </cell>
          <cell r="G17">
            <v>0</v>
          </cell>
          <cell r="H17">
            <v>1.93</v>
          </cell>
          <cell r="I17">
            <v>8.5</v>
          </cell>
        </row>
        <row r="18">
          <cell r="B18" t="str">
            <v>Wafters Banane Squid 20 MM</v>
          </cell>
          <cell r="C18" t="str">
            <v>WBS20</v>
          </cell>
          <cell r="F18" t="str">
            <v>20 MM</v>
          </cell>
          <cell r="G18">
            <v>0</v>
          </cell>
          <cell r="H18">
            <v>1.93</v>
          </cell>
          <cell r="I18">
            <v>8.5</v>
          </cell>
        </row>
        <row r="19">
          <cell r="B19" t="str">
            <v>Wafters Maïs 6X8</v>
          </cell>
          <cell r="C19" t="str">
            <v>WM6X8</v>
          </cell>
          <cell r="E19" t="str">
            <v>Maïs</v>
          </cell>
          <cell r="F19" t="str">
            <v>6X8</v>
          </cell>
          <cell r="G19">
            <v>0</v>
          </cell>
          <cell r="H19">
            <v>1.93</v>
          </cell>
          <cell r="I19">
            <v>8.5</v>
          </cell>
        </row>
        <row r="20">
          <cell r="B20" t="str">
            <v>Wafters Maïs 8X12</v>
          </cell>
          <cell r="C20" t="str">
            <v>WM8X12</v>
          </cell>
          <cell r="F20" t="str">
            <v>8X12</v>
          </cell>
          <cell r="G20">
            <v>13</v>
          </cell>
          <cell r="H20">
            <v>1.93</v>
          </cell>
          <cell r="I20">
            <v>8.5</v>
          </cell>
        </row>
        <row r="21">
          <cell r="B21" t="str">
            <v>Wafters Maïs 16 MM</v>
          </cell>
          <cell r="C21" t="str">
            <v>WM16</v>
          </cell>
          <cell r="F21" t="str">
            <v>16 MM</v>
          </cell>
          <cell r="G21">
            <v>0</v>
          </cell>
          <cell r="H21">
            <v>1.93</v>
          </cell>
          <cell r="I21">
            <v>8.5</v>
          </cell>
        </row>
        <row r="22">
          <cell r="B22" t="str">
            <v>Wafters Maïs 20 MM</v>
          </cell>
          <cell r="C22" t="str">
            <v>WM20</v>
          </cell>
          <cell r="F22" t="str">
            <v>20 MM</v>
          </cell>
          <cell r="G22">
            <v>0</v>
          </cell>
          <cell r="H22">
            <v>1.93</v>
          </cell>
          <cell r="I22">
            <v>8.5</v>
          </cell>
        </row>
        <row r="23">
          <cell r="B23" t="str">
            <v xml:space="preserve">Pellets mous  6MM Krill Chili </v>
          </cell>
          <cell r="C23" t="str">
            <v>PMS6KC</v>
          </cell>
          <cell r="D23" t="str">
            <v>Pellets mous  6MM</v>
          </cell>
          <cell r="E23" t="str">
            <v>Krill Chili</v>
          </cell>
          <cell r="G23">
            <v>50</v>
          </cell>
          <cell r="H23">
            <v>1.1000000000000001</v>
          </cell>
          <cell r="I23">
            <v>4.8</v>
          </cell>
        </row>
        <row r="24">
          <cell r="B24" t="str">
            <v xml:space="preserve">Pellets mous  6MM Naturel </v>
          </cell>
          <cell r="C24" t="str">
            <v>PMS6N</v>
          </cell>
          <cell r="E24" t="str">
            <v>Naturel</v>
          </cell>
          <cell r="G24">
            <v>50</v>
          </cell>
          <cell r="H24">
            <v>1.1000000000000001</v>
          </cell>
          <cell r="I24">
            <v>4.8</v>
          </cell>
        </row>
        <row r="25">
          <cell r="B25" t="str">
            <v xml:space="preserve">Pellets mous  6MM Naturel M </v>
          </cell>
          <cell r="C25" t="str">
            <v>PMS6NM</v>
          </cell>
          <cell r="E25" t="str">
            <v>Naturel M</v>
          </cell>
          <cell r="G25">
            <v>50</v>
          </cell>
          <cell r="H25">
            <v>1.1000000000000001</v>
          </cell>
          <cell r="I25">
            <v>4.8</v>
          </cell>
        </row>
        <row r="26">
          <cell r="B26" t="str">
            <v>Pop-up Pêche Poivre 8 MM</v>
          </cell>
          <cell r="C26" t="str">
            <v>PUPP8</v>
          </cell>
          <cell r="D26" t="str">
            <v>Pop-up</v>
          </cell>
          <cell r="E26" t="str">
            <v>Pêche Poivre</v>
          </cell>
          <cell r="F26" t="str">
            <v>8 MM</v>
          </cell>
          <cell r="G26">
            <v>18</v>
          </cell>
          <cell r="H26">
            <v>1.72</v>
          </cell>
          <cell r="I26">
            <v>7.9</v>
          </cell>
        </row>
        <row r="27">
          <cell r="B27" t="str">
            <v>Pop-up Pêche Poivre 12 MM</v>
          </cell>
          <cell r="C27" t="str">
            <v>PUPP12</v>
          </cell>
          <cell r="F27" t="str">
            <v>12 MM</v>
          </cell>
          <cell r="G27">
            <v>7</v>
          </cell>
          <cell r="H27">
            <v>1.72</v>
          </cell>
          <cell r="I27">
            <v>7.9</v>
          </cell>
        </row>
        <row r="28">
          <cell r="B28" t="str">
            <v>Pop-up Pêche Poivre 16 MM</v>
          </cell>
          <cell r="C28" t="str">
            <v>PUPP16</v>
          </cell>
          <cell r="F28" t="str">
            <v>16 MM</v>
          </cell>
          <cell r="G28">
            <v>6</v>
          </cell>
          <cell r="H28">
            <v>1.72</v>
          </cell>
          <cell r="I28">
            <v>7.9</v>
          </cell>
        </row>
        <row r="29">
          <cell r="B29" t="str">
            <v>Pop-up Krill Chili 8 MM</v>
          </cell>
          <cell r="C29" t="str">
            <v>PUKC8</v>
          </cell>
          <cell r="E29" t="str">
            <v>Krill Chili</v>
          </cell>
          <cell r="F29" t="str">
            <v>8 MM</v>
          </cell>
          <cell r="G29">
            <v>12</v>
          </cell>
          <cell r="H29">
            <v>1.72</v>
          </cell>
          <cell r="I29">
            <v>7.9</v>
          </cell>
        </row>
        <row r="30">
          <cell r="B30" t="str">
            <v>Pop-up Krill Chili 12 MM</v>
          </cell>
          <cell r="C30" t="str">
            <v>PUKC12</v>
          </cell>
          <cell r="F30" t="str">
            <v>12 MM</v>
          </cell>
          <cell r="G30">
            <v>5</v>
          </cell>
          <cell r="H30">
            <v>1.72</v>
          </cell>
          <cell r="I30">
            <v>7.9</v>
          </cell>
        </row>
        <row r="31">
          <cell r="B31" t="str">
            <v>Pop-up Krill Chili 16 MM</v>
          </cell>
          <cell r="C31" t="str">
            <v>PUKC16</v>
          </cell>
          <cell r="F31" t="str">
            <v>16 MM</v>
          </cell>
          <cell r="G31">
            <v>5</v>
          </cell>
          <cell r="H31">
            <v>1.72</v>
          </cell>
          <cell r="I31">
            <v>7.9</v>
          </cell>
        </row>
        <row r="32">
          <cell r="B32" t="str">
            <v>Pop-up Tiger Scopex 8 MM</v>
          </cell>
          <cell r="C32" t="str">
            <v>PUTS8</v>
          </cell>
          <cell r="E32" t="str">
            <v>Tiger Scopex</v>
          </cell>
          <cell r="F32" t="str">
            <v>8 MM</v>
          </cell>
          <cell r="G32">
            <v>10</v>
          </cell>
          <cell r="H32">
            <v>1.72</v>
          </cell>
          <cell r="I32">
            <v>7.9</v>
          </cell>
        </row>
        <row r="33">
          <cell r="B33" t="str">
            <v>Pop-up Tiger Scopex 12 MM</v>
          </cell>
          <cell r="C33" t="str">
            <v>PUTS12</v>
          </cell>
          <cell r="F33" t="str">
            <v>12 MM</v>
          </cell>
          <cell r="G33">
            <v>9</v>
          </cell>
          <cell r="H33">
            <v>1.72</v>
          </cell>
          <cell r="I33">
            <v>7.9</v>
          </cell>
        </row>
        <row r="34">
          <cell r="B34" t="str">
            <v>Pop-up Tiger Scopex 16 MM</v>
          </cell>
          <cell r="C34" t="str">
            <v>PUTS16</v>
          </cell>
          <cell r="F34" t="str">
            <v>16 MM</v>
          </cell>
          <cell r="G34">
            <v>3</v>
          </cell>
          <cell r="H34">
            <v>1.72</v>
          </cell>
          <cell r="I34">
            <v>7.9</v>
          </cell>
        </row>
        <row r="35">
          <cell r="B35" t="str">
            <v>Pop-up Banane Squid 8 MM</v>
          </cell>
          <cell r="C35" t="str">
            <v>PUBS8</v>
          </cell>
          <cell r="E35" t="str">
            <v>Banane Squid</v>
          </cell>
          <cell r="F35" t="str">
            <v>8 MM</v>
          </cell>
          <cell r="G35">
            <v>13</v>
          </cell>
          <cell r="H35">
            <v>1.72</v>
          </cell>
          <cell r="I35">
            <v>7.9</v>
          </cell>
        </row>
        <row r="36">
          <cell r="B36" t="str">
            <v>Pop-up Banane Squid 12 MM</v>
          </cell>
          <cell r="C36" t="str">
            <v>PUBS12</v>
          </cell>
          <cell r="F36" t="str">
            <v>12 MM</v>
          </cell>
          <cell r="G36">
            <v>6</v>
          </cell>
          <cell r="H36">
            <v>1.72</v>
          </cell>
          <cell r="I36">
            <v>7.9</v>
          </cell>
        </row>
        <row r="37">
          <cell r="B37" t="str">
            <v>Pop-up Banane Squid 16 MM</v>
          </cell>
          <cell r="C37" t="str">
            <v>PUBS16</v>
          </cell>
          <cell r="F37" t="str">
            <v>16 MM</v>
          </cell>
          <cell r="H37">
            <v>1.72</v>
          </cell>
          <cell r="I37">
            <v>7.9</v>
          </cell>
        </row>
        <row r="38">
          <cell r="B38" t="str">
            <v>Pop-up Maïs 8 MM</v>
          </cell>
          <cell r="C38" t="str">
            <v>PUM8</v>
          </cell>
          <cell r="E38" t="str">
            <v>Maïs</v>
          </cell>
          <cell r="F38" t="str">
            <v>8 MM</v>
          </cell>
          <cell r="G38">
            <v>7</v>
          </cell>
          <cell r="H38">
            <v>1.72</v>
          </cell>
          <cell r="I38">
            <v>7.9</v>
          </cell>
        </row>
        <row r="39">
          <cell r="B39" t="str">
            <v>Pop-up Maïs 12 MM</v>
          </cell>
          <cell r="C39" t="str">
            <v>PUM12</v>
          </cell>
          <cell r="F39" t="str">
            <v>12 MM</v>
          </cell>
          <cell r="G39">
            <v>7</v>
          </cell>
          <cell r="H39">
            <v>1.72</v>
          </cell>
          <cell r="I39">
            <v>7.9</v>
          </cell>
        </row>
        <row r="40">
          <cell r="B40" t="str">
            <v>Pop-up Maïs 16 MM</v>
          </cell>
          <cell r="C40" t="str">
            <v>PUM16</v>
          </cell>
          <cell r="F40" t="str">
            <v>16 MM</v>
          </cell>
          <cell r="G40">
            <v>7</v>
          </cell>
          <cell r="H40">
            <v>1.72</v>
          </cell>
          <cell r="I40">
            <v>7.9</v>
          </cell>
        </row>
        <row r="41">
          <cell r="B41" t="str">
            <v>Enrobées - 150gr Krill Chili 12 MM</v>
          </cell>
          <cell r="C41" t="str">
            <v>E150KC12</v>
          </cell>
          <cell r="D41" t="str">
            <v>Enrobées - 150gr</v>
          </cell>
          <cell r="E41" t="str">
            <v>Krill Chili</v>
          </cell>
          <cell r="F41" t="str">
            <v>12 MM</v>
          </cell>
          <cell r="G41">
            <v>10</v>
          </cell>
          <cell r="H41">
            <v>1.6</v>
          </cell>
          <cell r="I41">
            <v>8</v>
          </cell>
        </row>
        <row r="42">
          <cell r="B42" t="str">
            <v>Enrobées - 150gr Krill Chili 16 MM</v>
          </cell>
          <cell r="C42" t="str">
            <v>E150KC16</v>
          </cell>
          <cell r="F42" t="str">
            <v>16 MM</v>
          </cell>
          <cell r="G42">
            <v>10</v>
          </cell>
          <cell r="H42">
            <v>1.6</v>
          </cell>
          <cell r="I42">
            <v>8</v>
          </cell>
        </row>
        <row r="43">
          <cell r="B43" t="str">
            <v>Enrobées - 150gr Krill Chili 20 MM</v>
          </cell>
          <cell r="C43" t="str">
            <v>E150KC20</v>
          </cell>
          <cell r="F43" t="str">
            <v>20 MM</v>
          </cell>
          <cell r="G43">
            <v>10</v>
          </cell>
          <cell r="H43">
            <v>1.6</v>
          </cell>
          <cell r="I43">
            <v>8</v>
          </cell>
        </row>
        <row r="44">
          <cell r="B44" t="str">
            <v>Enrobées - 150gr Tiger Scopex 12 MM</v>
          </cell>
          <cell r="C44" t="str">
            <v>E150TS12</v>
          </cell>
          <cell r="E44" t="str">
            <v>Tiger Scopex</v>
          </cell>
          <cell r="F44" t="str">
            <v>12 MM</v>
          </cell>
          <cell r="G44">
            <v>10</v>
          </cell>
          <cell r="H44">
            <v>1.6</v>
          </cell>
          <cell r="I44">
            <v>8</v>
          </cell>
        </row>
        <row r="45">
          <cell r="B45" t="str">
            <v>Enrobées - 150gr Tiger Scopex 16 MM</v>
          </cell>
          <cell r="C45" t="str">
            <v>E150TS16</v>
          </cell>
          <cell r="F45" t="str">
            <v>16 MM</v>
          </cell>
          <cell r="G45">
            <v>10</v>
          </cell>
          <cell r="H45">
            <v>1.6</v>
          </cell>
          <cell r="I45">
            <v>8</v>
          </cell>
        </row>
        <row r="46">
          <cell r="B46" t="str">
            <v>Enrobées - 150gr Tiger Scopex 20 MM</v>
          </cell>
          <cell r="C46" t="str">
            <v>E150TS20</v>
          </cell>
          <cell r="F46" t="str">
            <v>20 MM</v>
          </cell>
          <cell r="G46">
            <v>10</v>
          </cell>
          <cell r="H46">
            <v>1.6</v>
          </cell>
          <cell r="I46">
            <v>8</v>
          </cell>
        </row>
        <row r="47">
          <cell r="B47" t="str">
            <v>Hardhook Krill Chili 16 MM</v>
          </cell>
          <cell r="C47" t="str">
            <v>HKC16</v>
          </cell>
          <cell r="D47" t="str">
            <v>Hardhook</v>
          </cell>
          <cell r="E47" t="str">
            <v>Krill Chili</v>
          </cell>
          <cell r="F47" t="str">
            <v>16 MM</v>
          </cell>
          <cell r="H47">
            <v>1.8</v>
          </cell>
          <cell r="I47">
            <v>8</v>
          </cell>
        </row>
        <row r="48">
          <cell r="B48" t="str">
            <v>Hardhook Krill Chili 20 MM</v>
          </cell>
          <cell r="C48" t="str">
            <v>HKC20</v>
          </cell>
          <cell r="F48" t="str">
            <v>20 MM</v>
          </cell>
          <cell r="H48">
            <v>1.8</v>
          </cell>
          <cell r="I48">
            <v>8</v>
          </cell>
        </row>
        <row r="49">
          <cell r="B49" t="str">
            <v>Hardhook Tiger Scopex 16 MM</v>
          </cell>
          <cell r="C49" t="str">
            <v>HTS16</v>
          </cell>
          <cell r="E49" t="str">
            <v>Tiger Scopex</v>
          </cell>
          <cell r="F49" t="str">
            <v>16 MM</v>
          </cell>
          <cell r="H49">
            <v>1.8</v>
          </cell>
          <cell r="I49">
            <v>8</v>
          </cell>
        </row>
        <row r="50">
          <cell r="B50" t="str">
            <v>Hardhook Tiger Scopex 20 MM</v>
          </cell>
          <cell r="C50" t="str">
            <v>HTS20</v>
          </cell>
          <cell r="F50" t="str">
            <v>20 MM</v>
          </cell>
          <cell r="H50">
            <v>1.8</v>
          </cell>
          <cell r="I50">
            <v>8</v>
          </cell>
        </row>
        <row r="51">
          <cell r="B51" t="str">
            <v>Billes - 2,5KG Tiger Scopex 12 MM</v>
          </cell>
          <cell r="C51" t="str">
            <v>B2.5TS12</v>
          </cell>
          <cell r="D51" t="str">
            <v>Billes - 2,5KG</v>
          </cell>
          <cell r="E51" t="str">
            <v>Tiger Scopex</v>
          </cell>
          <cell r="F51" t="str">
            <v>12 MM</v>
          </cell>
        </row>
        <row r="52">
          <cell r="B52" t="str">
            <v>Billes - 2,5KG Tiger Scopex 16 MM</v>
          </cell>
          <cell r="C52" t="str">
            <v>B2.5TS16</v>
          </cell>
          <cell r="F52" t="str">
            <v>16 MM</v>
          </cell>
          <cell r="H52">
            <v>9.02</v>
          </cell>
          <cell r="I52">
            <v>22.6</v>
          </cell>
        </row>
        <row r="53">
          <cell r="B53" t="str">
            <v>Billes - 2,5KG Tiger Scopex 20 MM</v>
          </cell>
          <cell r="C53" t="str">
            <v>B2.5TS20</v>
          </cell>
          <cell r="F53" t="str">
            <v>20 MM</v>
          </cell>
          <cell r="H53">
            <v>9.02</v>
          </cell>
          <cell r="I53">
            <v>22.6</v>
          </cell>
        </row>
        <row r="54">
          <cell r="B54" t="str">
            <v>Billes - 2,5KG Tiger Scopex 24 MM</v>
          </cell>
          <cell r="C54" t="str">
            <v>B2.5TS24</v>
          </cell>
          <cell r="F54" t="str">
            <v>24 MM</v>
          </cell>
          <cell r="H54">
            <v>9.02</v>
          </cell>
          <cell r="I54">
            <v>22.6</v>
          </cell>
        </row>
        <row r="55">
          <cell r="B55" t="str">
            <v>Billes - 2,5KG Pêche Poivre 12 MM</v>
          </cell>
          <cell r="C55" t="str">
            <v>B2.5PP12</v>
          </cell>
          <cell r="E55" t="str">
            <v>Pêche Poivre</v>
          </cell>
          <cell r="F55" t="str">
            <v>12 MM</v>
          </cell>
          <cell r="G55">
            <v>2</v>
          </cell>
        </row>
        <row r="56">
          <cell r="B56" t="str">
            <v>Billes - 2,5KG Pêche Poivre 16 MM</v>
          </cell>
          <cell r="C56" t="str">
            <v>B2.5PP16</v>
          </cell>
          <cell r="F56" t="str">
            <v>16 MM</v>
          </cell>
          <cell r="H56">
            <v>9.02</v>
          </cell>
          <cell r="I56">
            <v>22.5</v>
          </cell>
        </row>
        <row r="57">
          <cell r="B57" t="str">
            <v>Billes - 2,5KG Pêche Poivre 20 MM</v>
          </cell>
          <cell r="C57" t="str">
            <v>B2.5PP20</v>
          </cell>
          <cell r="F57" t="str">
            <v>20 MM</v>
          </cell>
          <cell r="H57">
            <v>9.02</v>
          </cell>
          <cell r="I57">
            <v>22.5</v>
          </cell>
        </row>
        <row r="58">
          <cell r="B58" t="str">
            <v>Billes - 2,5KG Pêche Poivre 24 MM</v>
          </cell>
          <cell r="C58" t="str">
            <v>B2.5PP24</v>
          </cell>
          <cell r="F58" t="str">
            <v>24 MM</v>
          </cell>
          <cell r="H58">
            <v>9.02</v>
          </cell>
          <cell r="I58">
            <v>22.5</v>
          </cell>
        </row>
        <row r="59">
          <cell r="B59" t="str">
            <v>Billes - 2,5KG Krill Chili 12 MM</v>
          </cell>
          <cell r="C59" t="str">
            <v>B2.5KC12</v>
          </cell>
          <cell r="E59" t="str">
            <v>Krill Chili</v>
          </cell>
          <cell r="F59" t="str">
            <v>12 MM</v>
          </cell>
          <cell r="G59">
            <v>1</v>
          </cell>
          <cell r="I59">
            <v>25.4</v>
          </cell>
        </row>
        <row r="60">
          <cell r="B60" t="str">
            <v>Billes - 2,5KG Krill Chili 16 MM</v>
          </cell>
          <cell r="C60" t="str">
            <v>B2.5KC16</v>
          </cell>
          <cell r="F60" t="str">
            <v>16 MM</v>
          </cell>
          <cell r="H60">
            <v>9.5399999999999991</v>
          </cell>
          <cell r="I60">
            <v>22.7</v>
          </cell>
        </row>
        <row r="61">
          <cell r="B61" t="str">
            <v>Billes - 2,5KG Krill Chili 20 MM</v>
          </cell>
          <cell r="C61" t="str">
            <v>B2.5KC20</v>
          </cell>
          <cell r="F61" t="str">
            <v>20 MM</v>
          </cell>
          <cell r="H61">
            <v>9.5399999999999991</v>
          </cell>
          <cell r="I61">
            <v>22.7</v>
          </cell>
        </row>
        <row r="62">
          <cell r="B62" t="str">
            <v>Billes - 2,5KG Krill Chili 24 MM</v>
          </cell>
          <cell r="C62" t="str">
            <v>B2.5KC24</v>
          </cell>
          <cell r="F62" t="str">
            <v>24 MM</v>
          </cell>
          <cell r="H62">
            <v>9.5399999999999991</v>
          </cell>
          <cell r="I62">
            <v>22.7</v>
          </cell>
        </row>
        <row r="63">
          <cell r="B63" t="str">
            <v>Billes - 2,5KG Banane Squid 12 MM</v>
          </cell>
          <cell r="C63" t="str">
            <v>B2.5BS12</v>
          </cell>
          <cell r="E63" t="str">
            <v>Banane Squid</v>
          </cell>
          <cell r="F63" t="str">
            <v>12 MM</v>
          </cell>
          <cell r="G63">
            <v>1</v>
          </cell>
          <cell r="I63">
            <v>25.4</v>
          </cell>
        </row>
        <row r="64">
          <cell r="B64" t="str">
            <v>Billes - 2,5KG Banane Squid 16 MM</v>
          </cell>
          <cell r="C64" t="str">
            <v>B2.5BS16</v>
          </cell>
          <cell r="F64" t="str">
            <v>16 MM</v>
          </cell>
          <cell r="H64">
            <v>9.5399999999999991</v>
          </cell>
          <cell r="I64">
            <v>22.6</v>
          </cell>
        </row>
        <row r="65">
          <cell r="B65" t="str">
            <v>Billes - 2,5KG Banane Squid 20 MM</v>
          </cell>
          <cell r="C65" t="str">
            <v>B2.5BS20</v>
          </cell>
          <cell r="F65" t="str">
            <v>20 MM</v>
          </cell>
          <cell r="H65">
            <v>9.5399999999999991</v>
          </cell>
          <cell r="I65">
            <v>22.6</v>
          </cell>
        </row>
        <row r="66">
          <cell r="B66" t="str">
            <v>Billes - 2,5KG Banane Squid 24 MM</v>
          </cell>
          <cell r="C66" t="str">
            <v>B2.5BS24</v>
          </cell>
          <cell r="F66" t="str">
            <v>24 MM</v>
          </cell>
          <cell r="H66">
            <v>9.5399999999999991</v>
          </cell>
          <cell r="I66">
            <v>22.6</v>
          </cell>
        </row>
        <row r="67">
          <cell r="B67" t="str">
            <v>Billes - 5KG Tiger Scopex 12 MM</v>
          </cell>
          <cell r="C67" t="str">
            <v>B5TS12</v>
          </cell>
          <cell r="D67" t="str">
            <v>Billes - 5KG</v>
          </cell>
          <cell r="E67" t="str">
            <v>Tiger Scopex</v>
          </cell>
          <cell r="F67" t="str">
            <v>12 MM</v>
          </cell>
        </row>
        <row r="68">
          <cell r="B68" t="str">
            <v>Billes - 5KG Tiger Scopex 16 MM</v>
          </cell>
          <cell r="C68" t="str">
            <v>B5TS16</v>
          </cell>
          <cell r="F68" t="str">
            <v>16 MM</v>
          </cell>
          <cell r="G68">
            <v>13</v>
          </cell>
          <cell r="H68">
            <v>18.04</v>
          </cell>
          <cell r="I68">
            <v>38.9</v>
          </cell>
        </row>
        <row r="69">
          <cell r="B69" t="str">
            <v>Billes - 5KG Tiger Scopex 20 MM</v>
          </cell>
          <cell r="C69" t="str">
            <v>B5TS20</v>
          </cell>
          <cell r="F69" t="str">
            <v>20 MM</v>
          </cell>
          <cell r="G69">
            <v>12</v>
          </cell>
          <cell r="H69">
            <v>18.04</v>
          </cell>
          <cell r="I69">
            <v>38.9</v>
          </cell>
        </row>
        <row r="70">
          <cell r="B70" t="str">
            <v>Billes - 5KG Tiger Scopex 24 MM</v>
          </cell>
          <cell r="C70" t="str">
            <v>B5TS24</v>
          </cell>
          <cell r="F70" t="str">
            <v>24 MM</v>
          </cell>
          <cell r="G70">
            <v>10</v>
          </cell>
          <cell r="H70">
            <v>18.04</v>
          </cell>
          <cell r="I70">
            <v>38.9</v>
          </cell>
        </row>
        <row r="71">
          <cell r="B71" t="str">
            <v>Billes - 5KG Pêche Poivre 12 MM</v>
          </cell>
          <cell r="C71" t="str">
            <v>B5PP12</v>
          </cell>
          <cell r="E71" t="str">
            <v>Pêche Poivre</v>
          </cell>
          <cell r="F71" t="str">
            <v>12 MM</v>
          </cell>
        </row>
        <row r="72">
          <cell r="B72" t="str">
            <v>Billes - 5KG Pêche Poivre 16 MM</v>
          </cell>
          <cell r="C72" t="str">
            <v>B5PP16</v>
          </cell>
          <cell r="F72" t="str">
            <v>16 MM</v>
          </cell>
          <cell r="H72">
            <v>18.04</v>
          </cell>
          <cell r="I72">
            <v>38.799999999999997</v>
          </cell>
        </row>
        <row r="73">
          <cell r="B73" t="str">
            <v>Billes - 5KG Pêche Poivre 20 MM</v>
          </cell>
          <cell r="C73" t="str">
            <v>B5PP20</v>
          </cell>
          <cell r="F73" t="str">
            <v>20 MM</v>
          </cell>
          <cell r="H73">
            <v>18.04</v>
          </cell>
          <cell r="I73">
            <v>38.799999999999997</v>
          </cell>
        </row>
        <row r="74">
          <cell r="B74" t="str">
            <v>Billes - 5KG Pêche Poivre 24 MM</v>
          </cell>
          <cell r="C74" t="str">
            <v>B5PP24</v>
          </cell>
          <cell r="F74" t="str">
            <v>24 MM</v>
          </cell>
          <cell r="H74">
            <v>18.04</v>
          </cell>
          <cell r="I74">
            <v>38.799999999999997</v>
          </cell>
        </row>
        <row r="75">
          <cell r="B75" t="str">
            <v>Billes - 5KG Krill Chili 12 MM</v>
          </cell>
          <cell r="C75" t="str">
            <v>B5KC12</v>
          </cell>
          <cell r="E75" t="str">
            <v>Krill Chili</v>
          </cell>
          <cell r="F75" t="str">
            <v>12 MM</v>
          </cell>
        </row>
        <row r="76">
          <cell r="B76" t="str">
            <v>Billes - 5KG Krill Chili 16 MM</v>
          </cell>
          <cell r="C76" t="str">
            <v>B5KC16</v>
          </cell>
          <cell r="F76" t="str">
            <v>16 MM</v>
          </cell>
          <cell r="G76">
            <v>13</v>
          </cell>
          <cell r="H76">
            <v>19.079999999999998</v>
          </cell>
          <cell r="I76">
            <v>40.200000000000003</v>
          </cell>
        </row>
        <row r="77">
          <cell r="B77" t="str">
            <v>Billes - 5KG Krill Chili 20 MM</v>
          </cell>
          <cell r="C77" t="str">
            <v>B5KC20</v>
          </cell>
          <cell r="F77" t="str">
            <v>20 MM</v>
          </cell>
          <cell r="G77">
            <v>16</v>
          </cell>
          <cell r="H77">
            <v>19.079999999999998</v>
          </cell>
          <cell r="I77">
            <v>40.200000000000003</v>
          </cell>
        </row>
        <row r="78">
          <cell r="B78" t="str">
            <v>Billes - 5KG Krill Chili 24 MM</v>
          </cell>
          <cell r="C78" t="str">
            <v>B5KC24</v>
          </cell>
          <cell r="F78" t="str">
            <v>24 MM</v>
          </cell>
          <cell r="G78">
            <v>8</v>
          </cell>
          <cell r="H78">
            <v>19.079999999999998</v>
          </cell>
          <cell r="I78">
            <v>40.200000000000003</v>
          </cell>
        </row>
        <row r="79">
          <cell r="B79" t="str">
            <v>Billes - 5KG Banane Squid 12MM</v>
          </cell>
          <cell r="C79" t="str">
            <v>B5BS12</v>
          </cell>
          <cell r="E79" t="str">
            <v>Banane Squid</v>
          </cell>
          <cell r="F79" t="str">
            <v>12MM</v>
          </cell>
          <cell r="G79">
            <v>2</v>
          </cell>
        </row>
        <row r="80">
          <cell r="B80" t="str">
            <v>Billes - 5KG Banane Squid 16 MM</v>
          </cell>
          <cell r="C80" t="str">
            <v>B5BS16</v>
          </cell>
          <cell r="F80" t="str">
            <v>16 MM</v>
          </cell>
          <cell r="H80">
            <v>19.079999999999998</v>
          </cell>
          <cell r="I80">
            <v>40.1</v>
          </cell>
        </row>
        <row r="81">
          <cell r="B81" t="str">
            <v>Billes - 5KG Banane Squid 20 MM</v>
          </cell>
          <cell r="C81" t="str">
            <v>B5BS20</v>
          </cell>
          <cell r="F81" t="str">
            <v>20 MM</v>
          </cell>
          <cell r="H81">
            <v>19.079999999999998</v>
          </cell>
          <cell r="I81">
            <v>40.1</v>
          </cell>
        </row>
        <row r="82">
          <cell r="B82" t="str">
            <v>Billes - 5KG Banane Squid 24 MM</v>
          </cell>
          <cell r="C82" t="str">
            <v>B5BS24</v>
          </cell>
          <cell r="F82" t="str">
            <v>24 MM</v>
          </cell>
          <cell r="H82">
            <v>19.079999999999998</v>
          </cell>
          <cell r="I82">
            <v>40.1</v>
          </cell>
        </row>
        <row r="83">
          <cell r="B83" t="str">
            <v>Graines toastées 5 KG</v>
          </cell>
          <cell r="C83" t="str">
            <v>GT5</v>
          </cell>
          <cell r="D83" t="str">
            <v>Graines toastées</v>
          </cell>
          <cell r="E83" t="str">
            <v>5 KG</v>
          </cell>
          <cell r="F83" t="str">
            <v>5 KG</v>
          </cell>
        </row>
        <row r="84">
          <cell r="B84" t="str">
            <v>Graines toastées 10 KG</v>
          </cell>
          <cell r="C84" t="str">
            <v>GT10</v>
          </cell>
          <cell r="E84" t="str">
            <v>10 KG</v>
          </cell>
          <cell r="F84" t="str">
            <v>10 KG</v>
          </cell>
        </row>
        <row r="85">
          <cell r="B85" t="str">
            <v>Chènevis 5 KG</v>
          </cell>
          <cell r="C85" t="str">
            <v>CHEN5</v>
          </cell>
          <cell r="D85" t="str">
            <v>Chènevis</v>
          </cell>
          <cell r="E85" t="str">
            <v>5 KG</v>
          </cell>
          <cell r="F85" t="str">
            <v>5 KG</v>
          </cell>
        </row>
        <row r="86">
          <cell r="B86" t="str">
            <v>Booster Krill Chili 500 ML</v>
          </cell>
          <cell r="C86" t="str">
            <v>BKC.5</v>
          </cell>
          <cell r="D86" t="str">
            <v>Booster</v>
          </cell>
          <cell r="E86" t="str">
            <v>Krill Chili</v>
          </cell>
          <cell r="F86" t="str">
            <v>500 ML</v>
          </cell>
          <cell r="G86">
            <v>3</v>
          </cell>
          <cell r="H86">
            <v>3.09</v>
          </cell>
          <cell r="I86">
            <v>8.5</v>
          </cell>
        </row>
        <row r="87">
          <cell r="B87" t="str">
            <v>Booster Pêche Poivre 500 ML</v>
          </cell>
          <cell r="C87" t="str">
            <v>BPP.5</v>
          </cell>
          <cell r="E87" t="str">
            <v>Pêche Poivre</v>
          </cell>
          <cell r="F87" t="str">
            <v>500 ML</v>
          </cell>
          <cell r="G87">
            <v>2</v>
          </cell>
          <cell r="H87">
            <v>3.09</v>
          </cell>
          <cell r="I87">
            <v>8.5</v>
          </cell>
        </row>
        <row r="88">
          <cell r="B88" t="str">
            <v>Booster Tiger Scopex 500 ML</v>
          </cell>
          <cell r="C88" t="str">
            <v>BTS.5</v>
          </cell>
          <cell r="E88" t="str">
            <v>Tiger Scopex</v>
          </cell>
          <cell r="F88" t="str">
            <v>500 ML</v>
          </cell>
          <cell r="G88">
            <v>2</v>
          </cell>
          <cell r="H88">
            <v>3.09</v>
          </cell>
          <cell r="I88">
            <v>8.5</v>
          </cell>
        </row>
        <row r="89">
          <cell r="B89" t="str">
            <v>Booster Maïs 500 ML</v>
          </cell>
          <cell r="C89" t="str">
            <v>BM.5</v>
          </cell>
          <cell r="E89" t="str">
            <v>Maïs</v>
          </cell>
          <cell r="F89" t="str">
            <v>500 ML</v>
          </cell>
          <cell r="G89">
            <v>3</v>
          </cell>
          <cell r="H89">
            <v>3.09</v>
          </cell>
          <cell r="I89">
            <v>8.5</v>
          </cell>
        </row>
        <row r="90">
          <cell r="B90" t="str">
            <v>Booster Banane Squid 500 ML</v>
          </cell>
          <cell r="C90" t="str">
            <v>BBS.5</v>
          </cell>
          <cell r="E90" t="str">
            <v>Banane Squid</v>
          </cell>
          <cell r="F90" t="str">
            <v>500 ML</v>
          </cell>
          <cell r="H90">
            <v>3.09</v>
          </cell>
          <cell r="I90">
            <v>8.5</v>
          </cell>
        </row>
        <row r="91">
          <cell r="B91" t="str">
            <v>Deep Smoke Krill Chili 125 ML</v>
          </cell>
          <cell r="C91" t="str">
            <v>DSKC.125</v>
          </cell>
          <cell r="D91" t="str">
            <v>Deep Smoke</v>
          </cell>
          <cell r="E91" t="str">
            <v>Krill Chili</v>
          </cell>
          <cell r="F91" t="str">
            <v>125 ML</v>
          </cell>
          <cell r="G91">
            <v>9</v>
          </cell>
          <cell r="H91">
            <v>1.48</v>
          </cell>
          <cell r="I91">
            <v>6.8</v>
          </cell>
        </row>
        <row r="92">
          <cell r="B92" t="str">
            <v>Deep Smoke Pêche Poivre 125 ML</v>
          </cell>
          <cell r="C92" t="str">
            <v>DSPP.125</v>
          </cell>
          <cell r="E92" t="str">
            <v>Pêche Poivre</v>
          </cell>
          <cell r="F92" t="str">
            <v>125 ML</v>
          </cell>
          <cell r="G92">
            <v>4</v>
          </cell>
          <cell r="H92">
            <v>1.48</v>
          </cell>
          <cell r="I92">
            <v>6.8</v>
          </cell>
        </row>
        <row r="93">
          <cell r="B93" t="str">
            <v>Deep Smoke Tiger Scopex 125 ML</v>
          </cell>
          <cell r="C93" t="str">
            <v>DSTS.125</v>
          </cell>
          <cell r="E93" t="str">
            <v>Tiger Scopex</v>
          </cell>
          <cell r="F93" t="str">
            <v>125 ML</v>
          </cell>
          <cell r="G93">
            <v>7</v>
          </cell>
          <cell r="H93">
            <v>1.48</v>
          </cell>
          <cell r="I93">
            <v>6.8</v>
          </cell>
        </row>
        <row r="94">
          <cell r="B94" t="str">
            <v>Deep Smoke Maïs 125 ML</v>
          </cell>
          <cell r="C94" t="str">
            <v>DSM.125</v>
          </cell>
          <cell r="E94" t="str">
            <v>Maïs</v>
          </cell>
          <cell r="F94" t="str">
            <v>125 ML</v>
          </cell>
          <cell r="G94">
            <v>4</v>
          </cell>
          <cell r="H94">
            <v>1.48</v>
          </cell>
          <cell r="I94">
            <v>6.8</v>
          </cell>
        </row>
        <row r="95">
          <cell r="B95" t="str">
            <v>Deep Smoke Banane Squid 125 ML</v>
          </cell>
          <cell r="C95" t="str">
            <v>DSBS.125</v>
          </cell>
          <cell r="E95" t="str">
            <v>Banane Squid</v>
          </cell>
          <cell r="F95" t="str">
            <v>125 ML</v>
          </cell>
          <cell r="H95">
            <v>1.48</v>
          </cell>
          <cell r="I95">
            <v>6.8</v>
          </cell>
        </row>
        <row r="96">
          <cell r="B96" t="str">
            <v>Huile de chènevis 500 ML</v>
          </cell>
          <cell r="C96" t="str">
            <v>HUICHEN.5</v>
          </cell>
          <cell r="D96" t="str">
            <v>Huile de chènevis</v>
          </cell>
          <cell r="F96" t="str">
            <v>500 ML</v>
          </cell>
          <cell r="G96">
            <v>2</v>
          </cell>
          <cell r="H96">
            <v>5.12</v>
          </cell>
          <cell r="I96">
            <v>8</v>
          </cell>
        </row>
        <row r="97">
          <cell r="B97" t="str">
            <v>Casquette</v>
          </cell>
          <cell r="C97" t="str">
            <v>GDBCAS</v>
          </cell>
          <cell r="D97" t="str">
            <v>Casquette</v>
          </cell>
          <cell r="H97">
            <v>5.4</v>
          </cell>
          <cell r="I97">
            <v>13.5</v>
          </cell>
        </row>
        <row r="98">
          <cell r="B98" t="str">
            <v>T-shirt S</v>
          </cell>
          <cell r="C98" t="str">
            <v>GDBTSS</v>
          </cell>
          <cell r="D98" t="str">
            <v>T-shirt</v>
          </cell>
          <cell r="F98" t="str">
            <v>S</v>
          </cell>
          <cell r="H98">
            <v>10.79</v>
          </cell>
          <cell r="I98">
            <v>20</v>
          </cell>
        </row>
        <row r="99">
          <cell r="B99" t="str">
            <v>T-shirt M</v>
          </cell>
          <cell r="C99" t="str">
            <v>GDBTSM</v>
          </cell>
          <cell r="F99" t="str">
            <v>M</v>
          </cell>
          <cell r="H99">
            <v>10.79</v>
          </cell>
          <cell r="I99">
            <v>20</v>
          </cell>
        </row>
        <row r="100">
          <cell r="B100" t="str">
            <v>T-shirt L</v>
          </cell>
          <cell r="C100" t="str">
            <v>GDBTSL</v>
          </cell>
          <cell r="F100" t="str">
            <v>L</v>
          </cell>
          <cell r="H100">
            <v>10.79</v>
          </cell>
          <cell r="I100">
            <v>20</v>
          </cell>
        </row>
        <row r="101">
          <cell r="B101" t="str">
            <v>T-shirt XL</v>
          </cell>
          <cell r="C101" t="str">
            <v>GDBTSXL</v>
          </cell>
          <cell r="F101" t="str">
            <v>XL</v>
          </cell>
          <cell r="H101">
            <v>10.79</v>
          </cell>
          <cell r="I101">
            <v>20</v>
          </cell>
        </row>
        <row r="102">
          <cell r="B102" t="str">
            <v>T-shirt XXL</v>
          </cell>
          <cell r="C102" t="str">
            <v>GDBTSXXL</v>
          </cell>
          <cell r="F102" t="str">
            <v>XXL</v>
          </cell>
          <cell r="H102">
            <v>10.79</v>
          </cell>
          <cell r="I102">
            <v>20</v>
          </cell>
        </row>
        <row r="103">
          <cell r="B103" t="str">
            <v>Pull S</v>
          </cell>
          <cell r="C103" t="str">
            <v>GDBPS</v>
          </cell>
          <cell r="D103" t="str">
            <v>Pull</v>
          </cell>
          <cell r="F103" t="str">
            <v>S</v>
          </cell>
          <cell r="H103">
            <v>29</v>
          </cell>
          <cell r="I103">
            <v>40</v>
          </cell>
        </row>
        <row r="104">
          <cell r="B104" t="str">
            <v>Pull M</v>
          </cell>
          <cell r="C104" t="str">
            <v>GDBPM</v>
          </cell>
          <cell r="F104" t="str">
            <v>M</v>
          </cell>
          <cell r="G104">
            <v>4</v>
          </cell>
          <cell r="H104">
            <v>29</v>
          </cell>
          <cell r="I104">
            <v>40</v>
          </cell>
        </row>
        <row r="105">
          <cell r="B105" t="str">
            <v>Pull L</v>
          </cell>
          <cell r="C105" t="str">
            <v>GDBPL</v>
          </cell>
          <cell r="F105" t="str">
            <v>L</v>
          </cell>
          <cell r="G105">
            <v>5</v>
          </cell>
          <cell r="H105">
            <v>29</v>
          </cell>
          <cell r="I105">
            <v>40</v>
          </cell>
        </row>
        <row r="106">
          <cell r="B106" t="str">
            <v>Pull XL</v>
          </cell>
          <cell r="C106" t="str">
            <v>GDBPXL</v>
          </cell>
          <cell r="F106" t="str">
            <v>XL</v>
          </cell>
          <cell r="G106">
            <v>6</v>
          </cell>
          <cell r="H106">
            <v>29</v>
          </cell>
          <cell r="I106">
            <v>40</v>
          </cell>
        </row>
        <row r="107">
          <cell r="B107" t="str">
            <v>Pull XXL</v>
          </cell>
          <cell r="C107" t="str">
            <v>GDBPXXL</v>
          </cell>
          <cell r="F107" t="str">
            <v>XXL</v>
          </cell>
          <cell r="G107">
            <v>4</v>
          </cell>
          <cell r="H107">
            <v>29</v>
          </cell>
          <cell r="I107">
            <v>40</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6EB3E63-8196-487D-ACA3-15EC1EC648BC}" name="Inventaire" displayName="Inventaire" ref="B3:P108" totalsRowShown="0" headerRowDxfId="16" dataDxfId="15" headerRowCellStyle="Titre 1" dataCellStyle="Détails du tableau droite">
  <autoFilter ref="B3:P108" xr:uid="{00000000-0009-0000-0100-000001000000}"/>
  <tableColumns count="15">
    <tableColumn id="1" xr3:uid="{E3D8FEFD-B4D6-4B1A-8286-80ABE32C5EFF}" name="Articles avec indicateur à réapprovisionner" dataDxfId="14" dataCellStyle="Colonne Indicateur">
      <calculatedColumnFormula>IFERROR((Inventaire[[#This Row],[Quantité en stock initial]]&lt;=Inventaire[[#This Row],[Seuil de réapprovisionnement]])*(Inventaire[[#This Row],[Retiré ?]]="")*valHighlight,0)</calculatedColumnFormula>
    </tableColumn>
    <tableColumn id="2" xr3:uid="{A2E4C690-58AD-4BC9-A125-CF8AA7E5E4EB}" name="Référence de stock" dataDxfId="13" dataCellStyle="Détails du tableau gauche"/>
    <tableColumn id="4" xr3:uid="{E07B8CA3-B73D-4D8A-92E4-FE6CD4A1B211}" name="Description" dataDxfId="12" dataCellStyle="Détails du tableau gauche"/>
    <tableColumn id="5" xr3:uid="{6CF0BD3A-5FAA-414E-AC2F-9A1381671C14}" name="Prix unitaire" dataDxfId="11" dataCellStyle="Devise du tableau"/>
    <tableColumn id="6" xr3:uid="{0389F51F-FC8D-4ADF-92C0-3E11769A69C2}" name="Quantité en stock initial" dataDxfId="10" dataCellStyle="Détails du tableau droite"/>
    <tableColumn id="13" xr3:uid="{99B974AD-23D3-4E21-B43F-BDFAB9712B4B}" name="Presence facture" dataDxfId="9" dataCellStyle="Détails du tableau droite">
      <calculatedColumnFormula>IF(Inventaire[[#This Row],[Description]]=VLOOKUP(Inventaire[[#This Row],[Description]],[1]Facture!$C$18:$C$31,1,FALSE),VLOOKUP(Inventaire[[#This Row],[Description]],[1]Facture!$C$18:$D$31,2,FALSE),"")</calculatedColumnFormula>
    </tableColumn>
    <tableColumn id="14" xr3:uid="{1FD7525B-95F8-4F8D-8584-0C76797F516D}" name="Vente du jour" dataDxfId="8" dataCellStyle="Détails du tableau droite">
      <calculatedColumnFormula>IFERROR(Inventaire[[#This Row],[Presence facture]],0)</calculatedColumnFormula>
    </tableColumn>
    <tableColumn id="3" xr3:uid="{33CE233A-895F-4491-8949-9E745FE69E36}" name="Stock Actuel" dataDxfId="7" dataCellStyle="Détails du tableau droite">
      <calculatedColumnFormula>Inventaire[[#This Row],[Quantité en stock initial]]-H4</calculatedColumnFormula>
    </tableColumn>
    <tableColumn id="12" xr3:uid="{9A676F40-92D0-42BB-B23F-22AFE9CB4F5D}" name="Nouvelle entrée" dataDxfId="6" dataCellStyle="Détails du tableau droite"/>
    <tableColumn id="15" xr3:uid="{578E238E-17E8-4AF0-9FA7-FC49D31E5E30}" name="Nouveau Stock" dataDxfId="5" dataCellStyle="Détails du tableau droite">
      <calculatedColumnFormula>IF(Inventaire[[#This Row],[Nouvelle entrée]]="",Inventaire[[#This Row],[Stock Actuel]],(Inventaire[[#This Row],[Stock Actuel]]+J4))</calculatedColumnFormula>
    </tableColumn>
    <tableColumn id="7" xr3:uid="{825213F9-C263-49C1-90D1-8F981E6295F9}" name="Valeur de stock" dataDxfId="4" dataCellStyle="Devise du tableau">
      <calculatedColumnFormula>IF(Inventaire[[#This Row],[Nouvelle entrée]]="",(Inventaire[[#This Row],[Prix unitaire]]*Inventaire[[#This Row],[Quantité en stock initial]]),((Inventaire[[#This Row],[Nouvelle entrée]]+Inventaire[[#This Row],[Stock Actuel]])*Inventaire[[#This Row],[Prix unitaire]]))</calculatedColumnFormula>
    </tableColumn>
    <tableColumn id="8" xr3:uid="{BB6AB6DB-1559-4019-B12C-E44E7F8563BC}" name="Seuil de réapprovisionnement" dataDxfId="3" dataCellStyle="Détails du tableau droite"/>
    <tableColumn id="9" xr3:uid="{16271F89-826D-43E7-B576-BD7C742FD3F8}" name="Temps avant réapprovisionnement en jours" dataDxfId="2" dataCellStyle="Détails du tableau droite"/>
    <tableColumn id="10" xr3:uid="{6D5F696B-6F7E-4D43-99E3-893AC7359D49}" name="Quantité à réapprovisionner" dataDxfId="1" dataCellStyle="Détails du tableau droite">
      <calculatedColumnFormula>Inventaire[[#This Row],[Quantité en stock initial]]</calculatedColumnFormula>
    </tableColumn>
    <tableColumn id="11" xr3:uid="{891C1D0B-1DCF-404B-AE04-945D44A2C4A8}" name="Retiré ?" dataDxfId="0" dataCellStyle="Retiré"/>
  </tableColumns>
  <tableStyleInfo name="Inventaire"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8CB8AC-B583-41E9-8884-794BF442CC82}">
  <sheetPr codeName="Feuil4">
    <tabColor theme="5" tint="0.59999389629810485"/>
    <pageSetUpPr fitToPage="1"/>
  </sheetPr>
  <dimension ref="B1:P108"/>
  <sheetViews>
    <sheetView showGridLines="0" tabSelected="1" zoomScaleNormal="100" workbookViewId="0">
      <selection activeCell="F109" sqref="F109"/>
    </sheetView>
  </sheetViews>
  <sheetFormatPr baseColWidth="10" defaultColWidth="9.140625" defaultRowHeight="30" customHeight="1" x14ac:dyDescent="0.25"/>
  <cols>
    <col min="1" max="1" width="1.7109375" style="7" customWidth="1"/>
    <col min="2" max="2" width="3" style="8" customWidth="1"/>
    <col min="3" max="3" width="22.85546875" style="7" customWidth="1"/>
    <col min="4" max="4" width="35.28515625" style="9" bestFit="1" customWidth="1"/>
    <col min="5" max="5" width="24.28515625" style="9" customWidth="1"/>
    <col min="6" max="6" width="24.5703125" style="9" customWidth="1"/>
    <col min="7" max="7" width="24.5703125" style="9" hidden="1" customWidth="1"/>
    <col min="8" max="11" width="24.5703125" style="9" customWidth="1"/>
    <col min="12" max="12" width="20.85546875" style="9" customWidth="1"/>
    <col min="13" max="13" width="27.5703125" style="9" customWidth="1"/>
    <col min="14" max="14" width="35.5703125" style="10" customWidth="1"/>
    <col min="15" max="15" width="24.140625" style="7" customWidth="1"/>
    <col min="16" max="16" width="16.7109375" style="7" customWidth="1"/>
    <col min="17" max="17" width="1.7109375" style="7" customWidth="1"/>
    <col min="18" max="16384" width="9.140625" style="7"/>
  </cols>
  <sheetData>
    <row r="1" spans="2:16" ht="49.5" customHeight="1" x14ac:dyDescent="0.25">
      <c r="B1" s="1"/>
      <c r="C1" s="2" t="s">
        <v>0</v>
      </c>
      <c r="D1" s="2"/>
      <c r="E1" s="3" t="s">
        <v>1</v>
      </c>
      <c r="F1" s="3"/>
      <c r="G1" s="4"/>
      <c r="H1" s="4"/>
      <c r="I1" s="4"/>
      <c r="J1" s="4"/>
      <c r="K1" s="4"/>
      <c r="L1" s="5" t="s">
        <v>2</v>
      </c>
      <c r="M1" s="4"/>
      <c r="N1" s="4"/>
      <c r="O1" s="6"/>
      <c r="P1" s="4"/>
    </row>
    <row r="2" spans="2:16" ht="12" customHeight="1" x14ac:dyDescent="0.25"/>
    <row r="3" spans="2:16" ht="42.75" customHeight="1" x14ac:dyDescent="0.25">
      <c r="B3" s="11" t="s">
        <v>3</v>
      </c>
      <c r="C3" s="12" t="s">
        <v>4</v>
      </c>
      <c r="D3" s="12" t="s">
        <v>5</v>
      </c>
      <c r="E3" s="12" t="s">
        <v>6</v>
      </c>
      <c r="F3" s="12" t="s">
        <v>7</v>
      </c>
      <c r="G3" s="12" t="s">
        <v>8</v>
      </c>
      <c r="H3" s="12" t="s">
        <v>9</v>
      </c>
      <c r="I3" s="12" t="s">
        <v>10</v>
      </c>
      <c r="J3" s="12" t="s">
        <v>11</v>
      </c>
      <c r="K3" s="12" t="s">
        <v>12</v>
      </c>
      <c r="L3" s="12" t="s">
        <v>13</v>
      </c>
      <c r="M3" s="12" t="s">
        <v>14</v>
      </c>
      <c r="N3" s="12" t="s">
        <v>15</v>
      </c>
      <c r="O3" s="12" t="s">
        <v>16</v>
      </c>
      <c r="P3" s="12" t="s">
        <v>17</v>
      </c>
    </row>
    <row r="4" spans="2:16" ht="30" customHeight="1" x14ac:dyDescent="0.25">
      <c r="B4" s="11">
        <f>IFERROR((Inventaire[[#This Row],[Quantité en stock initial]]&lt;=Inventaire[[#This Row],[Seuil de réapprovisionnement]])*(Inventaire[[#This Row],[Retiré ?]]="")*valHighlight,0)</f>
        <v>0</v>
      </c>
      <c r="C4" s="13" t="s">
        <v>18</v>
      </c>
      <c r="D4" s="14" t="s">
        <v>19</v>
      </c>
      <c r="E4" s="15">
        <v>1.93</v>
      </c>
      <c r="F4" s="16">
        <v>10</v>
      </c>
      <c r="G4" s="16" t="e">
        <f>IF(Inventaire[[#This Row],[Description]]=VLOOKUP(Inventaire[[#This Row],[Description]],[1]Facture!$C$18:$C$31,1,FALSE),VLOOKUP(Inventaire[[#This Row],[Description]],[1]Facture!$C$18:$D$31,2,FALSE),"")</f>
        <v>#N/A</v>
      </c>
      <c r="H4" s="16">
        <f>IFERROR(Inventaire[[#This Row],[Presence facture]],0)</f>
        <v>0</v>
      </c>
      <c r="I4" s="16">
        <f>Inventaire[[#This Row],[Quantité en stock initial]]-H4</f>
        <v>10</v>
      </c>
      <c r="J4" s="16"/>
      <c r="K4" s="16">
        <f>IF(Inventaire[[#This Row],[Nouvelle entrée]]="",Inventaire[[#This Row],[Stock Actuel]],(Inventaire[[#This Row],[Stock Actuel]]+J4))</f>
        <v>10</v>
      </c>
      <c r="L4" s="15">
        <f>IF(Inventaire[[#This Row],[Nouvelle entrée]]="",(Inventaire[[#This Row],[Prix unitaire]]*Inventaire[[#This Row],[Quantité en stock initial]]),((Inventaire[[#This Row],[Nouvelle entrée]]+Inventaire[[#This Row],[Stock Actuel]])*Inventaire[[#This Row],[Prix unitaire]]))</f>
        <v>19.3</v>
      </c>
      <c r="M4" s="16">
        <v>1</v>
      </c>
      <c r="N4" s="16">
        <v>1</v>
      </c>
      <c r="O4" s="16">
        <f>Inventaire[[#This Row],[Quantité en stock initial]]</f>
        <v>10</v>
      </c>
      <c r="P4" s="17" t="s">
        <v>20</v>
      </c>
    </row>
    <row r="5" spans="2:16" ht="30" customHeight="1" x14ac:dyDescent="0.25">
      <c r="B5" s="11">
        <f>IFERROR((Inventaire[[#This Row],[Quantité en stock initial]]&lt;=Inventaire[[#This Row],[Seuil de réapprovisionnement]])*(Inventaire[[#This Row],[Retiré ?]]="")*valHighlight,0)</f>
        <v>0</v>
      </c>
      <c r="C5" s="13" t="s">
        <v>21</v>
      </c>
      <c r="D5" s="14" t="s">
        <v>22</v>
      </c>
      <c r="E5" s="15">
        <v>1.93</v>
      </c>
      <c r="F5" s="16">
        <v>3</v>
      </c>
      <c r="G5" s="16" t="e">
        <f>IF(Inventaire[[#This Row],[Description]]=VLOOKUP(Inventaire[[#This Row],[Description]],[1]Facture!$C$18:$C$31,1,FALSE),VLOOKUP(Inventaire[[#This Row],[Description]],[1]Facture!$C$18:$D$31,2,FALSE),"")</f>
        <v>#N/A</v>
      </c>
      <c r="H5" s="16">
        <f>IFERROR(Inventaire[[#This Row],[Presence facture]],0)</f>
        <v>0</v>
      </c>
      <c r="I5" s="16">
        <f>Inventaire[[#This Row],[Quantité en stock initial]]-H5</f>
        <v>3</v>
      </c>
      <c r="J5" s="16"/>
      <c r="K5" s="16">
        <f>IF(Inventaire[[#This Row],[Nouvelle entrée]]="",Inventaire[[#This Row],[Stock Actuel]],(Inventaire[[#This Row],[Stock Actuel]]+J5))</f>
        <v>3</v>
      </c>
      <c r="L5" s="15">
        <f>IF(Inventaire[[#This Row],[Nouvelle entrée]]="",(Inventaire[[#This Row],[Prix unitaire]]*Inventaire[[#This Row],[Quantité en stock initial]]),((Inventaire[[#This Row],[Nouvelle entrée]]+Inventaire[[#This Row],[Stock Actuel]])*Inventaire[[#This Row],[Prix unitaire]]))</f>
        <v>5.79</v>
      </c>
      <c r="M5" s="16">
        <v>1</v>
      </c>
      <c r="N5" s="16">
        <v>1</v>
      </c>
      <c r="O5" s="16">
        <f>Inventaire[[#This Row],[Quantité en stock initial]]</f>
        <v>3</v>
      </c>
      <c r="P5" s="17" t="s">
        <v>20</v>
      </c>
    </row>
    <row r="6" spans="2:16" ht="30" customHeight="1" x14ac:dyDescent="0.25">
      <c r="B6" s="11">
        <f>IFERROR((Inventaire[[#This Row],[Quantité en stock initial]]&lt;=Inventaire[[#This Row],[Seuil de réapprovisionnement]])*(Inventaire[[#This Row],[Retiré ?]]="")*valHighlight,0)</f>
        <v>1</v>
      </c>
      <c r="C6" s="13" t="s">
        <v>23</v>
      </c>
      <c r="D6" s="14" t="s">
        <v>24</v>
      </c>
      <c r="E6" s="15">
        <v>1.93</v>
      </c>
      <c r="F6" s="16">
        <v>1</v>
      </c>
      <c r="G6" s="16">
        <f>IF(Inventaire[[#This Row],[Description]]=VLOOKUP(Inventaire[[#This Row],[Description]],[1]Facture!$C$18:$C$31,1,FALSE),VLOOKUP(Inventaire[[#This Row],[Description]],[1]Facture!$C$18:$D$31,2,FALSE),"")</f>
        <v>1</v>
      </c>
      <c r="H6" s="16">
        <f>IFERROR(Inventaire[[#This Row],[Presence facture]],0)</f>
        <v>1</v>
      </c>
      <c r="I6" s="16">
        <f>Inventaire[[#This Row],[Quantité en stock initial]]-H6</f>
        <v>0</v>
      </c>
      <c r="J6" s="16"/>
      <c r="K6" s="16">
        <f>IF(Inventaire[[#This Row],[Nouvelle entrée]]="",Inventaire[[#This Row],[Stock Actuel]],(Inventaire[[#This Row],[Stock Actuel]]+J6))</f>
        <v>0</v>
      </c>
      <c r="L6" s="15">
        <f>IF(Inventaire[[#This Row],[Nouvelle entrée]]="",(Inventaire[[#This Row],[Prix unitaire]]*Inventaire[[#This Row],[Quantité en stock initial]]),((Inventaire[[#This Row],[Nouvelle entrée]]+Inventaire[[#This Row],[Stock Actuel]])*Inventaire[[#This Row],[Prix unitaire]]))</f>
        <v>1.93</v>
      </c>
      <c r="M6" s="16">
        <v>1</v>
      </c>
      <c r="N6" s="16">
        <v>1</v>
      </c>
      <c r="O6" s="16">
        <f>Inventaire[[#This Row],[Quantité en stock initial]]</f>
        <v>1</v>
      </c>
      <c r="P6" s="17" t="s">
        <v>20</v>
      </c>
    </row>
    <row r="7" spans="2:16" ht="30" customHeight="1" x14ac:dyDescent="0.25">
      <c r="B7" s="11">
        <f>IFERROR((Inventaire[[#This Row],[Quantité en stock initial]]&lt;=Inventaire[[#This Row],[Seuil de réapprovisionnement]])*(Inventaire[[#This Row],[Retiré ?]]="")*valHighlight,0)</f>
        <v>1</v>
      </c>
      <c r="C7" s="13" t="s">
        <v>25</v>
      </c>
      <c r="D7" s="14" t="s">
        <v>26</v>
      </c>
      <c r="E7" s="15">
        <v>1.93</v>
      </c>
      <c r="F7" s="16">
        <v>1</v>
      </c>
      <c r="G7" s="16" t="e">
        <f>IF(Inventaire[[#This Row],[Description]]=VLOOKUP(Inventaire[[#This Row],[Description]],[1]Facture!$C$18:$C$31,1,FALSE),VLOOKUP(Inventaire[[#This Row],[Description]],[1]Facture!$C$18:$D$31,2,FALSE),"")</f>
        <v>#N/A</v>
      </c>
      <c r="H7" s="16">
        <f>IFERROR(Inventaire[[#This Row],[Presence facture]],0)</f>
        <v>0</v>
      </c>
      <c r="I7" s="16">
        <f>Inventaire[[#This Row],[Quantité en stock initial]]-H7</f>
        <v>1</v>
      </c>
      <c r="J7" s="16"/>
      <c r="K7" s="16">
        <f>IF(Inventaire[[#This Row],[Nouvelle entrée]]="",Inventaire[[#This Row],[Stock Actuel]],(Inventaire[[#This Row],[Stock Actuel]]+J7))</f>
        <v>1</v>
      </c>
      <c r="L7" s="15">
        <f>IF(Inventaire[[#This Row],[Nouvelle entrée]]="",(Inventaire[[#This Row],[Prix unitaire]]*Inventaire[[#This Row],[Quantité en stock initial]]),((Inventaire[[#This Row],[Nouvelle entrée]]+Inventaire[[#This Row],[Stock Actuel]])*Inventaire[[#This Row],[Prix unitaire]]))</f>
        <v>1.93</v>
      </c>
      <c r="M7" s="16">
        <v>1</v>
      </c>
      <c r="N7" s="16">
        <v>1</v>
      </c>
      <c r="O7" s="16">
        <f>Inventaire[[#This Row],[Quantité en stock initial]]</f>
        <v>1</v>
      </c>
      <c r="P7" s="17" t="s">
        <v>20</v>
      </c>
    </row>
    <row r="8" spans="2:16" ht="30" customHeight="1" x14ac:dyDescent="0.25">
      <c r="B8" s="11">
        <f>IFERROR((Inventaire[[#This Row],[Quantité en stock initial]]&lt;=Inventaire[[#This Row],[Seuil de réapprovisionnement]])*(Inventaire[[#This Row],[Retiré ?]]="")*valHighlight,0)</f>
        <v>0</v>
      </c>
      <c r="C8" s="13" t="s">
        <v>27</v>
      </c>
      <c r="D8" s="14" t="s">
        <v>28</v>
      </c>
      <c r="E8" s="15">
        <v>1.93</v>
      </c>
      <c r="F8" s="16">
        <v>2</v>
      </c>
      <c r="G8" s="16" t="e">
        <f>IF(Inventaire[[#This Row],[Description]]=VLOOKUP(Inventaire[[#This Row],[Description]],[1]Facture!$C$18:$C$31,1,FALSE),VLOOKUP(Inventaire[[#This Row],[Description]],[1]Facture!$C$18:$D$31,2,FALSE),"")</f>
        <v>#N/A</v>
      </c>
      <c r="H8" s="16">
        <f>IFERROR(Inventaire[[#This Row],[Presence facture]],0)</f>
        <v>0</v>
      </c>
      <c r="I8" s="16">
        <f>Inventaire[[#This Row],[Quantité en stock initial]]-H8</f>
        <v>2</v>
      </c>
      <c r="J8" s="16"/>
      <c r="K8" s="16">
        <f>IF(Inventaire[[#This Row],[Nouvelle entrée]]="",Inventaire[[#This Row],[Stock Actuel]],(Inventaire[[#This Row],[Stock Actuel]]+J8))</f>
        <v>2</v>
      </c>
      <c r="L8" s="15">
        <f>IF(Inventaire[[#This Row],[Nouvelle entrée]]="",(Inventaire[[#This Row],[Prix unitaire]]*Inventaire[[#This Row],[Quantité en stock initial]]),((Inventaire[[#This Row],[Nouvelle entrée]]+Inventaire[[#This Row],[Stock Actuel]])*Inventaire[[#This Row],[Prix unitaire]]))</f>
        <v>3.86</v>
      </c>
      <c r="M8" s="16">
        <v>1</v>
      </c>
      <c r="N8" s="16">
        <v>1</v>
      </c>
      <c r="O8" s="16">
        <f>Inventaire[[#This Row],[Quantité en stock initial]]</f>
        <v>2</v>
      </c>
      <c r="P8" s="17" t="s">
        <v>20</v>
      </c>
    </row>
    <row r="9" spans="2:16" ht="30" customHeight="1" x14ac:dyDescent="0.25">
      <c r="B9" s="11">
        <f>IFERROR((Inventaire[[#This Row],[Quantité en stock initial]]&lt;=Inventaire[[#This Row],[Seuil de réapprovisionnement]])*(Inventaire[[#This Row],[Retiré ?]]="")*valHighlight,0)</f>
        <v>0</v>
      </c>
      <c r="C9" s="13" t="s">
        <v>29</v>
      </c>
      <c r="D9" s="14" t="s">
        <v>30</v>
      </c>
      <c r="E9" s="15">
        <v>1.93</v>
      </c>
      <c r="F9" s="16">
        <v>4</v>
      </c>
      <c r="G9" s="16" t="e">
        <f>IF(Inventaire[[#This Row],[Description]]=VLOOKUP(Inventaire[[#This Row],[Description]],[1]Facture!$C$18:$C$31,1,FALSE),VLOOKUP(Inventaire[[#This Row],[Description]],[1]Facture!$C$18:$D$31,2,FALSE),"")</f>
        <v>#N/A</v>
      </c>
      <c r="H9" s="16">
        <f>IFERROR(Inventaire[[#This Row],[Presence facture]],0)</f>
        <v>0</v>
      </c>
      <c r="I9" s="16">
        <f>Inventaire[[#This Row],[Quantité en stock initial]]-H9</f>
        <v>4</v>
      </c>
      <c r="J9" s="16"/>
      <c r="K9" s="16">
        <f>IF(Inventaire[[#This Row],[Nouvelle entrée]]="",Inventaire[[#This Row],[Stock Actuel]],(Inventaire[[#This Row],[Stock Actuel]]+J9))</f>
        <v>4</v>
      </c>
      <c r="L9" s="15">
        <f>IF(Inventaire[[#This Row],[Nouvelle entrée]]="",(Inventaire[[#This Row],[Prix unitaire]]*Inventaire[[#This Row],[Quantité en stock initial]]),((Inventaire[[#This Row],[Nouvelle entrée]]+Inventaire[[#This Row],[Stock Actuel]])*Inventaire[[#This Row],[Prix unitaire]]))</f>
        <v>7.72</v>
      </c>
      <c r="M9" s="16">
        <v>1</v>
      </c>
      <c r="N9" s="16">
        <v>1</v>
      </c>
      <c r="O9" s="16">
        <f>Inventaire[[#This Row],[Quantité en stock initial]]</f>
        <v>4</v>
      </c>
      <c r="P9" s="17" t="s">
        <v>20</v>
      </c>
    </row>
    <row r="10" spans="2:16" ht="30" customHeight="1" x14ac:dyDescent="0.25">
      <c r="B10" s="11">
        <f>IFERROR((Inventaire[[#This Row],[Quantité en stock initial]]&lt;=Inventaire[[#This Row],[Seuil de réapprovisionnement]])*(Inventaire[[#This Row],[Retiré ?]]="")*valHighlight,0)</f>
        <v>1</v>
      </c>
      <c r="C10" s="13" t="s">
        <v>31</v>
      </c>
      <c r="D10" s="14" t="s">
        <v>32</v>
      </c>
      <c r="E10" s="15">
        <v>1.93</v>
      </c>
      <c r="F10" s="16">
        <v>1</v>
      </c>
      <c r="G10" s="16" t="e">
        <f>IF(Inventaire[[#This Row],[Description]]=VLOOKUP(Inventaire[[#This Row],[Description]],[1]Facture!$C$18:$C$31,1,FALSE),VLOOKUP(Inventaire[[#This Row],[Description]],[1]Facture!$C$18:$D$31,2,FALSE),"")</f>
        <v>#N/A</v>
      </c>
      <c r="H10" s="16">
        <f>IFERROR(Inventaire[[#This Row],[Presence facture]],0)</f>
        <v>0</v>
      </c>
      <c r="I10" s="16">
        <f>Inventaire[[#This Row],[Quantité en stock initial]]-H10</f>
        <v>1</v>
      </c>
      <c r="J10" s="16"/>
      <c r="K10" s="16">
        <f>IF(Inventaire[[#This Row],[Nouvelle entrée]]="",Inventaire[[#This Row],[Stock Actuel]],(Inventaire[[#This Row],[Stock Actuel]]+J10))</f>
        <v>1</v>
      </c>
      <c r="L10" s="15">
        <f>IF(Inventaire[[#This Row],[Nouvelle entrée]]="",(Inventaire[[#This Row],[Prix unitaire]]*Inventaire[[#This Row],[Quantité en stock initial]]),((Inventaire[[#This Row],[Nouvelle entrée]]+Inventaire[[#This Row],[Stock Actuel]])*Inventaire[[#This Row],[Prix unitaire]]))</f>
        <v>1.93</v>
      </c>
      <c r="M10" s="16">
        <v>1</v>
      </c>
      <c r="N10" s="16">
        <v>1</v>
      </c>
      <c r="O10" s="16">
        <f>Inventaire[[#This Row],[Quantité en stock initial]]</f>
        <v>1</v>
      </c>
      <c r="P10" s="17"/>
    </row>
    <row r="11" spans="2:16" ht="30" customHeight="1" x14ac:dyDescent="0.25">
      <c r="B11" s="11">
        <f>IFERROR((Inventaire[[#This Row],[Quantité en stock initial]]&lt;=Inventaire[[#This Row],[Seuil de réapprovisionnement]])*(Inventaire[[#This Row],[Retiré ?]]="")*valHighlight,0)</f>
        <v>1</v>
      </c>
      <c r="C11" s="13" t="s">
        <v>33</v>
      </c>
      <c r="D11" s="14" t="s">
        <v>34</v>
      </c>
      <c r="E11" s="15">
        <v>1.93</v>
      </c>
      <c r="F11" s="16">
        <v>1</v>
      </c>
      <c r="G11" s="16" t="e">
        <f>IF(Inventaire[[#This Row],[Description]]=VLOOKUP(Inventaire[[#This Row],[Description]],[1]Facture!$C$18:$C$31,1,FALSE),VLOOKUP(Inventaire[[#This Row],[Description]],[1]Facture!$C$18:$D$31,2,FALSE),"")</f>
        <v>#N/A</v>
      </c>
      <c r="H11" s="16">
        <f>IFERROR(Inventaire[[#This Row],[Presence facture]],0)</f>
        <v>0</v>
      </c>
      <c r="I11" s="16">
        <f>Inventaire[[#This Row],[Quantité en stock initial]]-H11</f>
        <v>1</v>
      </c>
      <c r="J11" s="16"/>
      <c r="K11" s="16">
        <f>IF(Inventaire[[#This Row],[Nouvelle entrée]]="",Inventaire[[#This Row],[Stock Actuel]],(Inventaire[[#This Row],[Stock Actuel]]+J11))</f>
        <v>1</v>
      </c>
      <c r="L11" s="15">
        <f>IF(Inventaire[[#This Row],[Nouvelle entrée]]="",(Inventaire[[#This Row],[Prix unitaire]]*Inventaire[[#This Row],[Quantité en stock initial]]),((Inventaire[[#This Row],[Nouvelle entrée]]+Inventaire[[#This Row],[Stock Actuel]])*Inventaire[[#This Row],[Prix unitaire]]))</f>
        <v>1.93</v>
      </c>
      <c r="M11" s="16">
        <v>1</v>
      </c>
      <c r="N11" s="16">
        <v>1</v>
      </c>
      <c r="O11" s="16">
        <f>Inventaire[[#This Row],[Quantité en stock initial]]</f>
        <v>1</v>
      </c>
      <c r="P11" s="17" t="s">
        <v>20</v>
      </c>
    </row>
    <row r="12" spans="2:16" ht="30" customHeight="1" x14ac:dyDescent="0.25">
      <c r="B12" s="11">
        <f>IFERROR((Inventaire[[#This Row],[Quantité en stock initial]]&lt;=Inventaire[[#This Row],[Seuil de réapprovisionnement]])*(Inventaire[[#This Row],[Retiré ?]]="")*valHighlight,0)</f>
        <v>0</v>
      </c>
      <c r="C12" s="13" t="s">
        <v>35</v>
      </c>
      <c r="D12" s="14" t="s">
        <v>36</v>
      </c>
      <c r="E12" s="15">
        <v>1.93</v>
      </c>
      <c r="F12" s="16">
        <v>6</v>
      </c>
      <c r="G12" s="16" t="e">
        <f>IF(Inventaire[[#This Row],[Description]]=VLOOKUP(Inventaire[[#This Row],[Description]],[1]Facture!$C$18:$C$31,1,FALSE),VLOOKUP(Inventaire[[#This Row],[Description]],[1]Facture!$C$18:$D$31,2,FALSE),"")</f>
        <v>#N/A</v>
      </c>
      <c r="H12" s="16">
        <f>IFERROR(Inventaire[[#This Row],[Presence facture]],0)</f>
        <v>0</v>
      </c>
      <c r="I12" s="16">
        <f>Inventaire[[#This Row],[Quantité en stock initial]]-H12</f>
        <v>6</v>
      </c>
      <c r="J12" s="16"/>
      <c r="K12" s="16">
        <f>IF(Inventaire[[#This Row],[Nouvelle entrée]]="",Inventaire[[#This Row],[Stock Actuel]],(Inventaire[[#This Row],[Stock Actuel]]+J12))</f>
        <v>6</v>
      </c>
      <c r="L12" s="15">
        <f>IF(Inventaire[[#This Row],[Nouvelle entrée]]="",(Inventaire[[#This Row],[Prix unitaire]]*Inventaire[[#This Row],[Quantité en stock initial]]),((Inventaire[[#This Row],[Nouvelle entrée]]+Inventaire[[#This Row],[Stock Actuel]])*Inventaire[[#This Row],[Prix unitaire]]))</f>
        <v>11.58</v>
      </c>
      <c r="M12" s="16">
        <v>1</v>
      </c>
      <c r="N12" s="16">
        <v>1</v>
      </c>
      <c r="O12" s="16">
        <f>Inventaire[[#This Row],[Quantité en stock initial]]</f>
        <v>6</v>
      </c>
      <c r="P12" s="17" t="s">
        <v>20</v>
      </c>
    </row>
    <row r="13" spans="2:16" ht="30" customHeight="1" x14ac:dyDescent="0.25">
      <c r="B13" s="11">
        <f>IFERROR((Inventaire[[#This Row],[Quantité en stock initial]]&lt;=Inventaire[[#This Row],[Seuil de réapprovisionnement]])*(Inventaire[[#This Row],[Retiré ?]]="")*valHighlight,0)</f>
        <v>0</v>
      </c>
      <c r="C13" s="13" t="s">
        <v>37</v>
      </c>
      <c r="D13" s="14" t="s">
        <v>38</v>
      </c>
      <c r="E13" s="15">
        <v>1.93</v>
      </c>
      <c r="F13" s="16">
        <v>5</v>
      </c>
      <c r="G13" s="16" t="e">
        <f>IF(Inventaire[[#This Row],[Description]]=VLOOKUP(Inventaire[[#This Row],[Description]],[1]Facture!$C$18:$C$31,1,FALSE),VLOOKUP(Inventaire[[#This Row],[Description]],[1]Facture!$C$18:$D$31,2,FALSE),"")</f>
        <v>#N/A</v>
      </c>
      <c r="H13" s="16">
        <f>IFERROR(Inventaire[[#This Row],[Presence facture]],0)</f>
        <v>0</v>
      </c>
      <c r="I13" s="16">
        <f>Inventaire[[#This Row],[Quantité en stock initial]]-H13</f>
        <v>5</v>
      </c>
      <c r="J13" s="16"/>
      <c r="K13" s="16">
        <f>IF(Inventaire[[#This Row],[Nouvelle entrée]]="",Inventaire[[#This Row],[Stock Actuel]],(Inventaire[[#This Row],[Stock Actuel]]+J13))</f>
        <v>5</v>
      </c>
      <c r="L13" s="15">
        <f>IF(Inventaire[[#This Row],[Nouvelle entrée]]="",(Inventaire[[#This Row],[Prix unitaire]]*Inventaire[[#This Row],[Quantité en stock initial]]),((Inventaire[[#This Row],[Nouvelle entrée]]+Inventaire[[#This Row],[Stock Actuel]])*Inventaire[[#This Row],[Prix unitaire]]))</f>
        <v>9.65</v>
      </c>
      <c r="M13" s="16">
        <v>1</v>
      </c>
      <c r="N13" s="16">
        <v>1</v>
      </c>
      <c r="O13" s="16">
        <f>Inventaire[[#This Row],[Quantité en stock initial]]</f>
        <v>5</v>
      </c>
      <c r="P13" s="17" t="s">
        <v>20</v>
      </c>
    </row>
    <row r="14" spans="2:16" ht="30" customHeight="1" x14ac:dyDescent="0.25">
      <c r="B14" s="11">
        <f>IFERROR((Inventaire[[#This Row],[Quantité en stock initial]]&lt;=Inventaire[[#This Row],[Seuil de réapprovisionnement]])*(Inventaire[[#This Row],[Retiré ?]]="")*valHighlight,0)</f>
        <v>1</v>
      </c>
      <c r="C14" s="13" t="s">
        <v>39</v>
      </c>
      <c r="D14" s="14" t="s">
        <v>40</v>
      </c>
      <c r="E14" s="15">
        <v>1.93</v>
      </c>
      <c r="F14" s="16">
        <v>1</v>
      </c>
      <c r="G14" s="16" t="e">
        <f>IF(Inventaire[[#This Row],[Description]]=VLOOKUP(Inventaire[[#This Row],[Description]],[1]Facture!$C$18:$C$31,1,FALSE),VLOOKUP(Inventaire[[#This Row],[Description]],[1]Facture!$C$18:$D$31,2,FALSE),"")</f>
        <v>#N/A</v>
      </c>
      <c r="H14" s="16">
        <f>IFERROR(Inventaire[[#This Row],[Presence facture]],0)</f>
        <v>0</v>
      </c>
      <c r="I14" s="16">
        <f>Inventaire[[#This Row],[Quantité en stock initial]]-H14</f>
        <v>1</v>
      </c>
      <c r="J14" s="16"/>
      <c r="K14" s="16">
        <f>IF(Inventaire[[#This Row],[Nouvelle entrée]]="",Inventaire[[#This Row],[Stock Actuel]],(Inventaire[[#This Row],[Stock Actuel]]+J14))</f>
        <v>1</v>
      </c>
      <c r="L14" s="15">
        <f>IF(Inventaire[[#This Row],[Nouvelle entrée]]="",(Inventaire[[#This Row],[Prix unitaire]]*Inventaire[[#This Row],[Quantité en stock initial]]),((Inventaire[[#This Row],[Nouvelle entrée]]+Inventaire[[#This Row],[Stock Actuel]])*Inventaire[[#This Row],[Prix unitaire]]))</f>
        <v>1.93</v>
      </c>
      <c r="M14" s="16">
        <v>1</v>
      </c>
      <c r="N14" s="16">
        <v>1</v>
      </c>
      <c r="O14" s="16">
        <f>Inventaire[[#This Row],[Quantité en stock initial]]</f>
        <v>1</v>
      </c>
      <c r="P14" s="17" t="s">
        <v>20</v>
      </c>
    </row>
    <row r="15" spans="2:16" ht="30" customHeight="1" x14ac:dyDescent="0.25">
      <c r="B15" s="11">
        <f>IFERROR((Inventaire[[#This Row],[Quantité en stock initial]]&lt;=Inventaire[[#This Row],[Seuil de réapprovisionnement]])*(Inventaire[[#This Row],[Retiré ?]]="")*valHighlight,0)</f>
        <v>1</v>
      </c>
      <c r="C15" s="13" t="s">
        <v>41</v>
      </c>
      <c r="D15" s="14" t="s">
        <v>42</v>
      </c>
      <c r="E15" s="15">
        <v>1.93</v>
      </c>
      <c r="F15" s="16">
        <v>1</v>
      </c>
      <c r="G15" s="16" t="e">
        <f>IF(Inventaire[[#This Row],[Description]]=VLOOKUP(Inventaire[[#This Row],[Description]],[1]Facture!$C$18:$C$31,1,FALSE),VLOOKUP(Inventaire[[#This Row],[Description]],[1]Facture!$C$18:$D$31,2,FALSE),"")</f>
        <v>#N/A</v>
      </c>
      <c r="H15" s="16">
        <f>IFERROR(Inventaire[[#This Row],[Presence facture]],0)</f>
        <v>0</v>
      </c>
      <c r="I15" s="16">
        <f>Inventaire[[#This Row],[Quantité en stock initial]]-H15</f>
        <v>1</v>
      </c>
      <c r="J15" s="16"/>
      <c r="K15" s="16">
        <f>IF(Inventaire[[#This Row],[Nouvelle entrée]]="",Inventaire[[#This Row],[Stock Actuel]],(Inventaire[[#This Row],[Stock Actuel]]+J15))</f>
        <v>1</v>
      </c>
      <c r="L15" s="15">
        <f>IF(Inventaire[[#This Row],[Nouvelle entrée]]="",(Inventaire[[#This Row],[Prix unitaire]]*Inventaire[[#This Row],[Quantité en stock initial]]),((Inventaire[[#This Row],[Nouvelle entrée]]+Inventaire[[#This Row],[Stock Actuel]])*Inventaire[[#This Row],[Prix unitaire]]))</f>
        <v>1.93</v>
      </c>
      <c r="M15" s="16">
        <v>1</v>
      </c>
      <c r="N15" s="16">
        <v>1</v>
      </c>
      <c r="O15" s="16">
        <f>Inventaire[[#This Row],[Quantité en stock initial]]</f>
        <v>1</v>
      </c>
      <c r="P15" s="17" t="s">
        <v>20</v>
      </c>
    </row>
    <row r="16" spans="2:16" ht="30" customHeight="1" x14ac:dyDescent="0.25">
      <c r="B16" s="11">
        <f>IFERROR((Inventaire[[#This Row],[Quantité en stock initial]]&lt;=Inventaire[[#This Row],[Seuil de réapprovisionnement]])*(Inventaire[[#This Row],[Retiré ?]]="")*valHighlight,0)</f>
        <v>0</v>
      </c>
      <c r="C16" s="13" t="s">
        <v>43</v>
      </c>
      <c r="D16" s="14" t="s">
        <v>44</v>
      </c>
      <c r="E16" s="15">
        <v>1.93</v>
      </c>
      <c r="F16" s="16">
        <v>10</v>
      </c>
      <c r="G16" s="16" t="e">
        <f>IF(Inventaire[[#This Row],[Description]]=VLOOKUP(Inventaire[[#This Row],[Description]],[1]Facture!$C$18:$C$31,1,FALSE),VLOOKUP(Inventaire[[#This Row],[Description]],[1]Facture!$C$18:$D$31,2,FALSE),"")</f>
        <v>#N/A</v>
      </c>
      <c r="H16" s="16">
        <f>IFERROR(Inventaire[[#This Row],[Presence facture]],0)</f>
        <v>0</v>
      </c>
      <c r="I16" s="16">
        <f>Inventaire[[#This Row],[Quantité en stock initial]]-H16</f>
        <v>10</v>
      </c>
      <c r="J16" s="16"/>
      <c r="K16" s="16">
        <f>IF(Inventaire[[#This Row],[Nouvelle entrée]]="",Inventaire[[#This Row],[Stock Actuel]],(Inventaire[[#This Row],[Stock Actuel]]+J16))</f>
        <v>10</v>
      </c>
      <c r="L16" s="15">
        <f>IF(Inventaire[[#This Row],[Nouvelle entrée]]="",(Inventaire[[#This Row],[Prix unitaire]]*Inventaire[[#This Row],[Quantité en stock initial]]),((Inventaire[[#This Row],[Nouvelle entrée]]+Inventaire[[#This Row],[Stock Actuel]])*Inventaire[[#This Row],[Prix unitaire]]))</f>
        <v>19.3</v>
      </c>
      <c r="M16" s="16">
        <v>1</v>
      </c>
      <c r="N16" s="16">
        <v>1</v>
      </c>
      <c r="O16" s="16">
        <f>Inventaire[[#This Row],[Quantité en stock initial]]</f>
        <v>10</v>
      </c>
      <c r="P16" s="17" t="s">
        <v>20</v>
      </c>
    </row>
    <row r="17" spans="2:16" ht="30" customHeight="1" x14ac:dyDescent="0.25">
      <c r="B17" s="11">
        <f>IFERROR((Inventaire[[#This Row],[Quantité en stock initial]]&lt;=Inventaire[[#This Row],[Seuil de réapprovisionnement]])*(Inventaire[[#This Row],[Retiré ?]]="")*valHighlight,0)</f>
        <v>1</v>
      </c>
      <c r="C17" s="13" t="s">
        <v>45</v>
      </c>
      <c r="D17" s="14" t="s">
        <v>46</v>
      </c>
      <c r="E17" s="15">
        <v>1.93</v>
      </c>
      <c r="F17" s="16">
        <v>1</v>
      </c>
      <c r="G17" s="16" t="e">
        <f>IF(Inventaire[[#This Row],[Description]]=VLOOKUP(Inventaire[[#This Row],[Description]],[1]Facture!$C$18:$C$31,1,FALSE),VLOOKUP(Inventaire[[#This Row],[Description]],[1]Facture!$C$18:$D$31,2,FALSE),"")</f>
        <v>#N/A</v>
      </c>
      <c r="H17" s="16">
        <f>IFERROR(Inventaire[[#This Row],[Presence facture]],0)</f>
        <v>0</v>
      </c>
      <c r="I17" s="16">
        <f>Inventaire[[#This Row],[Quantité en stock initial]]-H17</f>
        <v>1</v>
      </c>
      <c r="J17" s="16"/>
      <c r="K17" s="16">
        <f>IF(Inventaire[[#This Row],[Nouvelle entrée]]="",Inventaire[[#This Row],[Stock Actuel]],(Inventaire[[#This Row],[Stock Actuel]]+J17))</f>
        <v>1</v>
      </c>
      <c r="L17" s="15">
        <f>IF(Inventaire[[#This Row],[Nouvelle entrée]]="",(Inventaire[[#This Row],[Prix unitaire]]*Inventaire[[#This Row],[Quantité en stock initial]]),((Inventaire[[#This Row],[Nouvelle entrée]]+Inventaire[[#This Row],[Stock Actuel]])*Inventaire[[#This Row],[Prix unitaire]]))</f>
        <v>1.93</v>
      </c>
      <c r="M17" s="16">
        <v>1</v>
      </c>
      <c r="N17" s="16">
        <v>1</v>
      </c>
      <c r="O17" s="16">
        <f>Inventaire[[#This Row],[Quantité en stock initial]]</f>
        <v>1</v>
      </c>
      <c r="P17" s="17" t="s">
        <v>20</v>
      </c>
    </row>
    <row r="18" spans="2:16" ht="30" customHeight="1" x14ac:dyDescent="0.25">
      <c r="B18" s="11">
        <f>IFERROR((Inventaire[[#This Row],[Quantité en stock initial]]&lt;=Inventaire[[#This Row],[Seuil de réapprovisionnement]])*(Inventaire[[#This Row],[Retiré ?]]="")*valHighlight,0)</f>
        <v>1</v>
      </c>
      <c r="C18" s="13" t="s">
        <v>47</v>
      </c>
      <c r="D18" s="14" t="s">
        <v>48</v>
      </c>
      <c r="E18" s="15">
        <v>1.93</v>
      </c>
      <c r="F18" s="16">
        <v>1</v>
      </c>
      <c r="G18" s="16" t="e">
        <f>IF(Inventaire[[#This Row],[Description]]=VLOOKUP(Inventaire[[#This Row],[Description]],[1]Facture!$C$18:$C$31,1,FALSE),VLOOKUP(Inventaire[[#This Row],[Description]],[1]Facture!$C$18:$D$31,2,FALSE),"")</f>
        <v>#N/A</v>
      </c>
      <c r="H18" s="16">
        <f>IFERROR(Inventaire[[#This Row],[Presence facture]],0)</f>
        <v>0</v>
      </c>
      <c r="I18" s="16">
        <f>Inventaire[[#This Row],[Quantité en stock initial]]-H18</f>
        <v>1</v>
      </c>
      <c r="J18" s="16"/>
      <c r="K18" s="16">
        <f>IF(Inventaire[[#This Row],[Nouvelle entrée]]="",Inventaire[[#This Row],[Stock Actuel]],(Inventaire[[#This Row],[Stock Actuel]]+J18))</f>
        <v>1</v>
      </c>
      <c r="L18" s="15">
        <f>IF(Inventaire[[#This Row],[Nouvelle entrée]]="",(Inventaire[[#This Row],[Prix unitaire]]*Inventaire[[#This Row],[Quantité en stock initial]]),((Inventaire[[#This Row],[Nouvelle entrée]]+Inventaire[[#This Row],[Stock Actuel]])*Inventaire[[#This Row],[Prix unitaire]]))</f>
        <v>1.93</v>
      </c>
      <c r="M18" s="16">
        <v>1</v>
      </c>
      <c r="N18" s="16">
        <v>1</v>
      </c>
      <c r="O18" s="16">
        <f>Inventaire[[#This Row],[Quantité en stock initial]]</f>
        <v>1</v>
      </c>
      <c r="P18" s="17" t="s">
        <v>20</v>
      </c>
    </row>
    <row r="19" spans="2:16" ht="30" customHeight="1" x14ac:dyDescent="0.25">
      <c r="B19" s="11">
        <f>IFERROR((Inventaire[[#This Row],[Quantité en stock initial]]&lt;=Inventaire[[#This Row],[Seuil de réapprovisionnement]])*(Inventaire[[#This Row],[Retiré ?]]="")*valHighlight,0)</f>
        <v>1</v>
      </c>
      <c r="C19" s="13" t="s">
        <v>49</v>
      </c>
      <c r="D19" s="14" t="s">
        <v>50</v>
      </c>
      <c r="E19" s="15">
        <v>1.93</v>
      </c>
      <c r="F19" s="16">
        <v>1</v>
      </c>
      <c r="G19" s="16" t="e">
        <f>IF(Inventaire[[#This Row],[Description]]=VLOOKUP(Inventaire[[#This Row],[Description]],[1]Facture!$C$18:$C$31,1,FALSE),VLOOKUP(Inventaire[[#This Row],[Description]],[1]Facture!$C$18:$D$31,2,FALSE),"")</f>
        <v>#N/A</v>
      </c>
      <c r="H19" s="16">
        <f>IFERROR(Inventaire[[#This Row],[Presence facture]],0)</f>
        <v>0</v>
      </c>
      <c r="I19" s="16">
        <f>Inventaire[[#This Row],[Quantité en stock initial]]-H19</f>
        <v>1</v>
      </c>
      <c r="J19" s="16"/>
      <c r="K19" s="16">
        <f>IF(Inventaire[[#This Row],[Nouvelle entrée]]="",Inventaire[[#This Row],[Stock Actuel]],(Inventaire[[#This Row],[Stock Actuel]]+J19))</f>
        <v>1</v>
      </c>
      <c r="L19" s="15">
        <f>IF(Inventaire[[#This Row],[Nouvelle entrée]]="",(Inventaire[[#This Row],[Prix unitaire]]*Inventaire[[#This Row],[Quantité en stock initial]]),((Inventaire[[#This Row],[Nouvelle entrée]]+Inventaire[[#This Row],[Stock Actuel]])*Inventaire[[#This Row],[Prix unitaire]]))</f>
        <v>1.93</v>
      </c>
      <c r="M19" s="16">
        <v>1</v>
      </c>
      <c r="N19" s="16">
        <v>1</v>
      </c>
      <c r="O19" s="16">
        <f>Inventaire[[#This Row],[Quantité en stock initial]]</f>
        <v>1</v>
      </c>
      <c r="P19" s="17" t="s">
        <v>20</v>
      </c>
    </row>
    <row r="20" spans="2:16" ht="30" customHeight="1" x14ac:dyDescent="0.25">
      <c r="B20" s="11">
        <f>IFERROR((Inventaire[[#This Row],[Quantité en stock initial]]&lt;=Inventaire[[#This Row],[Seuil de réapprovisionnement]])*(Inventaire[[#This Row],[Retiré ?]]="")*valHighlight,0)</f>
        <v>1</v>
      </c>
      <c r="C20" s="13" t="s">
        <v>51</v>
      </c>
      <c r="D20" s="14" t="s">
        <v>52</v>
      </c>
      <c r="E20" s="15">
        <v>1.93</v>
      </c>
      <c r="F20" s="16">
        <v>1</v>
      </c>
      <c r="G20" s="16" t="e">
        <f>IF(Inventaire[[#This Row],[Description]]=VLOOKUP(Inventaire[[#This Row],[Description]],[1]Facture!$C$18:$C$31,1,FALSE),VLOOKUP(Inventaire[[#This Row],[Description]],[1]Facture!$C$18:$D$31,2,FALSE),"")</f>
        <v>#N/A</v>
      </c>
      <c r="H20" s="16">
        <f>IFERROR(Inventaire[[#This Row],[Presence facture]],0)</f>
        <v>0</v>
      </c>
      <c r="I20" s="16">
        <f>Inventaire[[#This Row],[Quantité en stock initial]]-H20</f>
        <v>1</v>
      </c>
      <c r="J20" s="16"/>
      <c r="K20" s="16">
        <f>IF(Inventaire[[#This Row],[Nouvelle entrée]]="",Inventaire[[#This Row],[Stock Actuel]],(Inventaire[[#This Row],[Stock Actuel]]+J20))</f>
        <v>1</v>
      </c>
      <c r="L20" s="15">
        <f>IF(Inventaire[[#This Row],[Nouvelle entrée]]="",(Inventaire[[#This Row],[Prix unitaire]]*Inventaire[[#This Row],[Quantité en stock initial]]),((Inventaire[[#This Row],[Nouvelle entrée]]+Inventaire[[#This Row],[Stock Actuel]])*Inventaire[[#This Row],[Prix unitaire]]))</f>
        <v>1.93</v>
      </c>
      <c r="M20" s="16">
        <v>1</v>
      </c>
      <c r="N20" s="16">
        <v>1</v>
      </c>
      <c r="O20" s="16">
        <f>Inventaire[[#This Row],[Quantité en stock initial]]</f>
        <v>1</v>
      </c>
      <c r="P20" s="17"/>
    </row>
    <row r="21" spans="2:16" ht="30" customHeight="1" x14ac:dyDescent="0.25">
      <c r="B21" s="11">
        <f>IFERROR((Inventaire[[#This Row],[Quantité en stock initial]]&lt;=Inventaire[[#This Row],[Seuil de réapprovisionnement]])*(Inventaire[[#This Row],[Retiré ?]]="")*valHighlight,0)</f>
        <v>0</v>
      </c>
      <c r="C21" s="13" t="s">
        <v>53</v>
      </c>
      <c r="D21" s="14" t="s">
        <v>54</v>
      </c>
      <c r="E21" s="15">
        <v>1.93</v>
      </c>
      <c r="F21" s="16">
        <v>13</v>
      </c>
      <c r="G21" s="16" t="e">
        <f>IF(Inventaire[[#This Row],[Description]]=VLOOKUP(Inventaire[[#This Row],[Description]],[1]Facture!$C$18:$C$31,1,FALSE),VLOOKUP(Inventaire[[#This Row],[Description]],[1]Facture!$C$18:$D$31,2,FALSE),"")</f>
        <v>#N/A</v>
      </c>
      <c r="H21" s="16">
        <f>IFERROR(Inventaire[[#This Row],[Presence facture]],0)</f>
        <v>0</v>
      </c>
      <c r="I21" s="16">
        <f>Inventaire[[#This Row],[Quantité en stock initial]]-H21</f>
        <v>13</v>
      </c>
      <c r="J21" s="16"/>
      <c r="K21" s="16">
        <f>IF(Inventaire[[#This Row],[Nouvelle entrée]]="",Inventaire[[#This Row],[Stock Actuel]],(Inventaire[[#This Row],[Stock Actuel]]+J21))</f>
        <v>13</v>
      </c>
      <c r="L21" s="15">
        <f>IF(Inventaire[[#This Row],[Nouvelle entrée]]="",(Inventaire[[#This Row],[Prix unitaire]]*Inventaire[[#This Row],[Quantité en stock initial]]),((Inventaire[[#This Row],[Nouvelle entrée]]+Inventaire[[#This Row],[Stock Actuel]])*Inventaire[[#This Row],[Prix unitaire]]))</f>
        <v>25.09</v>
      </c>
      <c r="M21" s="16">
        <v>1</v>
      </c>
      <c r="N21" s="16">
        <v>1</v>
      </c>
      <c r="O21" s="16">
        <f>Inventaire[[#This Row],[Quantité en stock initial]]</f>
        <v>13</v>
      </c>
      <c r="P21" s="17" t="s">
        <v>20</v>
      </c>
    </row>
    <row r="22" spans="2:16" ht="30" customHeight="1" x14ac:dyDescent="0.25">
      <c r="B22" s="11">
        <f>IFERROR((Inventaire[[#This Row],[Quantité en stock initial]]&lt;=Inventaire[[#This Row],[Seuil de réapprovisionnement]])*(Inventaire[[#This Row],[Retiré ?]]="")*valHighlight,0)</f>
        <v>1</v>
      </c>
      <c r="C22" s="13" t="s">
        <v>55</v>
      </c>
      <c r="D22" s="14" t="s">
        <v>56</v>
      </c>
      <c r="E22" s="15">
        <v>1.93</v>
      </c>
      <c r="F22" s="16">
        <v>1</v>
      </c>
      <c r="G22" s="16" t="e">
        <f>IF(Inventaire[[#This Row],[Description]]=VLOOKUP(Inventaire[[#This Row],[Description]],[1]Facture!$C$18:$C$31,1,FALSE),VLOOKUP(Inventaire[[#This Row],[Description]],[1]Facture!$C$18:$D$31,2,FALSE),"")</f>
        <v>#N/A</v>
      </c>
      <c r="H22" s="16">
        <f>IFERROR(Inventaire[[#This Row],[Presence facture]],0)</f>
        <v>0</v>
      </c>
      <c r="I22" s="16">
        <f>Inventaire[[#This Row],[Quantité en stock initial]]-H22</f>
        <v>1</v>
      </c>
      <c r="J22" s="16"/>
      <c r="K22" s="16">
        <f>IF(Inventaire[[#This Row],[Nouvelle entrée]]="",Inventaire[[#This Row],[Stock Actuel]],(Inventaire[[#This Row],[Stock Actuel]]+J22))</f>
        <v>1</v>
      </c>
      <c r="L22" s="15">
        <f>IF(Inventaire[[#This Row],[Nouvelle entrée]]="",(Inventaire[[#This Row],[Prix unitaire]]*Inventaire[[#This Row],[Quantité en stock initial]]),((Inventaire[[#This Row],[Nouvelle entrée]]+Inventaire[[#This Row],[Stock Actuel]])*Inventaire[[#This Row],[Prix unitaire]]))</f>
        <v>1.93</v>
      </c>
      <c r="M22" s="16">
        <v>1</v>
      </c>
      <c r="N22" s="16">
        <v>1</v>
      </c>
      <c r="O22" s="16">
        <f>Inventaire[[#This Row],[Quantité en stock initial]]</f>
        <v>1</v>
      </c>
      <c r="P22" s="17"/>
    </row>
    <row r="23" spans="2:16" ht="30" customHeight="1" x14ac:dyDescent="0.25">
      <c r="B23" s="11">
        <f>IFERROR((Inventaire[[#This Row],[Quantité en stock initial]]&lt;=Inventaire[[#This Row],[Seuil de réapprovisionnement]])*(Inventaire[[#This Row],[Retiré ?]]="")*valHighlight,0)</f>
        <v>1</v>
      </c>
      <c r="C23" s="13" t="s">
        <v>57</v>
      </c>
      <c r="D23" s="14" t="s">
        <v>58</v>
      </c>
      <c r="E23" s="15">
        <v>1.93</v>
      </c>
      <c r="F23" s="16">
        <v>1</v>
      </c>
      <c r="G23" s="16" t="e">
        <f>IF(Inventaire[[#This Row],[Description]]=VLOOKUP(Inventaire[[#This Row],[Description]],[1]Facture!$C$18:$C$31,1,FALSE),VLOOKUP(Inventaire[[#This Row],[Description]],[1]Facture!$C$18:$D$31,2,FALSE),"")</f>
        <v>#N/A</v>
      </c>
      <c r="H23" s="16">
        <f>IFERROR(Inventaire[[#This Row],[Presence facture]],0)</f>
        <v>0</v>
      </c>
      <c r="I23" s="16">
        <f>Inventaire[[#This Row],[Quantité en stock initial]]-H23</f>
        <v>1</v>
      </c>
      <c r="J23" s="16"/>
      <c r="K23" s="16">
        <f>IF(Inventaire[[#This Row],[Nouvelle entrée]]="",Inventaire[[#This Row],[Stock Actuel]],(Inventaire[[#This Row],[Stock Actuel]]+J23))</f>
        <v>1</v>
      </c>
      <c r="L23" s="15">
        <f>IF(Inventaire[[#This Row],[Nouvelle entrée]]="",(Inventaire[[#This Row],[Prix unitaire]]*Inventaire[[#This Row],[Quantité en stock initial]]),((Inventaire[[#This Row],[Nouvelle entrée]]+Inventaire[[#This Row],[Stock Actuel]])*Inventaire[[#This Row],[Prix unitaire]]))</f>
        <v>1.93</v>
      </c>
      <c r="M23" s="16">
        <v>1</v>
      </c>
      <c r="N23" s="16">
        <v>1</v>
      </c>
      <c r="O23" s="16">
        <f>Inventaire[[#This Row],[Quantité en stock initial]]</f>
        <v>1</v>
      </c>
      <c r="P23" s="17" t="s">
        <v>20</v>
      </c>
    </row>
    <row r="24" spans="2:16" ht="30" customHeight="1" x14ac:dyDescent="0.25">
      <c r="B24" s="11">
        <f>IFERROR((Inventaire[[#This Row],[Quantité en stock initial]]&lt;=Inventaire[[#This Row],[Seuil de réapprovisionnement]])*(Inventaire[[#This Row],[Retiré ?]]="")*valHighlight,0)</f>
        <v>0</v>
      </c>
      <c r="C24" s="13" t="s">
        <v>59</v>
      </c>
      <c r="D24" s="14" t="s">
        <v>60</v>
      </c>
      <c r="E24" s="15">
        <v>1.1000000000000001</v>
      </c>
      <c r="F24" s="16">
        <v>50</v>
      </c>
      <c r="G24" s="16" t="e">
        <f>IF(Inventaire[[#This Row],[Description]]=VLOOKUP(Inventaire[[#This Row],[Description]],[1]Facture!$C$18:$C$31,1,FALSE),VLOOKUP(Inventaire[[#This Row],[Description]],[1]Facture!$C$18:$D$31,2,FALSE),"")</f>
        <v>#N/A</v>
      </c>
      <c r="H24" s="16">
        <f>IFERROR(Inventaire[[#This Row],[Presence facture]],0)</f>
        <v>0</v>
      </c>
      <c r="I24" s="16">
        <f>Inventaire[[#This Row],[Quantité en stock initial]]-H24</f>
        <v>50</v>
      </c>
      <c r="J24" s="16"/>
      <c r="K24" s="16">
        <f>IF(Inventaire[[#This Row],[Nouvelle entrée]]="",Inventaire[[#This Row],[Stock Actuel]],(Inventaire[[#This Row],[Stock Actuel]]+J24))</f>
        <v>50</v>
      </c>
      <c r="L24" s="15">
        <f>IF(Inventaire[[#This Row],[Nouvelle entrée]]="",(Inventaire[[#This Row],[Prix unitaire]]*Inventaire[[#This Row],[Quantité en stock initial]]),((Inventaire[[#This Row],[Nouvelle entrée]]+Inventaire[[#This Row],[Stock Actuel]])*Inventaire[[#This Row],[Prix unitaire]]))</f>
        <v>55.000000000000007</v>
      </c>
      <c r="M24" s="16">
        <v>1</v>
      </c>
      <c r="N24" s="16">
        <v>1</v>
      </c>
      <c r="O24" s="16">
        <f>Inventaire[[#This Row],[Quantité en stock initial]]</f>
        <v>50</v>
      </c>
      <c r="P24" s="17" t="s">
        <v>20</v>
      </c>
    </row>
    <row r="25" spans="2:16" ht="30" customHeight="1" x14ac:dyDescent="0.25">
      <c r="B25" s="11">
        <f>IFERROR((Inventaire[[#This Row],[Quantité en stock initial]]&lt;=Inventaire[[#This Row],[Seuil de réapprovisionnement]])*(Inventaire[[#This Row],[Retiré ?]]="")*valHighlight,0)</f>
        <v>0</v>
      </c>
      <c r="C25" s="13" t="s">
        <v>61</v>
      </c>
      <c r="D25" s="14" t="s">
        <v>62</v>
      </c>
      <c r="E25" s="15">
        <v>1.1000000000000001</v>
      </c>
      <c r="F25" s="16">
        <v>50</v>
      </c>
      <c r="G25" s="16" t="e">
        <f>IF(Inventaire[[#This Row],[Description]]=VLOOKUP(Inventaire[[#This Row],[Description]],[1]Facture!$C$18:$C$31,1,FALSE),VLOOKUP(Inventaire[[#This Row],[Description]],[1]Facture!$C$18:$D$31,2,FALSE),"")</f>
        <v>#N/A</v>
      </c>
      <c r="H25" s="16">
        <f>IFERROR(Inventaire[[#This Row],[Presence facture]],0)</f>
        <v>0</v>
      </c>
      <c r="I25" s="16">
        <f>Inventaire[[#This Row],[Quantité en stock initial]]-H25</f>
        <v>50</v>
      </c>
      <c r="J25" s="16"/>
      <c r="K25" s="16">
        <f>IF(Inventaire[[#This Row],[Nouvelle entrée]]="",Inventaire[[#This Row],[Stock Actuel]],(Inventaire[[#This Row],[Stock Actuel]]+J25))</f>
        <v>50</v>
      </c>
      <c r="L25" s="15">
        <f>IF(Inventaire[[#This Row],[Nouvelle entrée]]="",(Inventaire[[#This Row],[Prix unitaire]]*Inventaire[[#This Row],[Quantité en stock initial]]),((Inventaire[[#This Row],[Nouvelle entrée]]+Inventaire[[#This Row],[Stock Actuel]])*Inventaire[[#This Row],[Prix unitaire]]))</f>
        <v>55.000000000000007</v>
      </c>
      <c r="M25" s="16">
        <v>1</v>
      </c>
      <c r="N25" s="16">
        <v>1</v>
      </c>
      <c r="O25" s="16">
        <f>Inventaire[[#This Row],[Quantité en stock initial]]</f>
        <v>50</v>
      </c>
      <c r="P25" s="17" t="s">
        <v>20</v>
      </c>
    </row>
    <row r="26" spans="2:16" ht="30" customHeight="1" x14ac:dyDescent="0.25">
      <c r="B26" s="11">
        <f>IFERROR((Inventaire[[#This Row],[Quantité en stock initial]]&lt;=Inventaire[[#This Row],[Seuil de réapprovisionnement]])*(Inventaire[[#This Row],[Retiré ?]]="")*valHighlight,0)</f>
        <v>0</v>
      </c>
      <c r="C26" s="13" t="s">
        <v>63</v>
      </c>
      <c r="D26" s="14" t="s">
        <v>64</v>
      </c>
      <c r="E26" s="15">
        <v>1.1000000000000001</v>
      </c>
      <c r="F26" s="16">
        <v>50</v>
      </c>
      <c r="G26" s="16" t="e">
        <f>IF(Inventaire[[#This Row],[Description]]=VLOOKUP(Inventaire[[#This Row],[Description]],[1]Facture!$C$18:$C$31,1,FALSE),VLOOKUP(Inventaire[[#This Row],[Description]],[1]Facture!$C$18:$D$31,2,FALSE),"")</f>
        <v>#N/A</v>
      </c>
      <c r="H26" s="16">
        <f>IFERROR(Inventaire[[#This Row],[Presence facture]],0)</f>
        <v>0</v>
      </c>
      <c r="I26" s="16">
        <f>Inventaire[[#This Row],[Quantité en stock initial]]-H26</f>
        <v>50</v>
      </c>
      <c r="J26" s="16"/>
      <c r="K26" s="16">
        <f>IF(Inventaire[[#This Row],[Nouvelle entrée]]="",Inventaire[[#This Row],[Stock Actuel]],(Inventaire[[#This Row],[Stock Actuel]]+J26))</f>
        <v>50</v>
      </c>
      <c r="L26" s="15">
        <f>IF(Inventaire[[#This Row],[Nouvelle entrée]]="",(Inventaire[[#This Row],[Prix unitaire]]*Inventaire[[#This Row],[Quantité en stock initial]]),((Inventaire[[#This Row],[Nouvelle entrée]]+Inventaire[[#This Row],[Stock Actuel]])*Inventaire[[#This Row],[Prix unitaire]]))</f>
        <v>55.000000000000007</v>
      </c>
      <c r="M26" s="16">
        <v>1</v>
      </c>
      <c r="N26" s="16">
        <v>1</v>
      </c>
      <c r="O26" s="16">
        <f>Inventaire[[#This Row],[Quantité en stock initial]]</f>
        <v>50</v>
      </c>
      <c r="P26" s="17"/>
    </row>
    <row r="27" spans="2:16" ht="30" customHeight="1" x14ac:dyDescent="0.25">
      <c r="B27" s="11">
        <f>IFERROR((Inventaire[[#This Row],[Quantité en stock initial]]&lt;=Inventaire[[#This Row],[Seuil de réapprovisionnement]])*(Inventaire[[#This Row],[Retiré ?]]="")*valHighlight,0)</f>
        <v>0</v>
      </c>
      <c r="C27" s="13" t="s">
        <v>65</v>
      </c>
      <c r="D27" s="14" t="s">
        <v>66</v>
      </c>
      <c r="E27" s="15">
        <v>1.72</v>
      </c>
      <c r="F27" s="16">
        <v>18</v>
      </c>
      <c r="G27" s="16" t="e">
        <f>IF(Inventaire[[#This Row],[Description]]=VLOOKUP(Inventaire[[#This Row],[Description]],[1]Facture!$C$18:$C$31,1,FALSE),VLOOKUP(Inventaire[[#This Row],[Description]],[1]Facture!$C$18:$D$31,2,FALSE),"")</f>
        <v>#N/A</v>
      </c>
      <c r="H27" s="16">
        <f>IFERROR(Inventaire[[#This Row],[Presence facture]],0)</f>
        <v>0</v>
      </c>
      <c r="I27" s="16">
        <f>Inventaire[[#This Row],[Quantité en stock initial]]-H27</f>
        <v>18</v>
      </c>
      <c r="J27" s="16"/>
      <c r="K27" s="16">
        <f>IF(Inventaire[[#This Row],[Nouvelle entrée]]="",Inventaire[[#This Row],[Stock Actuel]],(Inventaire[[#This Row],[Stock Actuel]]+J27))</f>
        <v>18</v>
      </c>
      <c r="L27" s="15">
        <f>IF(Inventaire[[#This Row],[Nouvelle entrée]]="",(Inventaire[[#This Row],[Prix unitaire]]*Inventaire[[#This Row],[Quantité en stock initial]]),((Inventaire[[#This Row],[Nouvelle entrée]]+Inventaire[[#This Row],[Stock Actuel]])*Inventaire[[#This Row],[Prix unitaire]]))</f>
        <v>30.96</v>
      </c>
      <c r="M27" s="16">
        <v>1</v>
      </c>
      <c r="N27" s="16">
        <v>1</v>
      </c>
      <c r="O27" s="16">
        <f>Inventaire[[#This Row],[Quantité en stock initial]]</f>
        <v>18</v>
      </c>
      <c r="P27" s="17" t="s">
        <v>20</v>
      </c>
    </row>
    <row r="28" spans="2:16" ht="30" customHeight="1" x14ac:dyDescent="0.25">
      <c r="B28" s="11">
        <f>IFERROR((Inventaire[[#This Row],[Quantité en stock initial]]&lt;=Inventaire[[#This Row],[Seuil de réapprovisionnement]])*(Inventaire[[#This Row],[Retiré ?]]="")*valHighlight,0)</f>
        <v>0</v>
      </c>
      <c r="C28" s="13" t="s">
        <v>67</v>
      </c>
      <c r="D28" s="14" t="s">
        <v>68</v>
      </c>
      <c r="E28" s="15">
        <v>1.72</v>
      </c>
      <c r="F28" s="16">
        <v>7</v>
      </c>
      <c r="G28" s="16" t="e">
        <f>IF(Inventaire[[#This Row],[Description]]=VLOOKUP(Inventaire[[#This Row],[Description]],[1]Facture!$C$18:$C$31,1,FALSE),VLOOKUP(Inventaire[[#This Row],[Description]],[1]Facture!$C$18:$D$31,2,FALSE),"")</f>
        <v>#N/A</v>
      </c>
      <c r="H28" s="16">
        <f>IFERROR(Inventaire[[#This Row],[Presence facture]],0)</f>
        <v>0</v>
      </c>
      <c r="I28" s="16">
        <f>Inventaire[[#This Row],[Quantité en stock initial]]-H28</f>
        <v>7</v>
      </c>
      <c r="J28" s="16"/>
      <c r="K28" s="16">
        <f>IF(Inventaire[[#This Row],[Nouvelle entrée]]="",Inventaire[[#This Row],[Stock Actuel]],(Inventaire[[#This Row],[Stock Actuel]]+J28))</f>
        <v>7</v>
      </c>
      <c r="L28" s="15">
        <f>IF(Inventaire[[#This Row],[Nouvelle entrée]]="",(Inventaire[[#This Row],[Prix unitaire]]*Inventaire[[#This Row],[Quantité en stock initial]]),((Inventaire[[#This Row],[Nouvelle entrée]]+Inventaire[[#This Row],[Stock Actuel]])*Inventaire[[#This Row],[Prix unitaire]]))</f>
        <v>12.04</v>
      </c>
      <c r="M28" s="16">
        <v>1</v>
      </c>
      <c r="N28" s="16">
        <v>1</v>
      </c>
      <c r="O28" s="16">
        <f>Inventaire[[#This Row],[Quantité en stock initial]]</f>
        <v>7</v>
      </c>
      <c r="P28" s="17" t="s">
        <v>20</v>
      </c>
    </row>
    <row r="29" spans="2:16" ht="30" customHeight="1" x14ac:dyDescent="0.25">
      <c r="B29" s="18">
        <f>IFERROR((Inventaire[[#This Row],[Quantité en stock initial]]&lt;=Inventaire[[#This Row],[Seuil de réapprovisionnement]])*(Inventaire[[#This Row],[Retiré ?]]="")*valHighlight,0)</f>
        <v>0</v>
      </c>
      <c r="C29" s="13" t="s">
        <v>69</v>
      </c>
      <c r="D29" s="14" t="s">
        <v>70</v>
      </c>
      <c r="E29" s="15">
        <v>1.72</v>
      </c>
      <c r="F29" s="16">
        <v>6</v>
      </c>
      <c r="G29" s="16" t="e">
        <f>IF(Inventaire[[#This Row],[Description]]=VLOOKUP(Inventaire[[#This Row],[Description]],[1]Facture!$C$18:$C$31,1,FALSE),VLOOKUP(Inventaire[[#This Row],[Description]],[1]Facture!$C$18:$D$31,2,FALSE),"")</f>
        <v>#N/A</v>
      </c>
      <c r="H29" s="16">
        <f>IFERROR(Inventaire[[#This Row],[Presence facture]],0)</f>
        <v>0</v>
      </c>
      <c r="I29" s="16">
        <f>Inventaire[[#This Row],[Quantité en stock initial]]-H29</f>
        <v>6</v>
      </c>
      <c r="J29" s="16"/>
      <c r="K29" s="16">
        <f>IF(Inventaire[[#This Row],[Nouvelle entrée]]="",Inventaire[[#This Row],[Stock Actuel]],(Inventaire[[#This Row],[Stock Actuel]]+J29))</f>
        <v>6</v>
      </c>
      <c r="L29" s="15">
        <f>IF(Inventaire[[#This Row],[Nouvelle entrée]]="",(Inventaire[[#This Row],[Prix unitaire]]*Inventaire[[#This Row],[Quantité en stock initial]]),((Inventaire[[#This Row],[Nouvelle entrée]]+Inventaire[[#This Row],[Stock Actuel]])*Inventaire[[#This Row],[Prix unitaire]]))</f>
        <v>10.32</v>
      </c>
      <c r="M29" s="16">
        <v>1</v>
      </c>
      <c r="N29" s="16">
        <v>1</v>
      </c>
      <c r="O29" s="16">
        <f>Inventaire[[#This Row],[Quantité en stock initial]]</f>
        <v>6</v>
      </c>
      <c r="P29" s="17"/>
    </row>
    <row r="30" spans="2:16" ht="30" customHeight="1" x14ac:dyDescent="0.25">
      <c r="B30" s="18">
        <f>IFERROR((Inventaire[[#This Row],[Quantité en stock initial]]&lt;=Inventaire[[#This Row],[Seuil de réapprovisionnement]])*(Inventaire[[#This Row],[Retiré ?]]="")*valHighlight,0)</f>
        <v>0</v>
      </c>
      <c r="C30" s="13" t="s">
        <v>71</v>
      </c>
      <c r="D30" s="14" t="s">
        <v>72</v>
      </c>
      <c r="E30" s="15">
        <v>1.72</v>
      </c>
      <c r="F30" s="16">
        <v>12</v>
      </c>
      <c r="G30" s="16" t="e">
        <f>IF(Inventaire[[#This Row],[Description]]=VLOOKUP(Inventaire[[#This Row],[Description]],[1]Facture!$C$18:$C$31,1,FALSE),VLOOKUP(Inventaire[[#This Row],[Description]],[1]Facture!$C$18:$D$31,2,FALSE),"")</f>
        <v>#N/A</v>
      </c>
      <c r="H30" s="16">
        <f>IFERROR(Inventaire[[#This Row],[Presence facture]],0)</f>
        <v>0</v>
      </c>
      <c r="I30" s="16">
        <f>Inventaire[[#This Row],[Quantité en stock initial]]-H30</f>
        <v>12</v>
      </c>
      <c r="J30" s="16"/>
      <c r="K30" s="16">
        <f>IF(Inventaire[[#This Row],[Nouvelle entrée]]="",Inventaire[[#This Row],[Stock Actuel]],(Inventaire[[#This Row],[Stock Actuel]]+J30))</f>
        <v>12</v>
      </c>
      <c r="L30" s="15">
        <f>IF(Inventaire[[#This Row],[Nouvelle entrée]]="",(Inventaire[[#This Row],[Prix unitaire]]*Inventaire[[#This Row],[Quantité en stock initial]]),((Inventaire[[#This Row],[Nouvelle entrée]]+Inventaire[[#This Row],[Stock Actuel]])*Inventaire[[#This Row],[Prix unitaire]]))</f>
        <v>20.64</v>
      </c>
      <c r="M30" s="16">
        <v>1</v>
      </c>
      <c r="N30" s="16">
        <v>1</v>
      </c>
      <c r="O30" s="16">
        <f>Inventaire[[#This Row],[Quantité en stock initial]]</f>
        <v>12</v>
      </c>
      <c r="P30" s="17"/>
    </row>
    <row r="31" spans="2:16" ht="30" customHeight="1" x14ac:dyDescent="0.25">
      <c r="B31" s="18">
        <f>IFERROR((Inventaire[[#This Row],[Quantité en stock initial]]&lt;=Inventaire[[#This Row],[Seuil de réapprovisionnement]])*(Inventaire[[#This Row],[Retiré ?]]="")*valHighlight,0)</f>
        <v>0</v>
      </c>
      <c r="C31" s="13" t="s">
        <v>73</v>
      </c>
      <c r="D31" s="14" t="s">
        <v>74</v>
      </c>
      <c r="E31" s="15">
        <v>1.72</v>
      </c>
      <c r="F31" s="16">
        <v>5</v>
      </c>
      <c r="G31" s="16" t="e">
        <f>IF(Inventaire[[#This Row],[Description]]=VLOOKUP(Inventaire[[#This Row],[Description]],[1]Facture!$C$18:$C$31,1,FALSE),VLOOKUP(Inventaire[[#This Row],[Description]],[1]Facture!$C$18:$D$31,2,FALSE),"")</f>
        <v>#N/A</v>
      </c>
      <c r="H31" s="16">
        <f>IFERROR(Inventaire[[#This Row],[Presence facture]],0)</f>
        <v>0</v>
      </c>
      <c r="I31" s="16">
        <f>Inventaire[[#This Row],[Quantité en stock initial]]-H31</f>
        <v>5</v>
      </c>
      <c r="J31" s="16"/>
      <c r="K31" s="16">
        <f>IF(Inventaire[[#This Row],[Nouvelle entrée]]="",Inventaire[[#This Row],[Stock Actuel]],(Inventaire[[#This Row],[Stock Actuel]]+J31))</f>
        <v>5</v>
      </c>
      <c r="L31" s="15">
        <f>IF(Inventaire[[#This Row],[Nouvelle entrée]]="",(Inventaire[[#This Row],[Prix unitaire]]*Inventaire[[#This Row],[Quantité en stock initial]]),((Inventaire[[#This Row],[Nouvelle entrée]]+Inventaire[[#This Row],[Stock Actuel]])*Inventaire[[#This Row],[Prix unitaire]]))</f>
        <v>8.6</v>
      </c>
      <c r="M31" s="16">
        <v>1</v>
      </c>
      <c r="N31" s="16">
        <v>1</v>
      </c>
      <c r="O31" s="16">
        <f>Inventaire[[#This Row],[Quantité en stock initial]]</f>
        <v>5</v>
      </c>
      <c r="P31" s="17"/>
    </row>
    <row r="32" spans="2:16" ht="30" customHeight="1" x14ac:dyDescent="0.25">
      <c r="B32" s="18">
        <f>IFERROR((Inventaire[[#This Row],[Quantité en stock initial]]&lt;=Inventaire[[#This Row],[Seuil de réapprovisionnement]])*(Inventaire[[#This Row],[Retiré ?]]="")*valHighlight,0)</f>
        <v>0</v>
      </c>
      <c r="C32" s="13" t="s">
        <v>75</v>
      </c>
      <c r="D32" s="14" t="s">
        <v>76</v>
      </c>
      <c r="E32" s="15">
        <v>1.72</v>
      </c>
      <c r="F32" s="16">
        <v>5</v>
      </c>
      <c r="G32" s="16" t="e">
        <f>IF(Inventaire[[#This Row],[Description]]=VLOOKUP(Inventaire[[#This Row],[Description]],[1]Facture!$C$18:$C$31,1,FALSE),VLOOKUP(Inventaire[[#This Row],[Description]],[1]Facture!$C$18:$D$31,2,FALSE),"")</f>
        <v>#N/A</v>
      </c>
      <c r="H32" s="16">
        <f>IFERROR(Inventaire[[#This Row],[Presence facture]],0)</f>
        <v>0</v>
      </c>
      <c r="I32" s="16">
        <f>Inventaire[[#This Row],[Quantité en stock initial]]-H32</f>
        <v>5</v>
      </c>
      <c r="J32" s="16"/>
      <c r="K32" s="16">
        <f>IF(Inventaire[[#This Row],[Nouvelle entrée]]="",Inventaire[[#This Row],[Stock Actuel]],(Inventaire[[#This Row],[Stock Actuel]]+J32))</f>
        <v>5</v>
      </c>
      <c r="L32" s="15">
        <f>IF(Inventaire[[#This Row],[Nouvelle entrée]]="",(Inventaire[[#This Row],[Prix unitaire]]*Inventaire[[#This Row],[Quantité en stock initial]]),((Inventaire[[#This Row],[Nouvelle entrée]]+Inventaire[[#This Row],[Stock Actuel]])*Inventaire[[#This Row],[Prix unitaire]]))</f>
        <v>8.6</v>
      </c>
      <c r="M32" s="16">
        <v>1</v>
      </c>
      <c r="N32" s="16">
        <v>1</v>
      </c>
      <c r="O32" s="16">
        <f>Inventaire[[#This Row],[Quantité en stock initial]]</f>
        <v>5</v>
      </c>
      <c r="P32" s="17"/>
    </row>
    <row r="33" spans="2:16" ht="30" customHeight="1" x14ac:dyDescent="0.25">
      <c r="B33" s="18">
        <f>IFERROR((Inventaire[[#This Row],[Quantité en stock initial]]&lt;=Inventaire[[#This Row],[Seuil de réapprovisionnement]])*(Inventaire[[#This Row],[Retiré ?]]="")*valHighlight,0)</f>
        <v>0</v>
      </c>
      <c r="C33" s="13" t="s">
        <v>77</v>
      </c>
      <c r="D33" s="14" t="s">
        <v>78</v>
      </c>
      <c r="E33" s="15">
        <v>1.72</v>
      </c>
      <c r="F33" s="16">
        <v>10</v>
      </c>
      <c r="G33" s="16" t="e">
        <f>IF(Inventaire[[#This Row],[Description]]=VLOOKUP(Inventaire[[#This Row],[Description]],[1]Facture!$C$18:$C$31,1,FALSE),VLOOKUP(Inventaire[[#This Row],[Description]],[1]Facture!$C$18:$D$31,2,FALSE),"")</f>
        <v>#N/A</v>
      </c>
      <c r="H33" s="16">
        <f>IFERROR(Inventaire[[#This Row],[Presence facture]],0)</f>
        <v>0</v>
      </c>
      <c r="I33" s="16">
        <f>Inventaire[[#This Row],[Quantité en stock initial]]-H33</f>
        <v>10</v>
      </c>
      <c r="J33" s="16"/>
      <c r="K33" s="16">
        <f>IF(Inventaire[[#This Row],[Nouvelle entrée]]="",Inventaire[[#This Row],[Stock Actuel]],(Inventaire[[#This Row],[Stock Actuel]]+J33))</f>
        <v>10</v>
      </c>
      <c r="L33" s="15">
        <f>IF(Inventaire[[#This Row],[Nouvelle entrée]]="",(Inventaire[[#This Row],[Prix unitaire]]*Inventaire[[#This Row],[Quantité en stock initial]]),((Inventaire[[#This Row],[Nouvelle entrée]]+Inventaire[[#This Row],[Stock Actuel]])*Inventaire[[#This Row],[Prix unitaire]]))</f>
        <v>17.2</v>
      </c>
      <c r="M33" s="16">
        <v>1</v>
      </c>
      <c r="N33" s="16">
        <v>1</v>
      </c>
      <c r="O33" s="16">
        <f>Inventaire[[#This Row],[Quantité en stock initial]]</f>
        <v>10</v>
      </c>
      <c r="P33" s="17"/>
    </row>
    <row r="34" spans="2:16" ht="30" customHeight="1" x14ac:dyDescent="0.25">
      <c r="B34" s="18">
        <f>IFERROR((Inventaire[[#This Row],[Quantité en stock initial]]&lt;=Inventaire[[#This Row],[Seuil de réapprovisionnement]])*(Inventaire[[#This Row],[Retiré ?]]="")*valHighlight,0)</f>
        <v>0</v>
      </c>
      <c r="C34" s="13" t="s">
        <v>79</v>
      </c>
      <c r="D34" s="14" t="s">
        <v>80</v>
      </c>
      <c r="E34" s="15">
        <v>1.72</v>
      </c>
      <c r="F34" s="16">
        <v>9</v>
      </c>
      <c r="G34" s="16" t="e">
        <f>IF(Inventaire[[#This Row],[Description]]=VLOOKUP(Inventaire[[#This Row],[Description]],[1]Facture!$C$18:$C$31,1,FALSE),VLOOKUP(Inventaire[[#This Row],[Description]],[1]Facture!$C$18:$D$31,2,FALSE),"")</f>
        <v>#N/A</v>
      </c>
      <c r="H34" s="16">
        <f>IFERROR(Inventaire[[#This Row],[Presence facture]],0)</f>
        <v>0</v>
      </c>
      <c r="I34" s="16">
        <f>Inventaire[[#This Row],[Quantité en stock initial]]-H34</f>
        <v>9</v>
      </c>
      <c r="J34" s="16"/>
      <c r="K34" s="16">
        <f>IF(Inventaire[[#This Row],[Nouvelle entrée]]="",Inventaire[[#This Row],[Stock Actuel]],(Inventaire[[#This Row],[Stock Actuel]]+J34))</f>
        <v>9</v>
      </c>
      <c r="L34" s="15">
        <f>IF(Inventaire[[#This Row],[Nouvelle entrée]]="",(Inventaire[[#This Row],[Prix unitaire]]*Inventaire[[#This Row],[Quantité en stock initial]]),((Inventaire[[#This Row],[Nouvelle entrée]]+Inventaire[[#This Row],[Stock Actuel]])*Inventaire[[#This Row],[Prix unitaire]]))</f>
        <v>15.48</v>
      </c>
      <c r="M34" s="16">
        <v>1</v>
      </c>
      <c r="N34" s="16">
        <v>1</v>
      </c>
      <c r="O34" s="16">
        <f>Inventaire[[#This Row],[Quantité en stock initial]]</f>
        <v>9</v>
      </c>
      <c r="P34" s="17"/>
    </row>
    <row r="35" spans="2:16" ht="30" customHeight="1" x14ac:dyDescent="0.25">
      <c r="B35" s="18">
        <f>IFERROR((Inventaire[[#This Row],[Quantité en stock initial]]&lt;=Inventaire[[#This Row],[Seuil de réapprovisionnement]])*(Inventaire[[#This Row],[Retiré ?]]="")*valHighlight,0)</f>
        <v>0</v>
      </c>
      <c r="C35" s="13" t="s">
        <v>81</v>
      </c>
      <c r="D35" s="14" t="s">
        <v>82</v>
      </c>
      <c r="E35" s="15">
        <v>1.72</v>
      </c>
      <c r="F35" s="16">
        <v>3</v>
      </c>
      <c r="G35" s="16" t="e">
        <f>IF(Inventaire[[#This Row],[Description]]=VLOOKUP(Inventaire[[#This Row],[Description]],[1]Facture!$C$18:$C$31,1,FALSE),VLOOKUP(Inventaire[[#This Row],[Description]],[1]Facture!$C$18:$D$31,2,FALSE),"")</f>
        <v>#N/A</v>
      </c>
      <c r="H35" s="16">
        <f>IFERROR(Inventaire[[#This Row],[Presence facture]],0)</f>
        <v>0</v>
      </c>
      <c r="I35" s="16">
        <f>Inventaire[[#This Row],[Quantité en stock initial]]-H35</f>
        <v>3</v>
      </c>
      <c r="J35" s="16"/>
      <c r="K35" s="16">
        <f>IF(Inventaire[[#This Row],[Nouvelle entrée]]="",Inventaire[[#This Row],[Stock Actuel]],(Inventaire[[#This Row],[Stock Actuel]]+J35))</f>
        <v>3</v>
      </c>
      <c r="L35" s="15">
        <f>IF(Inventaire[[#This Row],[Nouvelle entrée]]="",(Inventaire[[#This Row],[Prix unitaire]]*Inventaire[[#This Row],[Quantité en stock initial]]),((Inventaire[[#This Row],[Nouvelle entrée]]+Inventaire[[#This Row],[Stock Actuel]])*Inventaire[[#This Row],[Prix unitaire]]))</f>
        <v>5.16</v>
      </c>
      <c r="M35" s="16">
        <v>1</v>
      </c>
      <c r="N35" s="16">
        <v>1</v>
      </c>
      <c r="O35" s="16">
        <f>Inventaire[[#This Row],[Quantité en stock initial]]</f>
        <v>3</v>
      </c>
      <c r="P35" s="17"/>
    </row>
    <row r="36" spans="2:16" ht="30" customHeight="1" x14ac:dyDescent="0.25">
      <c r="B36" s="18">
        <f>IFERROR((Inventaire[[#This Row],[Quantité en stock initial]]&lt;=Inventaire[[#This Row],[Seuil de réapprovisionnement]])*(Inventaire[[#This Row],[Retiré ?]]="")*valHighlight,0)</f>
        <v>0</v>
      </c>
      <c r="C36" s="13" t="s">
        <v>83</v>
      </c>
      <c r="D36" s="14" t="s">
        <v>84</v>
      </c>
      <c r="E36" s="15">
        <v>1.72</v>
      </c>
      <c r="F36" s="16">
        <v>13</v>
      </c>
      <c r="G36" s="16" t="e">
        <f>IF(Inventaire[[#This Row],[Description]]=VLOOKUP(Inventaire[[#This Row],[Description]],[1]Facture!$C$18:$C$31,1,FALSE),VLOOKUP(Inventaire[[#This Row],[Description]],[1]Facture!$C$18:$D$31,2,FALSE),"")</f>
        <v>#N/A</v>
      </c>
      <c r="H36" s="16">
        <f>IFERROR(Inventaire[[#This Row],[Presence facture]],0)</f>
        <v>0</v>
      </c>
      <c r="I36" s="16">
        <f>Inventaire[[#This Row],[Quantité en stock initial]]-H36</f>
        <v>13</v>
      </c>
      <c r="J36" s="16"/>
      <c r="K36" s="16">
        <f>IF(Inventaire[[#This Row],[Nouvelle entrée]]="",Inventaire[[#This Row],[Stock Actuel]],(Inventaire[[#This Row],[Stock Actuel]]+J36))</f>
        <v>13</v>
      </c>
      <c r="L36" s="15">
        <f>IF(Inventaire[[#This Row],[Nouvelle entrée]]="",(Inventaire[[#This Row],[Prix unitaire]]*Inventaire[[#This Row],[Quantité en stock initial]]),((Inventaire[[#This Row],[Nouvelle entrée]]+Inventaire[[#This Row],[Stock Actuel]])*Inventaire[[#This Row],[Prix unitaire]]))</f>
        <v>22.36</v>
      </c>
      <c r="M36" s="16">
        <v>1</v>
      </c>
      <c r="N36" s="16">
        <v>1</v>
      </c>
      <c r="O36" s="16">
        <f>Inventaire[[#This Row],[Quantité en stock initial]]</f>
        <v>13</v>
      </c>
      <c r="P36" s="17"/>
    </row>
    <row r="37" spans="2:16" ht="30" customHeight="1" x14ac:dyDescent="0.25">
      <c r="B37" s="18">
        <f>IFERROR((Inventaire[[#This Row],[Quantité en stock initial]]&lt;=Inventaire[[#This Row],[Seuil de réapprovisionnement]])*(Inventaire[[#This Row],[Retiré ?]]="")*valHighlight,0)</f>
        <v>0</v>
      </c>
      <c r="C37" s="13" t="s">
        <v>85</v>
      </c>
      <c r="D37" s="14" t="s">
        <v>86</v>
      </c>
      <c r="E37" s="15">
        <v>1.72</v>
      </c>
      <c r="F37" s="16">
        <v>6</v>
      </c>
      <c r="G37" s="16" t="e">
        <f>IF(Inventaire[[#This Row],[Description]]=VLOOKUP(Inventaire[[#This Row],[Description]],[1]Facture!$C$18:$C$31,1,FALSE),VLOOKUP(Inventaire[[#This Row],[Description]],[1]Facture!$C$18:$D$31,2,FALSE),"")</f>
        <v>#N/A</v>
      </c>
      <c r="H37" s="16">
        <f>IFERROR(Inventaire[[#This Row],[Presence facture]],0)</f>
        <v>0</v>
      </c>
      <c r="I37" s="16">
        <f>Inventaire[[#This Row],[Quantité en stock initial]]-H37</f>
        <v>6</v>
      </c>
      <c r="J37" s="16"/>
      <c r="K37" s="16">
        <f>IF(Inventaire[[#This Row],[Nouvelle entrée]]="",Inventaire[[#This Row],[Stock Actuel]],(Inventaire[[#This Row],[Stock Actuel]]+J37))</f>
        <v>6</v>
      </c>
      <c r="L37" s="15">
        <f>IF(Inventaire[[#This Row],[Nouvelle entrée]]="",(Inventaire[[#This Row],[Prix unitaire]]*Inventaire[[#This Row],[Quantité en stock initial]]),((Inventaire[[#This Row],[Nouvelle entrée]]+Inventaire[[#This Row],[Stock Actuel]])*Inventaire[[#This Row],[Prix unitaire]]))</f>
        <v>10.32</v>
      </c>
      <c r="M37" s="16">
        <v>1</v>
      </c>
      <c r="N37" s="16">
        <v>1</v>
      </c>
      <c r="O37" s="16">
        <f>Inventaire[[#This Row],[Quantité en stock initial]]</f>
        <v>6</v>
      </c>
      <c r="P37" s="17"/>
    </row>
    <row r="38" spans="2:16" ht="30" customHeight="1" x14ac:dyDescent="0.25">
      <c r="B38" s="18">
        <f>IFERROR((Inventaire[[#This Row],[Quantité en stock initial]]&lt;=Inventaire[[#This Row],[Seuil de réapprovisionnement]])*(Inventaire[[#This Row],[Retiré ?]]="")*valHighlight,0)</f>
        <v>1</v>
      </c>
      <c r="C38" s="13" t="s">
        <v>87</v>
      </c>
      <c r="D38" s="14" t="s">
        <v>88</v>
      </c>
      <c r="E38" s="15">
        <v>1.72</v>
      </c>
      <c r="F38" s="16">
        <v>1</v>
      </c>
      <c r="G38" s="16" t="e">
        <f>IF(Inventaire[[#This Row],[Description]]=VLOOKUP(Inventaire[[#This Row],[Description]],[1]Facture!$C$18:$C$31,1,FALSE),VLOOKUP(Inventaire[[#This Row],[Description]],[1]Facture!$C$18:$D$31,2,FALSE),"")</f>
        <v>#N/A</v>
      </c>
      <c r="H38" s="16">
        <f>IFERROR(Inventaire[[#This Row],[Presence facture]],0)</f>
        <v>0</v>
      </c>
      <c r="I38" s="16">
        <f>Inventaire[[#This Row],[Quantité en stock initial]]-H38</f>
        <v>1</v>
      </c>
      <c r="J38" s="16"/>
      <c r="K38" s="16">
        <f>IF(Inventaire[[#This Row],[Nouvelle entrée]]="",Inventaire[[#This Row],[Stock Actuel]],(Inventaire[[#This Row],[Stock Actuel]]+J38))</f>
        <v>1</v>
      </c>
      <c r="L38" s="15">
        <f>IF(Inventaire[[#This Row],[Nouvelle entrée]]="",(Inventaire[[#This Row],[Prix unitaire]]*Inventaire[[#This Row],[Quantité en stock initial]]),((Inventaire[[#This Row],[Nouvelle entrée]]+Inventaire[[#This Row],[Stock Actuel]])*Inventaire[[#This Row],[Prix unitaire]]))</f>
        <v>1.72</v>
      </c>
      <c r="M38" s="16">
        <v>1</v>
      </c>
      <c r="N38" s="16">
        <v>1</v>
      </c>
      <c r="O38" s="16">
        <f>Inventaire[[#This Row],[Quantité en stock initial]]</f>
        <v>1</v>
      </c>
      <c r="P38" s="17"/>
    </row>
    <row r="39" spans="2:16" ht="30" customHeight="1" x14ac:dyDescent="0.25">
      <c r="B39" s="18">
        <f>IFERROR((Inventaire[[#This Row],[Quantité en stock initial]]&lt;=Inventaire[[#This Row],[Seuil de réapprovisionnement]])*(Inventaire[[#This Row],[Retiré ?]]="")*valHighlight,0)</f>
        <v>0</v>
      </c>
      <c r="C39" s="13" t="s">
        <v>89</v>
      </c>
      <c r="D39" s="14" t="s">
        <v>90</v>
      </c>
      <c r="E39" s="15">
        <v>1.72</v>
      </c>
      <c r="F39" s="16">
        <v>7</v>
      </c>
      <c r="G39" s="16" t="e">
        <f>IF(Inventaire[[#This Row],[Description]]=VLOOKUP(Inventaire[[#This Row],[Description]],[1]Facture!$C$18:$C$31,1,FALSE),VLOOKUP(Inventaire[[#This Row],[Description]],[1]Facture!$C$18:$D$31,2,FALSE),"")</f>
        <v>#N/A</v>
      </c>
      <c r="H39" s="16">
        <f>IFERROR(Inventaire[[#This Row],[Presence facture]],0)</f>
        <v>0</v>
      </c>
      <c r="I39" s="16">
        <f>Inventaire[[#This Row],[Quantité en stock initial]]-H39</f>
        <v>7</v>
      </c>
      <c r="J39" s="16"/>
      <c r="K39" s="16">
        <f>IF(Inventaire[[#This Row],[Nouvelle entrée]]="",Inventaire[[#This Row],[Stock Actuel]],(Inventaire[[#This Row],[Stock Actuel]]+J39))</f>
        <v>7</v>
      </c>
      <c r="L39" s="15">
        <f>IF(Inventaire[[#This Row],[Nouvelle entrée]]="",(Inventaire[[#This Row],[Prix unitaire]]*Inventaire[[#This Row],[Quantité en stock initial]]),((Inventaire[[#This Row],[Nouvelle entrée]]+Inventaire[[#This Row],[Stock Actuel]])*Inventaire[[#This Row],[Prix unitaire]]))</f>
        <v>12.04</v>
      </c>
      <c r="M39" s="16">
        <v>1</v>
      </c>
      <c r="N39" s="16">
        <v>1</v>
      </c>
      <c r="O39" s="16">
        <f>Inventaire[[#This Row],[Quantité en stock initial]]</f>
        <v>7</v>
      </c>
      <c r="P39" s="17"/>
    </row>
    <row r="40" spans="2:16" ht="30" customHeight="1" x14ac:dyDescent="0.25">
      <c r="B40" s="18">
        <f>IFERROR((Inventaire[[#This Row],[Quantité en stock initial]]&lt;=Inventaire[[#This Row],[Seuil de réapprovisionnement]])*(Inventaire[[#This Row],[Retiré ?]]="")*valHighlight,0)</f>
        <v>0</v>
      </c>
      <c r="C40" s="13" t="s">
        <v>91</v>
      </c>
      <c r="D40" s="14" t="s">
        <v>92</v>
      </c>
      <c r="E40" s="15">
        <v>1.72</v>
      </c>
      <c r="F40" s="16">
        <v>7</v>
      </c>
      <c r="G40" s="16" t="e">
        <f>IF(Inventaire[[#This Row],[Description]]=VLOOKUP(Inventaire[[#This Row],[Description]],[1]Facture!$C$18:$C$31,1,FALSE),VLOOKUP(Inventaire[[#This Row],[Description]],[1]Facture!$C$18:$D$31,2,FALSE),"")</f>
        <v>#N/A</v>
      </c>
      <c r="H40" s="16">
        <f>IFERROR(Inventaire[[#This Row],[Presence facture]],0)</f>
        <v>0</v>
      </c>
      <c r="I40" s="16">
        <f>Inventaire[[#This Row],[Quantité en stock initial]]-H40</f>
        <v>7</v>
      </c>
      <c r="J40" s="16"/>
      <c r="K40" s="16">
        <f>IF(Inventaire[[#This Row],[Nouvelle entrée]]="",Inventaire[[#This Row],[Stock Actuel]],(Inventaire[[#This Row],[Stock Actuel]]+J40))</f>
        <v>7</v>
      </c>
      <c r="L40" s="15">
        <f>IF(Inventaire[[#This Row],[Nouvelle entrée]]="",(Inventaire[[#This Row],[Prix unitaire]]*Inventaire[[#This Row],[Quantité en stock initial]]),((Inventaire[[#This Row],[Nouvelle entrée]]+Inventaire[[#This Row],[Stock Actuel]])*Inventaire[[#This Row],[Prix unitaire]]))</f>
        <v>12.04</v>
      </c>
      <c r="M40" s="16">
        <v>1</v>
      </c>
      <c r="N40" s="16">
        <v>1</v>
      </c>
      <c r="O40" s="16">
        <f>Inventaire[[#This Row],[Quantité en stock initial]]</f>
        <v>7</v>
      </c>
      <c r="P40" s="17"/>
    </row>
    <row r="41" spans="2:16" ht="30" customHeight="1" x14ac:dyDescent="0.25">
      <c r="B41" s="18">
        <f>IFERROR((Inventaire[[#This Row],[Quantité en stock initial]]&lt;=Inventaire[[#This Row],[Seuil de réapprovisionnement]])*(Inventaire[[#This Row],[Retiré ?]]="")*valHighlight,0)</f>
        <v>0</v>
      </c>
      <c r="C41" s="13" t="s">
        <v>93</v>
      </c>
      <c r="D41" s="14" t="s">
        <v>94</v>
      </c>
      <c r="E41" s="15">
        <v>1.72</v>
      </c>
      <c r="F41" s="16">
        <v>7</v>
      </c>
      <c r="G41" s="16" t="e">
        <f>IF(Inventaire[[#This Row],[Description]]=VLOOKUP(Inventaire[[#This Row],[Description]],[1]Facture!$C$18:$C$31,1,FALSE),VLOOKUP(Inventaire[[#This Row],[Description]],[1]Facture!$C$18:$D$31,2,FALSE),"")</f>
        <v>#N/A</v>
      </c>
      <c r="H41" s="16">
        <f>IFERROR(Inventaire[[#This Row],[Presence facture]],0)</f>
        <v>0</v>
      </c>
      <c r="I41" s="16">
        <f>Inventaire[[#This Row],[Quantité en stock initial]]-H41</f>
        <v>7</v>
      </c>
      <c r="J41" s="16"/>
      <c r="K41" s="16">
        <f>IF(Inventaire[[#This Row],[Nouvelle entrée]]="",Inventaire[[#This Row],[Stock Actuel]],(Inventaire[[#This Row],[Stock Actuel]]+J41))</f>
        <v>7</v>
      </c>
      <c r="L41" s="15">
        <f>IF(Inventaire[[#This Row],[Nouvelle entrée]]="",(Inventaire[[#This Row],[Prix unitaire]]*Inventaire[[#This Row],[Quantité en stock initial]]),((Inventaire[[#This Row],[Nouvelle entrée]]+Inventaire[[#This Row],[Stock Actuel]])*Inventaire[[#This Row],[Prix unitaire]]))</f>
        <v>12.04</v>
      </c>
      <c r="M41" s="16">
        <v>1</v>
      </c>
      <c r="N41" s="16">
        <v>1</v>
      </c>
      <c r="O41" s="16">
        <f>Inventaire[[#This Row],[Quantité en stock initial]]</f>
        <v>7</v>
      </c>
      <c r="P41" s="17"/>
    </row>
    <row r="42" spans="2:16" ht="30" customHeight="1" x14ac:dyDescent="0.25">
      <c r="B42" s="18">
        <f>IFERROR((Inventaire[[#This Row],[Quantité en stock initial]]&lt;=Inventaire[[#This Row],[Seuil de réapprovisionnement]])*(Inventaire[[#This Row],[Retiré ?]]="")*valHighlight,0)</f>
        <v>0</v>
      </c>
      <c r="C42" s="13" t="s">
        <v>95</v>
      </c>
      <c r="D42" s="14" t="s">
        <v>96</v>
      </c>
      <c r="E42" s="15">
        <v>1.6</v>
      </c>
      <c r="F42" s="16">
        <v>10</v>
      </c>
      <c r="G42" s="16" t="e">
        <f>IF(Inventaire[[#This Row],[Description]]=VLOOKUP(Inventaire[[#This Row],[Description]],[1]Facture!$C$18:$C$31,1,FALSE),VLOOKUP(Inventaire[[#This Row],[Description]],[1]Facture!$C$18:$D$31,2,FALSE),"")</f>
        <v>#N/A</v>
      </c>
      <c r="H42" s="16">
        <f>IFERROR(Inventaire[[#This Row],[Presence facture]],0)</f>
        <v>0</v>
      </c>
      <c r="I42" s="16">
        <f>Inventaire[[#This Row],[Quantité en stock initial]]-H42</f>
        <v>10</v>
      </c>
      <c r="J42" s="16"/>
      <c r="K42" s="16">
        <f>IF(Inventaire[[#This Row],[Nouvelle entrée]]="",Inventaire[[#This Row],[Stock Actuel]],(Inventaire[[#This Row],[Stock Actuel]]+J42))</f>
        <v>10</v>
      </c>
      <c r="L42" s="15">
        <f>IF(Inventaire[[#This Row],[Nouvelle entrée]]="",(Inventaire[[#This Row],[Prix unitaire]]*Inventaire[[#This Row],[Quantité en stock initial]]),((Inventaire[[#This Row],[Nouvelle entrée]]+Inventaire[[#This Row],[Stock Actuel]])*Inventaire[[#This Row],[Prix unitaire]]))</f>
        <v>16</v>
      </c>
      <c r="M42" s="16">
        <v>1</v>
      </c>
      <c r="N42" s="16">
        <v>1</v>
      </c>
      <c r="O42" s="16">
        <f>Inventaire[[#This Row],[Quantité en stock initial]]</f>
        <v>10</v>
      </c>
      <c r="P42" s="17"/>
    </row>
    <row r="43" spans="2:16" ht="30" customHeight="1" x14ac:dyDescent="0.25">
      <c r="B43" s="18">
        <f>IFERROR((Inventaire[[#This Row],[Quantité en stock initial]]&lt;=Inventaire[[#This Row],[Seuil de réapprovisionnement]])*(Inventaire[[#This Row],[Retiré ?]]="")*valHighlight,0)</f>
        <v>0</v>
      </c>
      <c r="C43" s="13" t="s">
        <v>97</v>
      </c>
      <c r="D43" s="14" t="s">
        <v>98</v>
      </c>
      <c r="E43" s="15">
        <v>1.6</v>
      </c>
      <c r="F43" s="16">
        <v>10</v>
      </c>
      <c r="G43" s="16" t="e">
        <f>IF(Inventaire[[#This Row],[Description]]=VLOOKUP(Inventaire[[#This Row],[Description]],[1]Facture!$C$18:$C$31,1,FALSE),VLOOKUP(Inventaire[[#This Row],[Description]],[1]Facture!$C$18:$D$31,2,FALSE),"")</f>
        <v>#N/A</v>
      </c>
      <c r="H43" s="16">
        <f>IFERROR(Inventaire[[#This Row],[Presence facture]],0)</f>
        <v>0</v>
      </c>
      <c r="I43" s="16">
        <f>Inventaire[[#This Row],[Quantité en stock initial]]-H43</f>
        <v>10</v>
      </c>
      <c r="J43" s="16"/>
      <c r="K43" s="16">
        <f>IF(Inventaire[[#This Row],[Nouvelle entrée]]="",Inventaire[[#This Row],[Stock Actuel]],(Inventaire[[#This Row],[Stock Actuel]]+J43))</f>
        <v>10</v>
      </c>
      <c r="L43" s="15">
        <f>IF(Inventaire[[#This Row],[Nouvelle entrée]]="",(Inventaire[[#This Row],[Prix unitaire]]*Inventaire[[#This Row],[Quantité en stock initial]]),((Inventaire[[#This Row],[Nouvelle entrée]]+Inventaire[[#This Row],[Stock Actuel]])*Inventaire[[#This Row],[Prix unitaire]]))</f>
        <v>16</v>
      </c>
      <c r="M43" s="16">
        <v>1</v>
      </c>
      <c r="N43" s="16">
        <v>1</v>
      </c>
      <c r="O43" s="16">
        <f>Inventaire[[#This Row],[Quantité en stock initial]]</f>
        <v>10</v>
      </c>
      <c r="P43" s="17"/>
    </row>
    <row r="44" spans="2:16" ht="30" customHeight="1" x14ac:dyDescent="0.25">
      <c r="B44" s="18">
        <f>IFERROR((Inventaire[[#This Row],[Quantité en stock initial]]&lt;=Inventaire[[#This Row],[Seuil de réapprovisionnement]])*(Inventaire[[#This Row],[Retiré ?]]="")*valHighlight,0)</f>
        <v>0</v>
      </c>
      <c r="C44" s="13" t="s">
        <v>99</v>
      </c>
      <c r="D44" s="14" t="s">
        <v>100</v>
      </c>
      <c r="E44" s="15">
        <v>1.6</v>
      </c>
      <c r="F44" s="16">
        <v>10</v>
      </c>
      <c r="G44" s="16" t="e">
        <f>IF(Inventaire[[#This Row],[Description]]=VLOOKUP(Inventaire[[#This Row],[Description]],[1]Facture!$C$18:$C$31,1,FALSE),VLOOKUP(Inventaire[[#This Row],[Description]],[1]Facture!$C$18:$D$31,2,FALSE),"")</f>
        <v>#N/A</v>
      </c>
      <c r="H44" s="16">
        <f>IFERROR(Inventaire[[#This Row],[Presence facture]],0)</f>
        <v>0</v>
      </c>
      <c r="I44" s="16">
        <f>Inventaire[[#This Row],[Quantité en stock initial]]-H44</f>
        <v>10</v>
      </c>
      <c r="J44" s="16"/>
      <c r="K44" s="16">
        <f>IF(Inventaire[[#This Row],[Nouvelle entrée]]="",Inventaire[[#This Row],[Stock Actuel]],(Inventaire[[#This Row],[Stock Actuel]]+J44))</f>
        <v>10</v>
      </c>
      <c r="L44" s="15">
        <f>IF(Inventaire[[#This Row],[Nouvelle entrée]]="",(Inventaire[[#This Row],[Prix unitaire]]*Inventaire[[#This Row],[Quantité en stock initial]]),((Inventaire[[#This Row],[Nouvelle entrée]]+Inventaire[[#This Row],[Stock Actuel]])*Inventaire[[#This Row],[Prix unitaire]]))</f>
        <v>16</v>
      </c>
      <c r="M44" s="16">
        <v>1</v>
      </c>
      <c r="N44" s="16">
        <v>1</v>
      </c>
      <c r="O44" s="16">
        <f>Inventaire[[#This Row],[Quantité en stock initial]]</f>
        <v>10</v>
      </c>
      <c r="P44" s="17"/>
    </row>
    <row r="45" spans="2:16" ht="30" customHeight="1" x14ac:dyDescent="0.25">
      <c r="B45" s="18">
        <f>IFERROR((Inventaire[[#This Row],[Quantité en stock initial]]&lt;=Inventaire[[#This Row],[Seuil de réapprovisionnement]])*(Inventaire[[#This Row],[Retiré ?]]="")*valHighlight,0)</f>
        <v>0</v>
      </c>
      <c r="C45" s="13" t="s">
        <v>101</v>
      </c>
      <c r="D45" s="14" t="s">
        <v>102</v>
      </c>
      <c r="E45" s="15">
        <v>1.6</v>
      </c>
      <c r="F45" s="16">
        <v>10</v>
      </c>
      <c r="G45" s="16" t="e">
        <f>IF(Inventaire[[#This Row],[Description]]=VLOOKUP(Inventaire[[#This Row],[Description]],[1]Facture!$C$18:$C$31,1,FALSE),VLOOKUP(Inventaire[[#This Row],[Description]],[1]Facture!$C$18:$D$31,2,FALSE),"")</f>
        <v>#N/A</v>
      </c>
      <c r="H45" s="16">
        <f>IFERROR(Inventaire[[#This Row],[Presence facture]],0)</f>
        <v>0</v>
      </c>
      <c r="I45" s="16">
        <f>Inventaire[[#This Row],[Quantité en stock initial]]-H45</f>
        <v>10</v>
      </c>
      <c r="J45" s="16"/>
      <c r="K45" s="16">
        <f>IF(Inventaire[[#This Row],[Nouvelle entrée]]="",Inventaire[[#This Row],[Stock Actuel]],(Inventaire[[#This Row],[Stock Actuel]]+J45))</f>
        <v>10</v>
      </c>
      <c r="L45" s="15">
        <f>IF(Inventaire[[#This Row],[Nouvelle entrée]]="",(Inventaire[[#This Row],[Prix unitaire]]*Inventaire[[#This Row],[Quantité en stock initial]]),((Inventaire[[#This Row],[Nouvelle entrée]]+Inventaire[[#This Row],[Stock Actuel]])*Inventaire[[#This Row],[Prix unitaire]]))</f>
        <v>16</v>
      </c>
      <c r="M45" s="16">
        <v>1</v>
      </c>
      <c r="N45" s="16">
        <v>1</v>
      </c>
      <c r="O45" s="16">
        <f>Inventaire[[#This Row],[Quantité en stock initial]]</f>
        <v>10</v>
      </c>
      <c r="P45" s="17"/>
    </row>
    <row r="46" spans="2:16" ht="30" customHeight="1" x14ac:dyDescent="0.25">
      <c r="B46" s="18">
        <f>IFERROR((Inventaire[[#This Row],[Quantité en stock initial]]&lt;=Inventaire[[#This Row],[Seuil de réapprovisionnement]])*(Inventaire[[#This Row],[Retiré ?]]="")*valHighlight,0)</f>
        <v>0</v>
      </c>
      <c r="C46" s="13" t="s">
        <v>103</v>
      </c>
      <c r="D46" s="14" t="s">
        <v>104</v>
      </c>
      <c r="E46" s="15">
        <v>1.6</v>
      </c>
      <c r="F46" s="16">
        <v>10</v>
      </c>
      <c r="G46" s="16" t="e">
        <f>IF(Inventaire[[#This Row],[Description]]=VLOOKUP(Inventaire[[#This Row],[Description]],[1]Facture!$C$18:$C$31,1,FALSE),VLOOKUP(Inventaire[[#This Row],[Description]],[1]Facture!$C$18:$D$31,2,FALSE),"")</f>
        <v>#N/A</v>
      </c>
      <c r="H46" s="16">
        <f>IFERROR(Inventaire[[#This Row],[Presence facture]],0)</f>
        <v>0</v>
      </c>
      <c r="I46" s="16">
        <f>Inventaire[[#This Row],[Quantité en stock initial]]-H46</f>
        <v>10</v>
      </c>
      <c r="J46" s="16"/>
      <c r="K46" s="16">
        <f>IF(Inventaire[[#This Row],[Nouvelle entrée]]="",Inventaire[[#This Row],[Stock Actuel]],(Inventaire[[#This Row],[Stock Actuel]]+J46))</f>
        <v>10</v>
      </c>
      <c r="L46" s="15">
        <f>IF(Inventaire[[#This Row],[Nouvelle entrée]]="",(Inventaire[[#This Row],[Prix unitaire]]*Inventaire[[#This Row],[Quantité en stock initial]]),((Inventaire[[#This Row],[Nouvelle entrée]]+Inventaire[[#This Row],[Stock Actuel]])*Inventaire[[#This Row],[Prix unitaire]]))</f>
        <v>16</v>
      </c>
      <c r="M46" s="16">
        <v>1</v>
      </c>
      <c r="N46" s="16">
        <v>1</v>
      </c>
      <c r="O46" s="16">
        <f>Inventaire[[#This Row],[Quantité en stock initial]]</f>
        <v>10</v>
      </c>
      <c r="P46" s="17"/>
    </row>
    <row r="47" spans="2:16" ht="30" customHeight="1" x14ac:dyDescent="0.25">
      <c r="B47" s="18">
        <f>IFERROR((Inventaire[[#This Row],[Quantité en stock initial]]&lt;=Inventaire[[#This Row],[Seuil de réapprovisionnement]])*(Inventaire[[#This Row],[Retiré ?]]="")*valHighlight,0)</f>
        <v>0</v>
      </c>
      <c r="C47" s="13" t="s">
        <v>105</v>
      </c>
      <c r="D47" s="14" t="s">
        <v>106</v>
      </c>
      <c r="E47" s="15">
        <v>1.6</v>
      </c>
      <c r="F47" s="16">
        <v>10</v>
      </c>
      <c r="G47" s="16" t="e">
        <f>IF(Inventaire[[#This Row],[Description]]=VLOOKUP(Inventaire[[#This Row],[Description]],[1]Facture!$C$18:$C$31,1,FALSE),VLOOKUP(Inventaire[[#This Row],[Description]],[1]Facture!$C$18:$D$31,2,FALSE),"")</f>
        <v>#N/A</v>
      </c>
      <c r="H47" s="16">
        <f>IFERROR(Inventaire[[#This Row],[Presence facture]],0)</f>
        <v>0</v>
      </c>
      <c r="I47" s="16">
        <f>Inventaire[[#This Row],[Quantité en stock initial]]-H47</f>
        <v>10</v>
      </c>
      <c r="J47" s="16"/>
      <c r="K47" s="16">
        <f>IF(Inventaire[[#This Row],[Nouvelle entrée]]="",Inventaire[[#This Row],[Stock Actuel]],(Inventaire[[#This Row],[Stock Actuel]]+J47))</f>
        <v>10</v>
      </c>
      <c r="L47" s="15">
        <f>IF(Inventaire[[#This Row],[Nouvelle entrée]]="",(Inventaire[[#This Row],[Prix unitaire]]*Inventaire[[#This Row],[Quantité en stock initial]]),((Inventaire[[#This Row],[Nouvelle entrée]]+Inventaire[[#This Row],[Stock Actuel]])*Inventaire[[#This Row],[Prix unitaire]]))</f>
        <v>16</v>
      </c>
      <c r="M47" s="16">
        <v>1</v>
      </c>
      <c r="N47" s="16">
        <v>1</v>
      </c>
      <c r="O47" s="16">
        <f>Inventaire[[#This Row],[Quantité en stock initial]]</f>
        <v>10</v>
      </c>
      <c r="P47" s="17"/>
    </row>
    <row r="48" spans="2:16" ht="30" customHeight="1" x14ac:dyDescent="0.25">
      <c r="B48" s="18">
        <f>IFERROR((Inventaire[[#This Row],[Quantité en stock initial]]&lt;=Inventaire[[#This Row],[Seuil de réapprovisionnement]])*(Inventaire[[#This Row],[Retiré ?]]="")*valHighlight,0)</f>
        <v>1</v>
      </c>
      <c r="C48" s="13" t="s">
        <v>107</v>
      </c>
      <c r="D48" s="14" t="s">
        <v>108</v>
      </c>
      <c r="E48" s="15">
        <v>1.8</v>
      </c>
      <c r="F48" s="16">
        <v>1</v>
      </c>
      <c r="G48" s="16" t="e">
        <f>IF(Inventaire[[#This Row],[Description]]=VLOOKUP(Inventaire[[#This Row],[Description]],[1]Facture!$C$18:$C$31,1,FALSE),VLOOKUP(Inventaire[[#This Row],[Description]],[1]Facture!$C$18:$D$31,2,FALSE),"")</f>
        <v>#N/A</v>
      </c>
      <c r="H48" s="16">
        <f>IFERROR(Inventaire[[#This Row],[Presence facture]],0)</f>
        <v>0</v>
      </c>
      <c r="I48" s="16">
        <f>Inventaire[[#This Row],[Quantité en stock initial]]-H48</f>
        <v>1</v>
      </c>
      <c r="J48" s="16"/>
      <c r="K48" s="16">
        <f>IF(Inventaire[[#This Row],[Nouvelle entrée]]="",Inventaire[[#This Row],[Stock Actuel]],(Inventaire[[#This Row],[Stock Actuel]]+J48))</f>
        <v>1</v>
      </c>
      <c r="L48" s="15">
        <f>IF(Inventaire[[#This Row],[Nouvelle entrée]]="",(Inventaire[[#This Row],[Prix unitaire]]*Inventaire[[#This Row],[Quantité en stock initial]]),((Inventaire[[#This Row],[Nouvelle entrée]]+Inventaire[[#This Row],[Stock Actuel]])*Inventaire[[#This Row],[Prix unitaire]]))</f>
        <v>1.8</v>
      </c>
      <c r="M48" s="16">
        <v>1</v>
      </c>
      <c r="N48" s="16">
        <v>1</v>
      </c>
      <c r="O48" s="16">
        <f>Inventaire[[#This Row],[Quantité en stock initial]]</f>
        <v>1</v>
      </c>
      <c r="P48" s="17"/>
    </row>
    <row r="49" spans="2:16" ht="30" customHeight="1" x14ac:dyDescent="0.25">
      <c r="B49" s="18">
        <f>IFERROR((Inventaire[[#This Row],[Quantité en stock initial]]&lt;=Inventaire[[#This Row],[Seuil de réapprovisionnement]])*(Inventaire[[#This Row],[Retiré ?]]="")*valHighlight,0)</f>
        <v>1</v>
      </c>
      <c r="C49" s="13" t="s">
        <v>109</v>
      </c>
      <c r="D49" s="14" t="s">
        <v>110</v>
      </c>
      <c r="E49" s="15">
        <v>1.8</v>
      </c>
      <c r="F49" s="16">
        <v>1</v>
      </c>
      <c r="G49" s="16" t="e">
        <f>IF(Inventaire[[#This Row],[Description]]=VLOOKUP(Inventaire[[#This Row],[Description]],[1]Facture!$C$18:$C$31,1,FALSE),VLOOKUP(Inventaire[[#This Row],[Description]],[1]Facture!$C$18:$D$31,2,FALSE),"")</f>
        <v>#N/A</v>
      </c>
      <c r="H49" s="16">
        <f>IFERROR(Inventaire[[#This Row],[Presence facture]],0)</f>
        <v>0</v>
      </c>
      <c r="I49" s="16">
        <f>Inventaire[[#This Row],[Quantité en stock initial]]-H49</f>
        <v>1</v>
      </c>
      <c r="J49" s="16"/>
      <c r="K49" s="16">
        <f>IF(Inventaire[[#This Row],[Nouvelle entrée]]="",Inventaire[[#This Row],[Stock Actuel]],(Inventaire[[#This Row],[Stock Actuel]]+J49))</f>
        <v>1</v>
      </c>
      <c r="L49" s="15">
        <f>IF(Inventaire[[#This Row],[Nouvelle entrée]]="",(Inventaire[[#This Row],[Prix unitaire]]*Inventaire[[#This Row],[Quantité en stock initial]]),((Inventaire[[#This Row],[Nouvelle entrée]]+Inventaire[[#This Row],[Stock Actuel]])*Inventaire[[#This Row],[Prix unitaire]]))</f>
        <v>1.8</v>
      </c>
      <c r="M49" s="16">
        <v>1</v>
      </c>
      <c r="N49" s="16">
        <v>1</v>
      </c>
      <c r="O49" s="16">
        <f>Inventaire[[#This Row],[Quantité en stock initial]]</f>
        <v>1</v>
      </c>
      <c r="P49" s="17"/>
    </row>
    <row r="50" spans="2:16" ht="30" customHeight="1" x14ac:dyDescent="0.25">
      <c r="B50" s="18">
        <f>IFERROR((Inventaire[[#This Row],[Quantité en stock initial]]&lt;=Inventaire[[#This Row],[Seuil de réapprovisionnement]])*(Inventaire[[#This Row],[Retiré ?]]="")*valHighlight,0)</f>
        <v>1</v>
      </c>
      <c r="C50" s="13" t="s">
        <v>111</v>
      </c>
      <c r="D50" s="14" t="s">
        <v>112</v>
      </c>
      <c r="E50" s="15">
        <v>1.8</v>
      </c>
      <c r="F50" s="16">
        <v>1</v>
      </c>
      <c r="G50" s="16" t="e">
        <f>IF(Inventaire[[#This Row],[Description]]=VLOOKUP(Inventaire[[#This Row],[Description]],[1]Facture!$C$18:$C$31,1,FALSE),VLOOKUP(Inventaire[[#This Row],[Description]],[1]Facture!$C$18:$D$31,2,FALSE),"")</f>
        <v>#N/A</v>
      </c>
      <c r="H50" s="16">
        <f>IFERROR(Inventaire[[#This Row],[Presence facture]],0)</f>
        <v>0</v>
      </c>
      <c r="I50" s="16">
        <f>Inventaire[[#This Row],[Quantité en stock initial]]-H50</f>
        <v>1</v>
      </c>
      <c r="J50" s="16"/>
      <c r="K50" s="16">
        <f>IF(Inventaire[[#This Row],[Nouvelle entrée]]="",Inventaire[[#This Row],[Stock Actuel]],(Inventaire[[#This Row],[Stock Actuel]]+J50))</f>
        <v>1</v>
      </c>
      <c r="L50" s="15">
        <f>IF(Inventaire[[#This Row],[Nouvelle entrée]]="",(Inventaire[[#This Row],[Prix unitaire]]*Inventaire[[#This Row],[Quantité en stock initial]]),((Inventaire[[#This Row],[Nouvelle entrée]]+Inventaire[[#This Row],[Stock Actuel]])*Inventaire[[#This Row],[Prix unitaire]]))</f>
        <v>1.8</v>
      </c>
      <c r="M50" s="16">
        <v>1</v>
      </c>
      <c r="N50" s="16">
        <v>1</v>
      </c>
      <c r="O50" s="16">
        <f>Inventaire[[#This Row],[Quantité en stock initial]]</f>
        <v>1</v>
      </c>
      <c r="P50" s="17"/>
    </row>
    <row r="51" spans="2:16" ht="30" customHeight="1" x14ac:dyDescent="0.25">
      <c r="B51" s="18">
        <f>IFERROR((Inventaire[[#This Row],[Quantité en stock initial]]&lt;=Inventaire[[#This Row],[Seuil de réapprovisionnement]])*(Inventaire[[#This Row],[Retiré ?]]="")*valHighlight,0)</f>
        <v>1</v>
      </c>
      <c r="C51" s="13" t="s">
        <v>113</v>
      </c>
      <c r="D51" s="14" t="s">
        <v>114</v>
      </c>
      <c r="E51" s="15">
        <v>1.8</v>
      </c>
      <c r="F51" s="16">
        <v>1</v>
      </c>
      <c r="G51" s="16" t="e">
        <f>IF(Inventaire[[#This Row],[Description]]=VLOOKUP(Inventaire[[#This Row],[Description]],[1]Facture!$C$18:$C$31,1,FALSE),VLOOKUP(Inventaire[[#This Row],[Description]],[1]Facture!$C$18:$D$31,2,FALSE),"")</f>
        <v>#N/A</v>
      </c>
      <c r="H51" s="16">
        <f>IFERROR(Inventaire[[#This Row],[Presence facture]],0)</f>
        <v>0</v>
      </c>
      <c r="I51" s="16">
        <f>Inventaire[[#This Row],[Quantité en stock initial]]-H51</f>
        <v>1</v>
      </c>
      <c r="J51" s="16"/>
      <c r="K51" s="16">
        <f>IF(Inventaire[[#This Row],[Nouvelle entrée]]="",Inventaire[[#This Row],[Stock Actuel]],(Inventaire[[#This Row],[Stock Actuel]]+J51))</f>
        <v>1</v>
      </c>
      <c r="L51" s="15">
        <f>IF(Inventaire[[#This Row],[Nouvelle entrée]]="",(Inventaire[[#This Row],[Prix unitaire]]*Inventaire[[#This Row],[Quantité en stock initial]]),((Inventaire[[#This Row],[Nouvelle entrée]]+Inventaire[[#This Row],[Stock Actuel]])*Inventaire[[#This Row],[Prix unitaire]]))</f>
        <v>1.8</v>
      </c>
      <c r="M51" s="16">
        <v>1</v>
      </c>
      <c r="N51" s="16">
        <v>1</v>
      </c>
      <c r="O51" s="16">
        <f>Inventaire[[#This Row],[Quantité en stock initial]]</f>
        <v>1</v>
      </c>
      <c r="P51" s="17"/>
    </row>
    <row r="52" spans="2:16" ht="30" customHeight="1" x14ac:dyDescent="0.25">
      <c r="B52" s="18">
        <f>IFERROR((Inventaire[[#This Row],[Quantité en stock initial]]&lt;=Inventaire[[#This Row],[Seuil de réapprovisionnement]])*(Inventaire[[#This Row],[Retiré ?]]="")*valHighlight,0)</f>
        <v>1</v>
      </c>
      <c r="C52" s="13" t="s">
        <v>115</v>
      </c>
      <c r="D52" s="14" t="s">
        <v>116</v>
      </c>
      <c r="E52" s="15"/>
      <c r="F52" s="16">
        <v>1</v>
      </c>
      <c r="G52" s="16" t="e">
        <f>IF(Inventaire[[#This Row],[Description]]=VLOOKUP(Inventaire[[#This Row],[Description]],[1]Facture!$C$18:$C$31,1,FALSE),VLOOKUP(Inventaire[[#This Row],[Description]],[1]Facture!$C$18:$D$31,2,FALSE),"")</f>
        <v>#N/A</v>
      </c>
      <c r="H52" s="16">
        <f>IFERROR(Inventaire[[#This Row],[Presence facture]],0)</f>
        <v>0</v>
      </c>
      <c r="I52" s="16">
        <f>Inventaire[[#This Row],[Quantité en stock initial]]-H52</f>
        <v>1</v>
      </c>
      <c r="J52" s="16"/>
      <c r="K52" s="16">
        <f>IF(Inventaire[[#This Row],[Nouvelle entrée]]="",Inventaire[[#This Row],[Stock Actuel]],(Inventaire[[#This Row],[Stock Actuel]]+J52))</f>
        <v>1</v>
      </c>
      <c r="L52" s="15">
        <f>IF(Inventaire[[#This Row],[Nouvelle entrée]]="",(Inventaire[[#This Row],[Prix unitaire]]*Inventaire[[#This Row],[Quantité en stock initial]]),((Inventaire[[#This Row],[Nouvelle entrée]]+Inventaire[[#This Row],[Stock Actuel]])*Inventaire[[#This Row],[Prix unitaire]]))</f>
        <v>0</v>
      </c>
      <c r="M52" s="16">
        <v>1</v>
      </c>
      <c r="N52" s="16">
        <v>1</v>
      </c>
      <c r="O52" s="16">
        <f>Inventaire[[#This Row],[Quantité en stock initial]]</f>
        <v>1</v>
      </c>
      <c r="P52" s="17"/>
    </row>
    <row r="53" spans="2:16" ht="30" customHeight="1" x14ac:dyDescent="0.25">
      <c r="B53" s="18">
        <f>IFERROR((Inventaire[[#This Row],[Quantité en stock initial]]&lt;=Inventaire[[#This Row],[Seuil de réapprovisionnement]])*(Inventaire[[#This Row],[Retiré ?]]="")*valHighlight,0)</f>
        <v>1</v>
      </c>
      <c r="C53" s="13" t="s">
        <v>117</v>
      </c>
      <c r="D53" s="14" t="s">
        <v>118</v>
      </c>
      <c r="E53" s="15">
        <v>9.02</v>
      </c>
      <c r="F53" s="16">
        <v>1</v>
      </c>
      <c r="G53" s="16" t="e">
        <f>IF(Inventaire[[#This Row],[Description]]=VLOOKUP(Inventaire[[#This Row],[Description]],[1]Facture!$C$18:$C$31,1,FALSE),VLOOKUP(Inventaire[[#This Row],[Description]],[1]Facture!$C$18:$D$31,2,FALSE),"")</f>
        <v>#N/A</v>
      </c>
      <c r="H53" s="16">
        <f>IFERROR(Inventaire[[#This Row],[Presence facture]],0)</f>
        <v>0</v>
      </c>
      <c r="I53" s="16">
        <f>Inventaire[[#This Row],[Quantité en stock initial]]-H53</f>
        <v>1</v>
      </c>
      <c r="J53" s="16"/>
      <c r="K53" s="16">
        <f>IF(Inventaire[[#This Row],[Nouvelle entrée]]="",Inventaire[[#This Row],[Stock Actuel]],(Inventaire[[#This Row],[Stock Actuel]]+J53))</f>
        <v>1</v>
      </c>
      <c r="L53" s="15">
        <f>IF(Inventaire[[#This Row],[Nouvelle entrée]]="",(Inventaire[[#This Row],[Prix unitaire]]*Inventaire[[#This Row],[Quantité en stock initial]]),((Inventaire[[#This Row],[Nouvelle entrée]]+Inventaire[[#This Row],[Stock Actuel]])*Inventaire[[#This Row],[Prix unitaire]]))</f>
        <v>9.02</v>
      </c>
      <c r="M53" s="16">
        <v>1</v>
      </c>
      <c r="N53" s="16">
        <v>1</v>
      </c>
      <c r="O53" s="16">
        <f>Inventaire[[#This Row],[Quantité en stock initial]]</f>
        <v>1</v>
      </c>
      <c r="P53" s="17"/>
    </row>
    <row r="54" spans="2:16" ht="30" customHeight="1" x14ac:dyDescent="0.25">
      <c r="B54" s="18">
        <f>IFERROR((Inventaire[[#This Row],[Quantité en stock initial]]&lt;=Inventaire[[#This Row],[Seuil de réapprovisionnement]])*(Inventaire[[#This Row],[Retiré ?]]="")*valHighlight,0)</f>
        <v>1</v>
      </c>
      <c r="C54" s="13" t="s">
        <v>119</v>
      </c>
      <c r="D54" s="14" t="s">
        <v>120</v>
      </c>
      <c r="E54" s="15">
        <v>9.02</v>
      </c>
      <c r="F54" s="16">
        <v>1</v>
      </c>
      <c r="G54" s="16" t="e">
        <f>IF(Inventaire[[#This Row],[Description]]=VLOOKUP(Inventaire[[#This Row],[Description]],[1]Facture!$C$18:$C$31,1,FALSE),VLOOKUP(Inventaire[[#This Row],[Description]],[1]Facture!$C$18:$D$31,2,FALSE),"")</f>
        <v>#N/A</v>
      </c>
      <c r="H54" s="16">
        <f>IFERROR(Inventaire[[#This Row],[Presence facture]],0)</f>
        <v>0</v>
      </c>
      <c r="I54" s="16">
        <f>Inventaire[[#This Row],[Quantité en stock initial]]-H54</f>
        <v>1</v>
      </c>
      <c r="J54" s="16"/>
      <c r="K54" s="16">
        <f>IF(Inventaire[[#This Row],[Nouvelle entrée]]="",Inventaire[[#This Row],[Stock Actuel]],(Inventaire[[#This Row],[Stock Actuel]]+J54))</f>
        <v>1</v>
      </c>
      <c r="L54" s="15">
        <f>IF(Inventaire[[#This Row],[Nouvelle entrée]]="",(Inventaire[[#This Row],[Prix unitaire]]*Inventaire[[#This Row],[Quantité en stock initial]]),((Inventaire[[#This Row],[Nouvelle entrée]]+Inventaire[[#This Row],[Stock Actuel]])*Inventaire[[#This Row],[Prix unitaire]]))</f>
        <v>9.02</v>
      </c>
      <c r="M54" s="16">
        <v>1</v>
      </c>
      <c r="N54" s="16">
        <v>1</v>
      </c>
      <c r="O54" s="16">
        <f>Inventaire[[#This Row],[Quantité en stock initial]]</f>
        <v>1</v>
      </c>
      <c r="P54" s="17"/>
    </row>
    <row r="55" spans="2:16" ht="30" customHeight="1" x14ac:dyDescent="0.25">
      <c r="B55" s="18">
        <f>IFERROR((Inventaire[[#This Row],[Quantité en stock initial]]&lt;=Inventaire[[#This Row],[Seuil de réapprovisionnement]])*(Inventaire[[#This Row],[Retiré ?]]="")*valHighlight,0)</f>
        <v>1</v>
      </c>
      <c r="C55" s="13" t="s">
        <v>121</v>
      </c>
      <c r="D55" s="14" t="s">
        <v>122</v>
      </c>
      <c r="E55" s="15">
        <v>9.02</v>
      </c>
      <c r="F55" s="16">
        <v>1</v>
      </c>
      <c r="G55" s="16" t="e">
        <f>IF(Inventaire[[#This Row],[Description]]=VLOOKUP(Inventaire[[#This Row],[Description]],[1]Facture!$C$18:$C$31,1,FALSE),VLOOKUP(Inventaire[[#This Row],[Description]],[1]Facture!$C$18:$D$31,2,FALSE),"")</f>
        <v>#N/A</v>
      </c>
      <c r="H55" s="16">
        <f>IFERROR(Inventaire[[#This Row],[Presence facture]],0)</f>
        <v>0</v>
      </c>
      <c r="I55" s="16">
        <f>Inventaire[[#This Row],[Quantité en stock initial]]-H55</f>
        <v>1</v>
      </c>
      <c r="J55" s="16"/>
      <c r="K55" s="16">
        <f>IF(Inventaire[[#This Row],[Nouvelle entrée]]="",Inventaire[[#This Row],[Stock Actuel]],(Inventaire[[#This Row],[Stock Actuel]]+J55))</f>
        <v>1</v>
      </c>
      <c r="L55" s="15">
        <f>IF(Inventaire[[#This Row],[Nouvelle entrée]]="",(Inventaire[[#This Row],[Prix unitaire]]*Inventaire[[#This Row],[Quantité en stock initial]]),((Inventaire[[#This Row],[Nouvelle entrée]]+Inventaire[[#This Row],[Stock Actuel]])*Inventaire[[#This Row],[Prix unitaire]]))</f>
        <v>9.02</v>
      </c>
      <c r="M55" s="16">
        <v>1</v>
      </c>
      <c r="N55" s="16">
        <v>1</v>
      </c>
      <c r="O55" s="16">
        <f>Inventaire[[#This Row],[Quantité en stock initial]]</f>
        <v>1</v>
      </c>
      <c r="P55" s="17"/>
    </row>
    <row r="56" spans="2:16" ht="30" customHeight="1" x14ac:dyDescent="0.25">
      <c r="B56" s="18">
        <f>IFERROR((Inventaire[[#This Row],[Quantité en stock initial]]&lt;=Inventaire[[#This Row],[Seuil de réapprovisionnement]])*(Inventaire[[#This Row],[Retiré ?]]="")*valHighlight,0)</f>
        <v>0</v>
      </c>
      <c r="C56" s="13" t="s">
        <v>123</v>
      </c>
      <c r="D56" s="14" t="s">
        <v>124</v>
      </c>
      <c r="E56" s="15"/>
      <c r="F56" s="16">
        <v>2</v>
      </c>
      <c r="G56" s="16" t="e">
        <f>IF(Inventaire[[#This Row],[Description]]=VLOOKUP(Inventaire[[#This Row],[Description]],[1]Facture!$C$18:$C$31,1,FALSE),VLOOKUP(Inventaire[[#This Row],[Description]],[1]Facture!$C$18:$D$31,2,FALSE),"")</f>
        <v>#N/A</v>
      </c>
      <c r="H56" s="16">
        <f>IFERROR(Inventaire[[#This Row],[Presence facture]],0)</f>
        <v>0</v>
      </c>
      <c r="I56" s="16">
        <f>Inventaire[[#This Row],[Quantité en stock initial]]-H56</f>
        <v>2</v>
      </c>
      <c r="J56" s="16"/>
      <c r="K56" s="16">
        <f>IF(Inventaire[[#This Row],[Nouvelle entrée]]="",Inventaire[[#This Row],[Stock Actuel]],(Inventaire[[#This Row],[Stock Actuel]]+J56))</f>
        <v>2</v>
      </c>
      <c r="L56" s="15">
        <f>IF(Inventaire[[#This Row],[Nouvelle entrée]]="",(Inventaire[[#This Row],[Prix unitaire]]*Inventaire[[#This Row],[Quantité en stock initial]]),((Inventaire[[#This Row],[Nouvelle entrée]]+Inventaire[[#This Row],[Stock Actuel]])*Inventaire[[#This Row],[Prix unitaire]]))</f>
        <v>0</v>
      </c>
      <c r="M56" s="16">
        <v>1</v>
      </c>
      <c r="N56" s="16">
        <v>1</v>
      </c>
      <c r="O56" s="16">
        <f>Inventaire[[#This Row],[Quantité en stock initial]]</f>
        <v>2</v>
      </c>
      <c r="P56" s="17"/>
    </row>
    <row r="57" spans="2:16" ht="30" customHeight="1" x14ac:dyDescent="0.25">
      <c r="B57" s="18">
        <f>IFERROR((Inventaire[[#This Row],[Quantité en stock initial]]&lt;=Inventaire[[#This Row],[Seuil de réapprovisionnement]])*(Inventaire[[#This Row],[Retiré ?]]="")*valHighlight,0)</f>
        <v>1</v>
      </c>
      <c r="C57" s="13" t="s">
        <v>125</v>
      </c>
      <c r="D57" s="14" t="s">
        <v>126</v>
      </c>
      <c r="E57" s="15">
        <v>9.02</v>
      </c>
      <c r="F57" s="16">
        <v>1</v>
      </c>
      <c r="G57" s="16" t="e">
        <f>IF(Inventaire[[#This Row],[Description]]=VLOOKUP(Inventaire[[#This Row],[Description]],[1]Facture!$C$18:$C$31,1,FALSE),VLOOKUP(Inventaire[[#This Row],[Description]],[1]Facture!$C$18:$D$31,2,FALSE),"")</f>
        <v>#N/A</v>
      </c>
      <c r="H57" s="16">
        <f>IFERROR(Inventaire[[#This Row],[Presence facture]],0)</f>
        <v>0</v>
      </c>
      <c r="I57" s="16">
        <f>Inventaire[[#This Row],[Quantité en stock initial]]-H57</f>
        <v>1</v>
      </c>
      <c r="J57" s="16"/>
      <c r="K57" s="16">
        <f>IF(Inventaire[[#This Row],[Nouvelle entrée]]="",Inventaire[[#This Row],[Stock Actuel]],(Inventaire[[#This Row],[Stock Actuel]]+J57))</f>
        <v>1</v>
      </c>
      <c r="L57" s="15">
        <f>IF(Inventaire[[#This Row],[Nouvelle entrée]]="",(Inventaire[[#This Row],[Prix unitaire]]*Inventaire[[#This Row],[Quantité en stock initial]]),((Inventaire[[#This Row],[Nouvelle entrée]]+Inventaire[[#This Row],[Stock Actuel]])*Inventaire[[#This Row],[Prix unitaire]]))</f>
        <v>9.02</v>
      </c>
      <c r="M57" s="16">
        <v>1</v>
      </c>
      <c r="N57" s="16">
        <v>1</v>
      </c>
      <c r="O57" s="16">
        <f>Inventaire[[#This Row],[Quantité en stock initial]]</f>
        <v>1</v>
      </c>
      <c r="P57" s="17"/>
    </row>
    <row r="58" spans="2:16" ht="30" customHeight="1" x14ac:dyDescent="0.25">
      <c r="B58" s="18">
        <f>IFERROR((Inventaire[[#This Row],[Quantité en stock initial]]&lt;=Inventaire[[#This Row],[Seuil de réapprovisionnement]])*(Inventaire[[#This Row],[Retiré ?]]="")*valHighlight,0)</f>
        <v>1</v>
      </c>
      <c r="C58" s="13" t="s">
        <v>127</v>
      </c>
      <c r="D58" s="14" t="s">
        <v>128</v>
      </c>
      <c r="E58" s="15">
        <v>9.02</v>
      </c>
      <c r="F58" s="16">
        <v>1</v>
      </c>
      <c r="G58" s="16" t="e">
        <f>IF(Inventaire[[#This Row],[Description]]=VLOOKUP(Inventaire[[#This Row],[Description]],[1]Facture!$C$18:$C$31,1,FALSE),VLOOKUP(Inventaire[[#This Row],[Description]],[1]Facture!$C$18:$D$31,2,FALSE),"")</f>
        <v>#N/A</v>
      </c>
      <c r="H58" s="16">
        <f>IFERROR(Inventaire[[#This Row],[Presence facture]],0)</f>
        <v>0</v>
      </c>
      <c r="I58" s="16">
        <f>Inventaire[[#This Row],[Quantité en stock initial]]-H58</f>
        <v>1</v>
      </c>
      <c r="J58" s="16"/>
      <c r="K58" s="16">
        <f>IF(Inventaire[[#This Row],[Nouvelle entrée]]="",Inventaire[[#This Row],[Stock Actuel]],(Inventaire[[#This Row],[Stock Actuel]]+J58))</f>
        <v>1</v>
      </c>
      <c r="L58" s="15">
        <f>IF(Inventaire[[#This Row],[Nouvelle entrée]]="",(Inventaire[[#This Row],[Prix unitaire]]*Inventaire[[#This Row],[Quantité en stock initial]]),((Inventaire[[#This Row],[Nouvelle entrée]]+Inventaire[[#This Row],[Stock Actuel]])*Inventaire[[#This Row],[Prix unitaire]]))</f>
        <v>9.02</v>
      </c>
      <c r="M58" s="16">
        <v>1</v>
      </c>
      <c r="N58" s="16">
        <v>1</v>
      </c>
      <c r="O58" s="16">
        <f>Inventaire[[#This Row],[Quantité en stock initial]]</f>
        <v>1</v>
      </c>
      <c r="P58" s="17"/>
    </row>
    <row r="59" spans="2:16" ht="30" customHeight="1" x14ac:dyDescent="0.25">
      <c r="B59" s="18">
        <f>IFERROR((Inventaire[[#This Row],[Quantité en stock initial]]&lt;=Inventaire[[#This Row],[Seuil de réapprovisionnement]])*(Inventaire[[#This Row],[Retiré ?]]="")*valHighlight,0)</f>
        <v>1</v>
      </c>
      <c r="C59" s="13" t="s">
        <v>129</v>
      </c>
      <c r="D59" s="14" t="s">
        <v>130</v>
      </c>
      <c r="E59" s="15">
        <v>9.02</v>
      </c>
      <c r="F59" s="16">
        <v>1</v>
      </c>
      <c r="G59" s="16" t="e">
        <f>IF(Inventaire[[#This Row],[Description]]=VLOOKUP(Inventaire[[#This Row],[Description]],[1]Facture!$C$18:$C$31,1,FALSE),VLOOKUP(Inventaire[[#This Row],[Description]],[1]Facture!$C$18:$D$31,2,FALSE),"")</f>
        <v>#N/A</v>
      </c>
      <c r="H59" s="16">
        <f>IFERROR(Inventaire[[#This Row],[Presence facture]],0)</f>
        <v>0</v>
      </c>
      <c r="I59" s="16">
        <f>Inventaire[[#This Row],[Quantité en stock initial]]-H59</f>
        <v>1</v>
      </c>
      <c r="J59" s="16"/>
      <c r="K59" s="16">
        <f>IF(Inventaire[[#This Row],[Nouvelle entrée]]="",Inventaire[[#This Row],[Stock Actuel]],(Inventaire[[#This Row],[Stock Actuel]]+J59))</f>
        <v>1</v>
      </c>
      <c r="L59" s="15">
        <f>IF(Inventaire[[#This Row],[Nouvelle entrée]]="",(Inventaire[[#This Row],[Prix unitaire]]*Inventaire[[#This Row],[Quantité en stock initial]]),((Inventaire[[#This Row],[Nouvelle entrée]]+Inventaire[[#This Row],[Stock Actuel]])*Inventaire[[#This Row],[Prix unitaire]]))</f>
        <v>9.02</v>
      </c>
      <c r="M59" s="16">
        <v>1</v>
      </c>
      <c r="N59" s="16">
        <v>1</v>
      </c>
      <c r="O59" s="16">
        <f>Inventaire[[#This Row],[Quantité en stock initial]]</f>
        <v>1</v>
      </c>
      <c r="P59" s="17"/>
    </row>
    <row r="60" spans="2:16" ht="30" customHeight="1" x14ac:dyDescent="0.25">
      <c r="B60" s="18">
        <f>IFERROR((Inventaire[[#This Row],[Quantité en stock initial]]&lt;=Inventaire[[#This Row],[Seuil de réapprovisionnement]])*(Inventaire[[#This Row],[Retiré ?]]="")*valHighlight,0)</f>
        <v>1</v>
      </c>
      <c r="C60" s="13" t="s">
        <v>131</v>
      </c>
      <c r="D60" s="14" t="s">
        <v>132</v>
      </c>
      <c r="E60" s="15"/>
      <c r="F60" s="16">
        <v>1</v>
      </c>
      <c r="G60" s="16" t="e">
        <f>IF(Inventaire[[#This Row],[Description]]=VLOOKUP(Inventaire[[#This Row],[Description]],[1]Facture!$C$18:$C$31,1,FALSE),VLOOKUP(Inventaire[[#This Row],[Description]],[1]Facture!$C$18:$D$31,2,FALSE),"")</f>
        <v>#N/A</v>
      </c>
      <c r="H60" s="16">
        <f>IFERROR(Inventaire[[#This Row],[Presence facture]],0)</f>
        <v>0</v>
      </c>
      <c r="I60" s="16">
        <f>Inventaire[[#This Row],[Quantité en stock initial]]-H60</f>
        <v>1</v>
      </c>
      <c r="J60" s="16"/>
      <c r="K60" s="16">
        <f>IF(Inventaire[[#This Row],[Nouvelle entrée]]="",Inventaire[[#This Row],[Stock Actuel]],(Inventaire[[#This Row],[Stock Actuel]]+J60))</f>
        <v>1</v>
      </c>
      <c r="L60" s="15">
        <f>IF(Inventaire[[#This Row],[Nouvelle entrée]]="",(Inventaire[[#This Row],[Prix unitaire]]*Inventaire[[#This Row],[Quantité en stock initial]]),((Inventaire[[#This Row],[Nouvelle entrée]]+Inventaire[[#This Row],[Stock Actuel]])*Inventaire[[#This Row],[Prix unitaire]]))</f>
        <v>0</v>
      </c>
      <c r="M60" s="16">
        <v>1</v>
      </c>
      <c r="N60" s="16">
        <v>1</v>
      </c>
      <c r="O60" s="16">
        <f>Inventaire[[#This Row],[Quantité en stock initial]]</f>
        <v>1</v>
      </c>
      <c r="P60" s="17"/>
    </row>
    <row r="61" spans="2:16" ht="30" customHeight="1" x14ac:dyDescent="0.25">
      <c r="B61" s="18">
        <f>IFERROR((Inventaire[[#This Row],[Quantité en stock initial]]&lt;=Inventaire[[#This Row],[Seuil de réapprovisionnement]])*(Inventaire[[#This Row],[Retiré ?]]="")*valHighlight,0)</f>
        <v>1</v>
      </c>
      <c r="C61" s="13" t="s">
        <v>133</v>
      </c>
      <c r="D61" s="14" t="s">
        <v>134</v>
      </c>
      <c r="E61" s="15">
        <v>9.5399999999999991</v>
      </c>
      <c r="F61" s="16">
        <v>1</v>
      </c>
      <c r="G61" s="16" t="e">
        <f>IF(Inventaire[[#This Row],[Description]]=VLOOKUP(Inventaire[[#This Row],[Description]],[1]Facture!$C$18:$C$31,1,FALSE),VLOOKUP(Inventaire[[#This Row],[Description]],[1]Facture!$C$18:$D$31,2,FALSE),"")</f>
        <v>#N/A</v>
      </c>
      <c r="H61" s="16">
        <f>IFERROR(Inventaire[[#This Row],[Presence facture]],0)</f>
        <v>0</v>
      </c>
      <c r="I61" s="16">
        <f>Inventaire[[#This Row],[Quantité en stock initial]]-H61</f>
        <v>1</v>
      </c>
      <c r="J61" s="16"/>
      <c r="K61" s="16">
        <f>IF(Inventaire[[#This Row],[Nouvelle entrée]]="",Inventaire[[#This Row],[Stock Actuel]],(Inventaire[[#This Row],[Stock Actuel]]+J61))</f>
        <v>1</v>
      </c>
      <c r="L61" s="15">
        <f>IF(Inventaire[[#This Row],[Nouvelle entrée]]="",(Inventaire[[#This Row],[Prix unitaire]]*Inventaire[[#This Row],[Quantité en stock initial]]),((Inventaire[[#This Row],[Nouvelle entrée]]+Inventaire[[#This Row],[Stock Actuel]])*Inventaire[[#This Row],[Prix unitaire]]))</f>
        <v>9.5399999999999991</v>
      </c>
      <c r="M61" s="16">
        <v>1</v>
      </c>
      <c r="N61" s="16">
        <v>1</v>
      </c>
      <c r="O61" s="16">
        <f>Inventaire[[#This Row],[Quantité en stock initial]]</f>
        <v>1</v>
      </c>
      <c r="P61" s="17"/>
    </row>
    <row r="62" spans="2:16" ht="30" customHeight="1" x14ac:dyDescent="0.25">
      <c r="B62" s="18">
        <f>IFERROR((Inventaire[[#This Row],[Quantité en stock initial]]&lt;=Inventaire[[#This Row],[Seuil de réapprovisionnement]])*(Inventaire[[#This Row],[Retiré ?]]="")*valHighlight,0)</f>
        <v>1</v>
      </c>
      <c r="C62" s="13" t="s">
        <v>135</v>
      </c>
      <c r="D62" s="14" t="s">
        <v>136</v>
      </c>
      <c r="E62" s="15">
        <v>9.5399999999999991</v>
      </c>
      <c r="F62" s="16">
        <v>1</v>
      </c>
      <c r="G62" s="16" t="e">
        <f>IF(Inventaire[[#This Row],[Description]]=VLOOKUP(Inventaire[[#This Row],[Description]],[1]Facture!$C$18:$C$31,1,FALSE),VLOOKUP(Inventaire[[#This Row],[Description]],[1]Facture!$C$18:$D$31,2,FALSE),"")</f>
        <v>#N/A</v>
      </c>
      <c r="H62" s="16">
        <f>IFERROR(Inventaire[[#This Row],[Presence facture]],0)</f>
        <v>0</v>
      </c>
      <c r="I62" s="16">
        <f>Inventaire[[#This Row],[Quantité en stock initial]]-H62</f>
        <v>1</v>
      </c>
      <c r="J62" s="16"/>
      <c r="K62" s="16">
        <f>IF(Inventaire[[#This Row],[Nouvelle entrée]]="",Inventaire[[#This Row],[Stock Actuel]],(Inventaire[[#This Row],[Stock Actuel]]+J62))</f>
        <v>1</v>
      </c>
      <c r="L62" s="15">
        <f>IF(Inventaire[[#This Row],[Nouvelle entrée]]="",(Inventaire[[#This Row],[Prix unitaire]]*Inventaire[[#This Row],[Quantité en stock initial]]),((Inventaire[[#This Row],[Nouvelle entrée]]+Inventaire[[#This Row],[Stock Actuel]])*Inventaire[[#This Row],[Prix unitaire]]))</f>
        <v>9.5399999999999991</v>
      </c>
      <c r="M62" s="16">
        <v>1</v>
      </c>
      <c r="N62" s="16">
        <v>1</v>
      </c>
      <c r="O62" s="16">
        <f>Inventaire[[#This Row],[Quantité en stock initial]]</f>
        <v>1</v>
      </c>
      <c r="P62" s="17"/>
    </row>
    <row r="63" spans="2:16" ht="30" customHeight="1" x14ac:dyDescent="0.25">
      <c r="B63" s="18">
        <f>IFERROR((Inventaire[[#This Row],[Quantité en stock initial]]&lt;=Inventaire[[#This Row],[Seuil de réapprovisionnement]])*(Inventaire[[#This Row],[Retiré ?]]="")*valHighlight,0)</f>
        <v>1</v>
      </c>
      <c r="C63" s="13" t="s">
        <v>137</v>
      </c>
      <c r="D63" s="14" t="s">
        <v>138</v>
      </c>
      <c r="E63" s="15">
        <v>9.5399999999999991</v>
      </c>
      <c r="F63" s="16">
        <v>1</v>
      </c>
      <c r="G63" s="16" t="e">
        <f>IF(Inventaire[[#This Row],[Description]]=VLOOKUP(Inventaire[[#This Row],[Description]],[1]Facture!$C$18:$C$31,1,FALSE),VLOOKUP(Inventaire[[#This Row],[Description]],[1]Facture!$C$18:$D$31,2,FALSE),"")</f>
        <v>#N/A</v>
      </c>
      <c r="H63" s="16">
        <f>IFERROR(Inventaire[[#This Row],[Presence facture]],0)</f>
        <v>0</v>
      </c>
      <c r="I63" s="16">
        <f>Inventaire[[#This Row],[Quantité en stock initial]]-H63</f>
        <v>1</v>
      </c>
      <c r="J63" s="16"/>
      <c r="K63" s="16">
        <f>IF(Inventaire[[#This Row],[Nouvelle entrée]]="",Inventaire[[#This Row],[Stock Actuel]],(Inventaire[[#This Row],[Stock Actuel]]+J63))</f>
        <v>1</v>
      </c>
      <c r="L63" s="15">
        <f>IF(Inventaire[[#This Row],[Nouvelle entrée]]="",(Inventaire[[#This Row],[Prix unitaire]]*Inventaire[[#This Row],[Quantité en stock initial]]),((Inventaire[[#This Row],[Nouvelle entrée]]+Inventaire[[#This Row],[Stock Actuel]])*Inventaire[[#This Row],[Prix unitaire]]))</f>
        <v>9.5399999999999991</v>
      </c>
      <c r="M63" s="16">
        <v>1</v>
      </c>
      <c r="N63" s="16">
        <v>1</v>
      </c>
      <c r="O63" s="16">
        <f>Inventaire[[#This Row],[Quantité en stock initial]]</f>
        <v>1</v>
      </c>
      <c r="P63" s="17"/>
    </row>
    <row r="64" spans="2:16" ht="30" customHeight="1" x14ac:dyDescent="0.25">
      <c r="B64" s="18">
        <f>IFERROR((Inventaire[[#This Row],[Quantité en stock initial]]&lt;=Inventaire[[#This Row],[Seuil de réapprovisionnement]])*(Inventaire[[#This Row],[Retiré ?]]="")*valHighlight,0)</f>
        <v>1</v>
      </c>
      <c r="C64" s="13" t="s">
        <v>139</v>
      </c>
      <c r="D64" s="14" t="s">
        <v>140</v>
      </c>
      <c r="E64" s="15"/>
      <c r="F64" s="16">
        <v>1</v>
      </c>
      <c r="G64" s="16" t="e">
        <f>IF(Inventaire[[#This Row],[Description]]=VLOOKUP(Inventaire[[#This Row],[Description]],[1]Facture!$C$18:$C$31,1,FALSE),VLOOKUP(Inventaire[[#This Row],[Description]],[1]Facture!$C$18:$D$31,2,FALSE),"")</f>
        <v>#N/A</v>
      </c>
      <c r="H64" s="16">
        <f>IFERROR(Inventaire[[#This Row],[Presence facture]],0)</f>
        <v>0</v>
      </c>
      <c r="I64" s="16">
        <f>Inventaire[[#This Row],[Quantité en stock initial]]-H64</f>
        <v>1</v>
      </c>
      <c r="J64" s="16"/>
      <c r="K64" s="16">
        <f>IF(Inventaire[[#This Row],[Nouvelle entrée]]="",Inventaire[[#This Row],[Stock Actuel]],(Inventaire[[#This Row],[Stock Actuel]]+J64))</f>
        <v>1</v>
      </c>
      <c r="L64" s="15">
        <f>IF(Inventaire[[#This Row],[Nouvelle entrée]]="",(Inventaire[[#This Row],[Prix unitaire]]*Inventaire[[#This Row],[Quantité en stock initial]]),((Inventaire[[#This Row],[Nouvelle entrée]]+Inventaire[[#This Row],[Stock Actuel]])*Inventaire[[#This Row],[Prix unitaire]]))</f>
        <v>0</v>
      </c>
      <c r="M64" s="16">
        <v>1</v>
      </c>
      <c r="N64" s="16">
        <v>1</v>
      </c>
      <c r="O64" s="16">
        <f>Inventaire[[#This Row],[Quantité en stock initial]]</f>
        <v>1</v>
      </c>
      <c r="P64" s="17"/>
    </row>
    <row r="65" spans="2:16" ht="30" customHeight="1" x14ac:dyDescent="0.25">
      <c r="B65" s="18">
        <f>IFERROR((Inventaire[[#This Row],[Quantité en stock initial]]&lt;=Inventaire[[#This Row],[Seuil de réapprovisionnement]])*(Inventaire[[#This Row],[Retiré ?]]="")*valHighlight,0)</f>
        <v>1</v>
      </c>
      <c r="C65" s="13" t="s">
        <v>141</v>
      </c>
      <c r="D65" s="14" t="s">
        <v>142</v>
      </c>
      <c r="E65" s="15">
        <v>9.5399999999999991</v>
      </c>
      <c r="F65" s="16">
        <v>1</v>
      </c>
      <c r="G65" s="16" t="e">
        <f>IF(Inventaire[[#This Row],[Description]]=VLOOKUP(Inventaire[[#This Row],[Description]],[1]Facture!$C$18:$C$31,1,FALSE),VLOOKUP(Inventaire[[#This Row],[Description]],[1]Facture!$C$18:$D$31,2,FALSE),"")</f>
        <v>#N/A</v>
      </c>
      <c r="H65" s="16">
        <f>IFERROR(Inventaire[[#This Row],[Presence facture]],0)</f>
        <v>0</v>
      </c>
      <c r="I65" s="16">
        <f>Inventaire[[#This Row],[Quantité en stock initial]]-H65</f>
        <v>1</v>
      </c>
      <c r="J65" s="16"/>
      <c r="K65" s="16">
        <f>IF(Inventaire[[#This Row],[Nouvelle entrée]]="",Inventaire[[#This Row],[Stock Actuel]],(Inventaire[[#This Row],[Stock Actuel]]+J65))</f>
        <v>1</v>
      </c>
      <c r="L65" s="15">
        <f>IF(Inventaire[[#This Row],[Nouvelle entrée]]="",(Inventaire[[#This Row],[Prix unitaire]]*Inventaire[[#This Row],[Quantité en stock initial]]),((Inventaire[[#This Row],[Nouvelle entrée]]+Inventaire[[#This Row],[Stock Actuel]])*Inventaire[[#This Row],[Prix unitaire]]))</f>
        <v>9.5399999999999991</v>
      </c>
      <c r="M65" s="16">
        <v>1</v>
      </c>
      <c r="N65" s="16">
        <v>1</v>
      </c>
      <c r="O65" s="16">
        <f>Inventaire[[#This Row],[Quantité en stock initial]]</f>
        <v>1</v>
      </c>
      <c r="P65" s="17"/>
    </row>
    <row r="66" spans="2:16" ht="30" customHeight="1" x14ac:dyDescent="0.25">
      <c r="B66" s="18">
        <f>IFERROR((Inventaire[[#This Row],[Quantité en stock initial]]&lt;=Inventaire[[#This Row],[Seuil de réapprovisionnement]])*(Inventaire[[#This Row],[Retiré ?]]="")*valHighlight,0)</f>
        <v>1</v>
      </c>
      <c r="C66" s="13" t="s">
        <v>143</v>
      </c>
      <c r="D66" s="14" t="s">
        <v>144</v>
      </c>
      <c r="E66" s="15">
        <v>9.5399999999999991</v>
      </c>
      <c r="F66" s="16">
        <v>1</v>
      </c>
      <c r="G66" s="16" t="e">
        <f>IF(Inventaire[[#This Row],[Description]]=VLOOKUP(Inventaire[[#This Row],[Description]],[1]Facture!$C$18:$C$31,1,FALSE),VLOOKUP(Inventaire[[#This Row],[Description]],[1]Facture!$C$18:$D$31,2,FALSE),"")</f>
        <v>#N/A</v>
      </c>
      <c r="H66" s="16">
        <f>IFERROR(Inventaire[[#This Row],[Presence facture]],0)</f>
        <v>0</v>
      </c>
      <c r="I66" s="16">
        <f>Inventaire[[#This Row],[Quantité en stock initial]]-H66</f>
        <v>1</v>
      </c>
      <c r="J66" s="16"/>
      <c r="K66" s="16">
        <f>IF(Inventaire[[#This Row],[Nouvelle entrée]]="",Inventaire[[#This Row],[Stock Actuel]],(Inventaire[[#This Row],[Stock Actuel]]+J66))</f>
        <v>1</v>
      </c>
      <c r="L66" s="15">
        <f>IF(Inventaire[[#This Row],[Nouvelle entrée]]="",(Inventaire[[#This Row],[Prix unitaire]]*Inventaire[[#This Row],[Quantité en stock initial]]),((Inventaire[[#This Row],[Nouvelle entrée]]+Inventaire[[#This Row],[Stock Actuel]])*Inventaire[[#This Row],[Prix unitaire]]))</f>
        <v>9.5399999999999991</v>
      </c>
      <c r="M66" s="16">
        <v>1</v>
      </c>
      <c r="N66" s="16">
        <v>1</v>
      </c>
      <c r="O66" s="16">
        <f>Inventaire[[#This Row],[Quantité en stock initial]]</f>
        <v>1</v>
      </c>
      <c r="P66" s="17"/>
    </row>
    <row r="67" spans="2:16" ht="30" customHeight="1" x14ac:dyDescent="0.25">
      <c r="B67" s="18">
        <f>IFERROR((Inventaire[[#This Row],[Quantité en stock initial]]&lt;=Inventaire[[#This Row],[Seuil de réapprovisionnement]])*(Inventaire[[#This Row],[Retiré ?]]="")*valHighlight,0)</f>
        <v>1</v>
      </c>
      <c r="C67" s="13" t="s">
        <v>145</v>
      </c>
      <c r="D67" s="14" t="s">
        <v>146</v>
      </c>
      <c r="E67" s="15">
        <v>9.5399999999999991</v>
      </c>
      <c r="F67" s="16">
        <v>1</v>
      </c>
      <c r="G67" s="16" t="e">
        <f>IF(Inventaire[[#This Row],[Description]]=VLOOKUP(Inventaire[[#This Row],[Description]],[1]Facture!$C$18:$C$31,1,FALSE),VLOOKUP(Inventaire[[#This Row],[Description]],[1]Facture!$C$18:$D$31,2,FALSE),"")</f>
        <v>#N/A</v>
      </c>
      <c r="H67" s="16">
        <f>IFERROR(Inventaire[[#This Row],[Presence facture]],0)</f>
        <v>0</v>
      </c>
      <c r="I67" s="16">
        <f>Inventaire[[#This Row],[Quantité en stock initial]]-H67</f>
        <v>1</v>
      </c>
      <c r="J67" s="16"/>
      <c r="K67" s="16">
        <f>IF(Inventaire[[#This Row],[Nouvelle entrée]]="",Inventaire[[#This Row],[Stock Actuel]],(Inventaire[[#This Row],[Stock Actuel]]+J67))</f>
        <v>1</v>
      </c>
      <c r="L67" s="15">
        <f>IF(Inventaire[[#This Row],[Nouvelle entrée]]="",(Inventaire[[#This Row],[Prix unitaire]]*Inventaire[[#This Row],[Quantité en stock initial]]),((Inventaire[[#This Row],[Nouvelle entrée]]+Inventaire[[#This Row],[Stock Actuel]])*Inventaire[[#This Row],[Prix unitaire]]))</f>
        <v>9.5399999999999991</v>
      </c>
      <c r="M67" s="16">
        <v>1</v>
      </c>
      <c r="N67" s="16">
        <v>1</v>
      </c>
      <c r="O67" s="16">
        <f>Inventaire[[#This Row],[Quantité en stock initial]]</f>
        <v>1</v>
      </c>
      <c r="P67" s="17"/>
    </row>
    <row r="68" spans="2:16" ht="30" customHeight="1" x14ac:dyDescent="0.25">
      <c r="B68" s="18">
        <f>IFERROR((Inventaire[[#This Row],[Quantité en stock initial]]&lt;=Inventaire[[#This Row],[Seuil de réapprovisionnement]])*(Inventaire[[#This Row],[Retiré ?]]="")*valHighlight,0)</f>
        <v>1</v>
      </c>
      <c r="C68" s="13" t="s">
        <v>147</v>
      </c>
      <c r="D68" s="14" t="s">
        <v>148</v>
      </c>
      <c r="E68" s="15"/>
      <c r="F68" s="16">
        <v>1</v>
      </c>
      <c r="G68" s="16" t="e">
        <f>IF(Inventaire[[#This Row],[Description]]=VLOOKUP(Inventaire[[#This Row],[Description]],[1]Facture!$C$18:$C$31,1,FALSE),VLOOKUP(Inventaire[[#This Row],[Description]],[1]Facture!$C$18:$D$31,2,FALSE),"")</f>
        <v>#N/A</v>
      </c>
      <c r="H68" s="16">
        <f>IFERROR(Inventaire[[#This Row],[Presence facture]],0)</f>
        <v>0</v>
      </c>
      <c r="I68" s="16">
        <f>Inventaire[[#This Row],[Quantité en stock initial]]-H68</f>
        <v>1</v>
      </c>
      <c r="J68" s="16"/>
      <c r="K68" s="16">
        <f>IF(Inventaire[[#This Row],[Nouvelle entrée]]="",Inventaire[[#This Row],[Stock Actuel]],(Inventaire[[#This Row],[Stock Actuel]]+J68))</f>
        <v>1</v>
      </c>
      <c r="L68" s="15">
        <f>IF(Inventaire[[#This Row],[Nouvelle entrée]]="",(Inventaire[[#This Row],[Prix unitaire]]*Inventaire[[#This Row],[Quantité en stock initial]]),((Inventaire[[#This Row],[Nouvelle entrée]]+Inventaire[[#This Row],[Stock Actuel]])*Inventaire[[#This Row],[Prix unitaire]]))</f>
        <v>0</v>
      </c>
      <c r="M68" s="16">
        <v>1</v>
      </c>
      <c r="N68" s="16">
        <v>1</v>
      </c>
      <c r="O68" s="16">
        <f>Inventaire[[#This Row],[Quantité en stock initial]]</f>
        <v>1</v>
      </c>
      <c r="P68" s="17"/>
    </row>
    <row r="69" spans="2:16" ht="30" customHeight="1" x14ac:dyDescent="0.25">
      <c r="B69" s="18">
        <f>IFERROR((Inventaire[[#This Row],[Quantité en stock initial]]&lt;=Inventaire[[#This Row],[Seuil de réapprovisionnement]])*(Inventaire[[#This Row],[Retiré ?]]="")*valHighlight,0)</f>
        <v>0</v>
      </c>
      <c r="C69" s="13" t="s">
        <v>149</v>
      </c>
      <c r="D69" s="14" t="s">
        <v>150</v>
      </c>
      <c r="E69" s="15">
        <v>18.04</v>
      </c>
      <c r="F69" s="16">
        <v>13</v>
      </c>
      <c r="G69" s="16" t="e">
        <f>IF(Inventaire[[#This Row],[Description]]=VLOOKUP(Inventaire[[#This Row],[Description]],[1]Facture!$C$18:$C$31,1,FALSE),VLOOKUP(Inventaire[[#This Row],[Description]],[1]Facture!$C$18:$D$31,2,FALSE),"")</f>
        <v>#N/A</v>
      </c>
      <c r="H69" s="16">
        <f>IFERROR(Inventaire[[#This Row],[Presence facture]],0)</f>
        <v>0</v>
      </c>
      <c r="I69" s="16">
        <f>Inventaire[[#This Row],[Quantité en stock initial]]-H69</f>
        <v>13</v>
      </c>
      <c r="J69" s="16"/>
      <c r="K69" s="16">
        <f>IF(Inventaire[[#This Row],[Nouvelle entrée]]="",Inventaire[[#This Row],[Stock Actuel]],(Inventaire[[#This Row],[Stock Actuel]]+J69))</f>
        <v>13</v>
      </c>
      <c r="L69" s="15">
        <f>IF(Inventaire[[#This Row],[Nouvelle entrée]]="",(Inventaire[[#This Row],[Prix unitaire]]*Inventaire[[#This Row],[Quantité en stock initial]]),((Inventaire[[#This Row],[Nouvelle entrée]]+Inventaire[[#This Row],[Stock Actuel]])*Inventaire[[#This Row],[Prix unitaire]]))</f>
        <v>234.51999999999998</v>
      </c>
      <c r="M69" s="16">
        <v>1</v>
      </c>
      <c r="N69" s="16">
        <v>1</v>
      </c>
      <c r="O69" s="16">
        <f>Inventaire[[#This Row],[Quantité en stock initial]]</f>
        <v>13</v>
      </c>
      <c r="P69" s="17"/>
    </row>
    <row r="70" spans="2:16" ht="30" customHeight="1" x14ac:dyDescent="0.25">
      <c r="B70" s="18">
        <f>IFERROR((Inventaire[[#This Row],[Quantité en stock initial]]&lt;=Inventaire[[#This Row],[Seuil de réapprovisionnement]])*(Inventaire[[#This Row],[Retiré ?]]="")*valHighlight,0)</f>
        <v>0</v>
      </c>
      <c r="C70" s="13" t="s">
        <v>151</v>
      </c>
      <c r="D70" s="14" t="s">
        <v>152</v>
      </c>
      <c r="E70" s="15">
        <v>18.04</v>
      </c>
      <c r="F70" s="16">
        <v>12</v>
      </c>
      <c r="G70" s="16" t="e">
        <f>IF(Inventaire[[#This Row],[Description]]=VLOOKUP(Inventaire[[#This Row],[Description]],[1]Facture!$C$18:$C$31,1,FALSE),VLOOKUP(Inventaire[[#This Row],[Description]],[1]Facture!$C$18:$D$31,2,FALSE),"")</f>
        <v>#N/A</v>
      </c>
      <c r="H70" s="16">
        <f>IFERROR(Inventaire[[#This Row],[Presence facture]],0)</f>
        <v>0</v>
      </c>
      <c r="I70" s="16">
        <f>Inventaire[[#This Row],[Quantité en stock initial]]-H70</f>
        <v>12</v>
      </c>
      <c r="J70" s="16"/>
      <c r="K70" s="16">
        <f>IF(Inventaire[[#This Row],[Nouvelle entrée]]="",Inventaire[[#This Row],[Stock Actuel]],(Inventaire[[#This Row],[Stock Actuel]]+J70))</f>
        <v>12</v>
      </c>
      <c r="L70" s="15">
        <f>IF(Inventaire[[#This Row],[Nouvelle entrée]]="",(Inventaire[[#This Row],[Prix unitaire]]*Inventaire[[#This Row],[Quantité en stock initial]]),((Inventaire[[#This Row],[Nouvelle entrée]]+Inventaire[[#This Row],[Stock Actuel]])*Inventaire[[#This Row],[Prix unitaire]]))</f>
        <v>216.48</v>
      </c>
      <c r="M70" s="16">
        <v>1</v>
      </c>
      <c r="N70" s="16">
        <v>1</v>
      </c>
      <c r="O70" s="16">
        <f>Inventaire[[#This Row],[Quantité en stock initial]]</f>
        <v>12</v>
      </c>
      <c r="P70" s="17"/>
    </row>
    <row r="71" spans="2:16" ht="30" customHeight="1" x14ac:dyDescent="0.25">
      <c r="B71" s="18">
        <f>IFERROR((Inventaire[[#This Row],[Quantité en stock initial]]&lt;=Inventaire[[#This Row],[Seuil de réapprovisionnement]])*(Inventaire[[#This Row],[Retiré ?]]="")*valHighlight,0)</f>
        <v>0</v>
      </c>
      <c r="C71" s="13" t="s">
        <v>153</v>
      </c>
      <c r="D71" s="14" t="s">
        <v>154</v>
      </c>
      <c r="E71" s="15">
        <v>18.04</v>
      </c>
      <c r="F71" s="16">
        <v>10</v>
      </c>
      <c r="G71" s="16" t="e">
        <f>IF(Inventaire[[#This Row],[Description]]=VLOOKUP(Inventaire[[#This Row],[Description]],[1]Facture!$C$18:$C$31,1,FALSE),VLOOKUP(Inventaire[[#This Row],[Description]],[1]Facture!$C$18:$D$31,2,FALSE),"")</f>
        <v>#N/A</v>
      </c>
      <c r="H71" s="16">
        <f>IFERROR(Inventaire[[#This Row],[Presence facture]],0)</f>
        <v>0</v>
      </c>
      <c r="I71" s="16">
        <f>Inventaire[[#This Row],[Quantité en stock initial]]-H71</f>
        <v>10</v>
      </c>
      <c r="J71" s="16"/>
      <c r="K71" s="16">
        <f>IF(Inventaire[[#This Row],[Nouvelle entrée]]="",Inventaire[[#This Row],[Stock Actuel]],(Inventaire[[#This Row],[Stock Actuel]]+J71))</f>
        <v>10</v>
      </c>
      <c r="L71" s="15">
        <f>IF(Inventaire[[#This Row],[Nouvelle entrée]]="",(Inventaire[[#This Row],[Prix unitaire]]*Inventaire[[#This Row],[Quantité en stock initial]]),((Inventaire[[#This Row],[Nouvelle entrée]]+Inventaire[[#This Row],[Stock Actuel]])*Inventaire[[#This Row],[Prix unitaire]]))</f>
        <v>180.39999999999998</v>
      </c>
      <c r="M71" s="16">
        <v>1</v>
      </c>
      <c r="N71" s="16">
        <v>1</v>
      </c>
      <c r="O71" s="16">
        <f>Inventaire[[#This Row],[Quantité en stock initial]]</f>
        <v>10</v>
      </c>
      <c r="P71" s="17"/>
    </row>
    <row r="72" spans="2:16" ht="30" customHeight="1" x14ac:dyDescent="0.25">
      <c r="B72" s="18">
        <f>IFERROR((Inventaire[[#This Row],[Quantité en stock initial]]&lt;=Inventaire[[#This Row],[Seuil de réapprovisionnement]])*(Inventaire[[#This Row],[Retiré ?]]="")*valHighlight,0)</f>
        <v>1</v>
      </c>
      <c r="C72" s="13" t="s">
        <v>155</v>
      </c>
      <c r="D72" s="14" t="s">
        <v>156</v>
      </c>
      <c r="E72" s="15"/>
      <c r="F72" s="16">
        <v>1</v>
      </c>
      <c r="G72" s="16" t="e">
        <f>IF(Inventaire[[#This Row],[Description]]=VLOOKUP(Inventaire[[#This Row],[Description]],[1]Facture!$C$18:$C$31,1,FALSE),VLOOKUP(Inventaire[[#This Row],[Description]],[1]Facture!$C$18:$D$31,2,FALSE),"")</f>
        <v>#N/A</v>
      </c>
      <c r="H72" s="16">
        <f>IFERROR(Inventaire[[#This Row],[Presence facture]],0)</f>
        <v>0</v>
      </c>
      <c r="I72" s="16">
        <f>Inventaire[[#This Row],[Quantité en stock initial]]-H72</f>
        <v>1</v>
      </c>
      <c r="J72" s="16"/>
      <c r="K72" s="16">
        <f>IF(Inventaire[[#This Row],[Nouvelle entrée]]="",Inventaire[[#This Row],[Stock Actuel]],(Inventaire[[#This Row],[Stock Actuel]]+J72))</f>
        <v>1</v>
      </c>
      <c r="L72" s="15">
        <f>IF(Inventaire[[#This Row],[Nouvelle entrée]]="",(Inventaire[[#This Row],[Prix unitaire]]*Inventaire[[#This Row],[Quantité en stock initial]]),((Inventaire[[#This Row],[Nouvelle entrée]]+Inventaire[[#This Row],[Stock Actuel]])*Inventaire[[#This Row],[Prix unitaire]]))</f>
        <v>0</v>
      </c>
      <c r="M72" s="16">
        <v>1</v>
      </c>
      <c r="N72" s="16">
        <v>1</v>
      </c>
      <c r="O72" s="16">
        <f>Inventaire[[#This Row],[Quantité en stock initial]]</f>
        <v>1</v>
      </c>
      <c r="P72" s="17"/>
    </row>
    <row r="73" spans="2:16" ht="30" customHeight="1" x14ac:dyDescent="0.25">
      <c r="B73" s="18">
        <f>IFERROR((Inventaire[[#This Row],[Quantité en stock initial]]&lt;=Inventaire[[#This Row],[Seuil de réapprovisionnement]])*(Inventaire[[#This Row],[Retiré ?]]="")*valHighlight,0)</f>
        <v>1</v>
      </c>
      <c r="C73" s="13" t="s">
        <v>157</v>
      </c>
      <c r="D73" s="14" t="s">
        <v>158</v>
      </c>
      <c r="E73" s="15">
        <v>18.04</v>
      </c>
      <c r="F73" s="16">
        <v>1</v>
      </c>
      <c r="G73" s="16" t="e">
        <f>IF(Inventaire[[#This Row],[Description]]=VLOOKUP(Inventaire[[#This Row],[Description]],[1]Facture!$C$18:$C$31,1,FALSE),VLOOKUP(Inventaire[[#This Row],[Description]],[1]Facture!$C$18:$D$31,2,FALSE),"")</f>
        <v>#N/A</v>
      </c>
      <c r="H73" s="16">
        <f>IFERROR(Inventaire[[#This Row],[Presence facture]],0)</f>
        <v>0</v>
      </c>
      <c r="I73" s="16">
        <f>Inventaire[[#This Row],[Quantité en stock initial]]-H73</f>
        <v>1</v>
      </c>
      <c r="J73" s="16"/>
      <c r="K73" s="16">
        <f>IF(Inventaire[[#This Row],[Nouvelle entrée]]="",Inventaire[[#This Row],[Stock Actuel]],(Inventaire[[#This Row],[Stock Actuel]]+J73))</f>
        <v>1</v>
      </c>
      <c r="L73" s="15">
        <f>IF(Inventaire[[#This Row],[Nouvelle entrée]]="",(Inventaire[[#This Row],[Prix unitaire]]*Inventaire[[#This Row],[Quantité en stock initial]]),((Inventaire[[#This Row],[Nouvelle entrée]]+Inventaire[[#This Row],[Stock Actuel]])*Inventaire[[#This Row],[Prix unitaire]]))</f>
        <v>18.04</v>
      </c>
      <c r="M73" s="16">
        <v>1</v>
      </c>
      <c r="N73" s="16">
        <v>1</v>
      </c>
      <c r="O73" s="16">
        <f>Inventaire[[#This Row],[Quantité en stock initial]]</f>
        <v>1</v>
      </c>
      <c r="P73" s="17"/>
    </row>
    <row r="74" spans="2:16" ht="30" customHeight="1" x14ac:dyDescent="0.25">
      <c r="B74" s="18">
        <f>IFERROR((Inventaire[[#This Row],[Quantité en stock initial]]&lt;=Inventaire[[#This Row],[Seuil de réapprovisionnement]])*(Inventaire[[#This Row],[Retiré ?]]="")*valHighlight,0)</f>
        <v>1</v>
      </c>
      <c r="C74" s="13" t="s">
        <v>159</v>
      </c>
      <c r="D74" s="14" t="s">
        <v>160</v>
      </c>
      <c r="E74" s="15">
        <v>18.04</v>
      </c>
      <c r="F74" s="16">
        <v>1</v>
      </c>
      <c r="G74" s="16" t="e">
        <f>IF(Inventaire[[#This Row],[Description]]=VLOOKUP(Inventaire[[#This Row],[Description]],[1]Facture!$C$18:$C$31,1,FALSE),VLOOKUP(Inventaire[[#This Row],[Description]],[1]Facture!$C$18:$D$31,2,FALSE),"")</f>
        <v>#N/A</v>
      </c>
      <c r="H74" s="16">
        <f>IFERROR(Inventaire[[#This Row],[Presence facture]],0)</f>
        <v>0</v>
      </c>
      <c r="I74" s="16">
        <f>Inventaire[[#This Row],[Quantité en stock initial]]-H74</f>
        <v>1</v>
      </c>
      <c r="J74" s="16"/>
      <c r="K74" s="16">
        <f>IF(Inventaire[[#This Row],[Nouvelle entrée]]="",Inventaire[[#This Row],[Stock Actuel]],(Inventaire[[#This Row],[Stock Actuel]]+J74))</f>
        <v>1</v>
      </c>
      <c r="L74" s="15">
        <f>IF(Inventaire[[#This Row],[Nouvelle entrée]]="",(Inventaire[[#This Row],[Prix unitaire]]*Inventaire[[#This Row],[Quantité en stock initial]]),((Inventaire[[#This Row],[Nouvelle entrée]]+Inventaire[[#This Row],[Stock Actuel]])*Inventaire[[#This Row],[Prix unitaire]]))</f>
        <v>18.04</v>
      </c>
      <c r="M74" s="16">
        <v>1</v>
      </c>
      <c r="N74" s="16">
        <v>1</v>
      </c>
      <c r="O74" s="16">
        <f>Inventaire[[#This Row],[Quantité en stock initial]]</f>
        <v>1</v>
      </c>
      <c r="P74" s="17"/>
    </row>
    <row r="75" spans="2:16" ht="30" customHeight="1" x14ac:dyDescent="0.25">
      <c r="B75" s="18">
        <f>IFERROR((Inventaire[[#This Row],[Quantité en stock initial]]&lt;=Inventaire[[#This Row],[Seuil de réapprovisionnement]])*(Inventaire[[#This Row],[Retiré ?]]="")*valHighlight,0)</f>
        <v>1</v>
      </c>
      <c r="C75" s="13" t="s">
        <v>161</v>
      </c>
      <c r="D75" s="14" t="s">
        <v>162</v>
      </c>
      <c r="E75" s="15">
        <v>18.04</v>
      </c>
      <c r="F75" s="16">
        <v>1</v>
      </c>
      <c r="G75" s="16" t="e">
        <f>IF(Inventaire[[#This Row],[Description]]=VLOOKUP(Inventaire[[#This Row],[Description]],[1]Facture!$C$18:$C$31,1,FALSE),VLOOKUP(Inventaire[[#This Row],[Description]],[1]Facture!$C$18:$D$31,2,FALSE),"")</f>
        <v>#N/A</v>
      </c>
      <c r="H75" s="16">
        <f>IFERROR(Inventaire[[#This Row],[Presence facture]],0)</f>
        <v>0</v>
      </c>
      <c r="I75" s="16">
        <f>Inventaire[[#This Row],[Quantité en stock initial]]-H75</f>
        <v>1</v>
      </c>
      <c r="J75" s="16"/>
      <c r="K75" s="16">
        <f>IF(Inventaire[[#This Row],[Nouvelle entrée]]="",Inventaire[[#This Row],[Stock Actuel]],(Inventaire[[#This Row],[Stock Actuel]]+J75))</f>
        <v>1</v>
      </c>
      <c r="L75" s="15">
        <f>IF(Inventaire[[#This Row],[Nouvelle entrée]]="",(Inventaire[[#This Row],[Prix unitaire]]*Inventaire[[#This Row],[Quantité en stock initial]]),((Inventaire[[#This Row],[Nouvelle entrée]]+Inventaire[[#This Row],[Stock Actuel]])*Inventaire[[#This Row],[Prix unitaire]]))</f>
        <v>18.04</v>
      </c>
      <c r="M75" s="16">
        <v>1</v>
      </c>
      <c r="N75" s="16">
        <v>1</v>
      </c>
      <c r="O75" s="16">
        <f>Inventaire[[#This Row],[Quantité en stock initial]]</f>
        <v>1</v>
      </c>
      <c r="P75" s="17"/>
    </row>
    <row r="76" spans="2:16" ht="30" customHeight="1" x14ac:dyDescent="0.25">
      <c r="B76" s="18">
        <f>IFERROR((Inventaire[[#This Row],[Quantité en stock initial]]&lt;=Inventaire[[#This Row],[Seuil de réapprovisionnement]])*(Inventaire[[#This Row],[Retiré ?]]="")*valHighlight,0)</f>
        <v>1</v>
      </c>
      <c r="C76" s="13" t="s">
        <v>163</v>
      </c>
      <c r="D76" s="14" t="s">
        <v>164</v>
      </c>
      <c r="E76" s="15"/>
      <c r="F76" s="16">
        <v>1</v>
      </c>
      <c r="G76" s="16" t="e">
        <f>IF(Inventaire[[#This Row],[Description]]=VLOOKUP(Inventaire[[#This Row],[Description]],[1]Facture!$C$18:$C$31,1,FALSE),VLOOKUP(Inventaire[[#This Row],[Description]],[1]Facture!$C$18:$D$31,2,FALSE),"")</f>
        <v>#N/A</v>
      </c>
      <c r="H76" s="16">
        <f>IFERROR(Inventaire[[#This Row],[Presence facture]],0)</f>
        <v>0</v>
      </c>
      <c r="I76" s="16">
        <f>Inventaire[[#This Row],[Quantité en stock initial]]-H76</f>
        <v>1</v>
      </c>
      <c r="J76" s="16"/>
      <c r="K76" s="16">
        <f>IF(Inventaire[[#This Row],[Nouvelle entrée]]="",Inventaire[[#This Row],[Stock Actuel]],(Inventaire[[#This Row],[Stock Actuel]]+J76))</f>
        <v>1</v>
      </c>
      <c r="L76" s="15">
        <f>IF(Inventaire[[#This Row],[Nouvelle entrée]]="",(Inventaire[[#This Row],[Prix unitaire]]*Inventaire[[#This Row],[Quantité en stock initial]]),((Inventaire[[#This Row],[Nouvelle entrée]]+Inventaire[[#This Row],[Stock Actuel]])*Inventaire[[#This Row],[Prix unitaire]]))</f>
        <v>0</v>
      </c>
      <c r="M76" s="16">
        <v>1</v>
      </c>
      <c r="N76" s="16">
        <v>1</v>
      </c>
      <c r="O76" s="16">
        <f>Inventaire[[#This Row],[Quantité en stock initial]]</f>
        <v>1</v>
      </c>
      <c r="P76" s="17"/>
    </row>
    <row r="77" spans="2:16" ht="30" customHeight="1" x14ac:dyDescent="0.25">
      <c r="B77" s="18">
        <f>IFERROR((Inventaire[[#This Row],[Quantité en stock initial]]&lt;=Inventaire[[#This Row],[Seuil de réapprovisionnement]])*(Inventaire[[#This Row],[Retiré ?]]="")*valHighlight,0)</f>
        <v>0</v>
      </c>
      <c r="C77" s="13" t="s">
        <v>165</v>
      </c>
      <c r="D77" s="14" t="s">
        <v>166</v>
      </c>
      <c r="E77" s="15">
        <v>19.079999999999998</v>
      </c>
      <c r="F77" s="16">
        <v>13</v>
      </c>
      <c r="G77" s="16" t="e">
        <f>IF(Inventaire[[#This Row],[Description]]=VLOOKUP(Inventaire[[#This Row],[Description]],[1]Facture!$C$18:$C$31,1,FALSE),VLOOKUP(Inventaire[[#This Row],[Description]],[1]Facture!$C$18:$D$31,2,FALSE),"")</f>
        <v>#N/A</v>
      </c>
      <c r="H77" s="16">
        <f>IFERROR(Inventaire[[#This Row],[Presence facture]],0)</f>
        <v>0</v>
      </c>
      <c r="I77" s="16">
        <f>Inventaire[[#This Row],[Quantité en stock initial]]-H77</f>
        <v>13</v>
      </c>
      <c r="J77" s="16"/>
      <c r="K77" s="16">
        <f>IF(Inventaire[[#This Row],[Nouvelle entrée]]="",Inventaire[[#This Row],[Stock Actuel]],(Inventaire[[#This Row],[Stock Actuel]]+J77))</f>
        <v>13</v>
      </c>
      <c r="L77" s="15">
        <f>IF(Inventaire[[#This Row],[Nouvelle entrée]]="",(Inventaire[[#This Row],[Prix unitaire]]*Inventaire[[#This Row],[Quantité en stock initial]]),((Inventaire[[#This Row],[Nouvelle entrée]]+Inventaire[[#This Row],[Stock Actuel]])*Inventaire[[#This Row],[Prix unitaire]]))</f>
        <v>248.03999999999996</v>
      </c>
      <c r="M77" s="16">
        <v>1</v>
      </c>
      <c r="N77" s="16">
        <v>1</v>
      </c>
      <c r="O77" s="16">
        <f>Inventaire[[#This Row],[Quantité en stock initial]]</f>
        <v>13</v>
      </c>
      <c r="P77" s="17"/>
    </row>
    <row r="78" spans="2:16" ht="30" customHeight="1" x14ac:dyDescent="0.25">
      <c r="B78" s="18">
        <f>IFERROR((Inventaire[[#This Row],[Quantité en stock initial]]&lt;=Inventaire[[#This Row],[Seuil de réapprovisionnement]])*(Inventaire[[#This Row],[Retiré ?]]="")*valHighlight,0)</f>
        <v>0</v>
      </c>
      <c r="C78" s="13" t="s">
        <v>167</v>
      </c>
      <c r="D78" s="14" t="s">
        <v>168</v>
      </c>
      <c r="E78" s="15">
        <v>19.079999999999998</v>
      </c>
      <c r="F78" s="16">
        <v>16</v>
      </c>
      <c r="G78" s="16" t="e">
        <f>IF(Inventaire[[#This Row],[Description]]=VLOOKUP(Inventaire[[#This Row],[Description]],[1]Facture!$C$18:$C$31,1,FALSE),VLOOKUP(Inventaire[[#This Row],[Description]],[1]Facture!$C$18:$D$31,2,FALSE),"")</f>
        <v>#N/A</v>
      </c>
      <c r="H78" s="16">
        <f>IFERROR(Inventaire[[#This Row],[Presence facture]],0)</f>
        <v>0</v>
      </c>
      <c r="I78" s="16">
        <f>Inventaire[[#This Row],[Quantité en stock initial]]-H78</f>
        <v>16</v>
      </c>
      <c r="J78" s="16"/>
      <c r="K78" s="16">
        <f>IF(Inventaire[[#This Row],[Nouvelle entrée]]="",Inventaire[[#This Row],[Stock Actuel]],(Inventaire[[#This Row],[Stock Actuel]]+J78))</f>
        <v>16</v>
      </c>
      <c r="L78" s="15">
        <f>IF(Inventaire[[#This Row],[Nouvelle entrée]]="",(Inventaire[[#This Row],[Prix unitaire]]*Inventaire[[#This Row],[Quantité en stock initial]]),((Inventaire[[#This Row],[Nouvelle entrée]]+Inventaire[[#This Row],[Stock Actuel]])*Inventaire[[#This Row],[Prix unitaire]]))</f>
        <v>305.27999999999997</v>
      </c>
      <c r="M78" s="16">
        <v>1</v>
      </c>
      <c r="N78" s="16">
        <v>1</v>
      </c>
      <c r="O78" s="16">
        <f>Inventaire[[#This Row],[Quantité en stock initial]]</f>
        <v>16</v>
      </c>
      <c r="P78" s="17"/>
    </row>
    <row r="79" spans="2:16" ht="30" customHeight="1" x14ac:dyDescent="0.25">
      <c r="B79" s="18">
        <f>IFERROR((Inventaire[[#This Row],[Quantité en stock initial]]&lt;=Inventaire[[#This Row],[Seuil de réapprovisionnement]])*(Inventaire[[#This Row],[Retiré ?]]="")*valHighlight,0)</f>
        <v>0</v>
      </c>
      <c r="C79" s="13" t="s">
        <v>169</v>
      </c>
      <c r="D79" s="14" t="s">
        <v>170</v>
      </c>
      <c r="E79" s="15">
        <v>19.079999999999998</v>
      </c>
      <c r="F79" s="16">
        <v>8</v>
      </c>
      <c r="G79" s="16" t="e">
        <f>IF(Inventaire[[#This Row],[Description]]=VLOOKUP(Inventaire[[#This Row],[Description]],[1]Facture!$C$18:$C$31,1,FALSE),VLOOKUP(Inventaire[[#This Row],[Description]],[1]Facture!$C$18:$D$31,2,FALSE),"")</f>
        <v>#N/A</v>
      </c>
      <c r="H79" s="16">
        <f>IFERROR(Inventaire[[#This Row],[Presence facture]],0)</f>
        <v>0</v>
      </c>
      <c r="I79" s="16">
        <f>Inventaire[[#This Row],[Quantité en stock initial]]-H79</f>
        <v>8</v>
      </c>
      <c r="J79" s="16"/>
      <c r="K79" s="16">
        <f>IF(Inventaire[[#This Row],[Nouvelle entrée]]="",Inventaire[[#This Row],[Stock Actuel]],(Inventaire[[#This Row],[Stock Actuel]]+J79))</f>
        <v>8</v>
      </c>
      <c r="L79" s="15">
        <f>IF(Inventaire[[#This Row],[Nouvelle entrée]]="",(Inventaire[[#This Row],[Prix unitaire]]*Inventaire[[#This Row],[Quantité en stock initial]]),((Inventaire[[#This Row],[Nouvelle entrée]]+Inventaire[[#This Row],[Stock Actuel]])*Inventaire[[#This Row],[Prix unitaire]]))</f>
        <v>152.63999999999999</v>
      </c>
      <c r="M79" s="16">
        <v>1</v>
      </c>
      <c r="N79" s="16">
        <v>1</v>
      </c>
      <c r="O79" s="16">
        <f>Inventaire[[#This Row],[Quantité en stock initial]]</f>
        <v>8</v>
      </c>
      <c r="P79" s="17"/>
    </row>
    <row r="80" spans="2:16" ht="30" customHeight="1" x14ac:dyDescent="0.25">
      <c r="B80" s="18">
        <f>IFERROR((Inventaire[[#This Row],[Quantité en stock initial]]&lt;=Inventaire[[#This Row],[Seuil de réapprovisionnement]])*(Inventaire[[#This Row],[Retiré ?]]="")*valHighlight,0)</f>
        <v>0</v>
      </c>
      <c r="C80" s="13" t="s">
        <v>171</v>
      </c>
      <c r="D80" s="14" t="s">
        <v>172</v>
      </c>
      <c r="E80" s="15"/>
      <c r="F80" s="16">
        <v>2</v>
      </c>
      <c r="G80" s="16" t="e">
        <f>IF(Inventaire[[#This Row],[Description]]=VLOOKUP(Inventaire[[#This Row],[Description]],[1]Facture!$C$18:$C$31,1,FALSE),VLOOKUP(Inventaire[[#This Row],[Description]],[1]Facture!$C$18:$D$31,2,FALSE),"")</f>
        <v>#N/A</v>
      </c>
      <c r="H80" s="16">
        <f>IFERROR(Inventaire[[#This Row],[Presence facture]],0)</f>
        <v>0</v>
      </c>
      <c r="I80" s="16">
        <f>Inventaire[[#This Row],[Quantité en stock initial]]-H80</f>
        <v>2</v>
      </c>
      <c r="J80" s="16"/>
      <c r="K80" s="16">
        <f>IF(Inventaire[[#This Row],[Nouvelle entrée]]="",Inventaire[[#This Row],[Stock Actuel]],(Inventaire[[#This Row],[Stock Actuel]]+J80))</f>
        <v>2</v>
      </c>
      <c r="L80" s="15">
        <f>IF(Inventaire[[#This Row],[Nouvelle entrée]]="",(Inventaire[[#This Row],[Prix unitaire]]*Inventaire[[#This Row],[Quantité en stock initial]]),((Inventaire[[#This Row],[Nouvelle entrée]]+Inventaire[[#This Row],[Stock Actuel]])*Inventaire[[#This Row],[Prix unitaire]]))</f>
        <v>0</v>
      </c>
      <c r="M80" s="16">
        <v>1</v>
      </c>
      <c r="N80" s="16">
        <v>1</v>
      </c>
      <c r="O80" s="16">
        <f>Inventaire[[#This Row],[Quantité en stock initial]]</f>
        <v>2</v>
      </c>
      <c r="P80" s="17"/>
    </row>
    <row r="81" spans="2:16" ht="30" customHeight="1" x14ac:dyDescent="0.25">
      <c r="B81" s="18">
        <f>IFERROR((Inventaire[[#This Row],[Quantité en stock initial]]&lt;=Inventaire[[#This Row],[Seuil de réapprovisionnement]])*(Inventaire[[#This Row],[Retiré ?]]="")*valHighlight,0)</f>
        <v>1</v>
      </c>
      <c r="C81" s="13" t="s">
        <v>173</v>
      </c>
      <c r="D81" s="14" t="s">
        <v>174</v>
      </c>
      <c r="E81" s="15">
        <v>19.079999999999998</v>
      </c>
      <c r="F81" s="16">
        <v>1</v>
      </c>
      <c r="G81" s="16" t="e">
        <f>IF(Inventaire[[#This Row],[Description]]=VLOOKUP(Inventaire[[#This Row],[Description]],[1]Facture!$C$18:$C$31,1,FALSE),VLOOKUP(Inventaire[[#This Row],[Description]],[1]Facture!$C$18:$D$31,2,FALSE),"")</f>
        <v>#N/A</v>
      </c>
      <c r="H81" s="16">
        <f>IFERROR(Inventaire[[#This Row],[Presence facture]],0)</f>
        <v>0</v>
      </c>
      <c r="I81" s="16">
        <f>Inventaire[[#This Row],[Quantité en stock initial]]-H81</f>
        <v>1</v>
      </c>
      <c r="J81" s="16"/>
      <c r="K81" s="16">
        <f>IF(Inventaire[[#This Row],[Nouvelle entrée]]="",Inventaire[[#This Row],[Stock Actuel]],(Inventaire[[#This Row],[Stock Actuel]]+J81))</f>
        <v>1</v>
      </c>
      <c r="L81" s="15">
        <f>IF(Inventaire[[#This Row],[Nouvelle entrée]]="",(Inventaire[[#This Row],[Prix unitaire]]*Inventaire[[#This Row],[Quantité en stock initial]]),((Inventaire[[#This Row],[Nouvelle entrée]]+Inventaire[[#This Row],[Stock Actuel]])*Inventaire[[#This Row],[Prix unitaire]]))</f>
        <v>19.079999999999998</v>
      </c>
      <c r="M81" s="16">
        <v>1</v>
      </c>
      <c r="N81" s="16">
        <v>1</v>
      </c>
      <c r="O81" s="16">
        <f>Inventaire[[#This Row],[Quantité en stock initial]]</f>
        <v>1</v>
      </c>
      <c r="P81" s="17"/>
    </row>
    <row r="82" spans="2:16" ht="30" customHeight="1" x14ac:dyDescent="0.25">
      <c r="B82" s="18">
        <f>IFERROR((Inventaire[[#This Row],[Quantité en stock initial]]&lt;=Inventaire[[#This Row],[Seuil de réapprovisionnement]])*(Inventaire[[#This Row],[Retiré ?]]="")*valHighlight,0)</f>
        <v>1</v>
      </c>
      <c r="C82" s="13" t="s">
        <v>175</v>
      </c>
      <c r="D82" s="14" t="s">
        <v>176</v>
      </c>
      <c r="E82" s="15">
        <v>19.079999999999998</v>
      </c>
      <c r="F82" s="16">
        <v>1</v>
      </c>
      <c r="G82" s="16" t="e">
        <f>IF(Inventaire[[#This Row],[Description]]=VLOOKUP(Inventaire[[#This Row],[Description]],[1]Facture!$C$18:$C$31,1,FALSE),VLOOKUP(Inventaire[[#This Row],[Description]],[1]Facture!$C$18:$D$31,2,FALSE),"")</f>
        <v>#N/A</v>
      </c>
      <c r="H82" s="16">
        <f>IFERROR(Inventaire[[#This Row],[Presence facture]],0)</f>
        <v>0</v>
      </c>
      <c r="I82" s="16">
        <f>Inventaire[[#This Row],[Quantité en stock initial]]-H82</f>
        <v>1</v>
      </c>
      <c r="J82" s="16"/>
      <c r="K82" s="16">
        <f>IF(Inventaire[[#This Row],[Nouvelle entrée]]="",Inventaire[[#This Row],[Stock Actuel]],(Inventaire[[#This Row],[Stock Actuel]]+J82))</f>
        <v>1</v>
      </c>
      <c r="L82" s="15">
        <f>IF(Inventaire[[#This Row],[Nouvelle entrée]]="",(Inventaire[[#This Row],[Prix unitaire]]*Inventaire[[#This Row],[Quantité en stock initial]]),((Inventaire[[#This Row],[Nouvelle entrée]]+Inventaire[[#This Row],[Stock Actuel]])*Inventaire[[#This Row],[Prix unitaire]]))</f>
        <v>19.079999999999998</v>
      </c>
      <c r="M82" s="16">
        <v>1</v>
      </c>
      <c r="N82" s="16">
        <v>1</v>
      </c>
      <c r="O82" s="16">
        <f>Inventaire[[#This Row],[Quantité en stock initial]]</f>
        <v>1</v>
      </c>
      <c r="P82" s="17"/>
    </row>
    <row r="83" spans="2:16" ht="30" customHeight="1" x14ac:dyDescent="0.25">
      <c r="B83" s="18">
        <f>IFERROR((Inventaire[[#This Row],[Quantité en stock initial]]&lt;=Inventaire[[#This Row],[Seuil de réapprovisionnement]])*(Inventaire[[#This Row],[Retiré ?]]="")*valHighlight,0)</f>
        <v>1</v>
      </c>
      <c r="C83" s="13" t="s">
        <v>177</v>
      </c>
      <c r="D83" s="14" t="s">
        <v>178</v>
      </c>
      <c r="E83" s="15">
        <v>19.079999999999998</v>
      </c>
      <c r="F83" s="16">
        <v>1</v>
      </c>
      <c r="G83" s="16" t="e">
        <f>IF(Inventaire[[#This Row],[Description]]=VLOOKUP(Inventaire[[#This Row],[Description]],[1]Facture!$C$18:$C$31,1,FALSE),VLOOKUP(Inventaire[[#This Row],[Description]],[1]Facture!$C$18:$D$31,2,FALSE),"")</f>
        <v>#N/A</v>
      </c>
      <c r="H83" s="16">
        <f>IFERROR(Inventaire[[#This Row],[Presence facture]],0)</f>
        <v>0</v>
      </c>
      <c r="I83" s="16">
        <f>Inventaire[[#This Row],[Quantité en stock initial]]-H83</f>
        <v>1</v>
      </c>
      <c r="J83" s="16"/>
      <c r="K83" s="16">
        <f>IF(Inventaire[[#This Row],[Nouvelle entrée]]="",Inventaire[[#This Row],[Stock Actuel]],(Inventaire[[#This Row],[Stock Actuel]]+J83))</f>
        <v>1</v>
      </c>
      <c r="L83" s="15">
        <f>IF(Inventaire[[#This Row],[Nouvelle entrée]]="",(Inventaire[[#This Row],[Prix unitaire]]*Inventaire[[#This Row],[Quantité en stock initial]]),((Inventaire[[#This Row],[Nouvelle entrée]]+Inventaire[[#This Row],[Stock Actuel]])*Inventaire[[#This Row],[Prix unitaire]]))</f>
        <v>19.079999999999998</v>
      </c>
      <c r="M83" s="16">
        <v>1</v>
      </c>
      <c r="N83" s="16">
        <v>1</v>
      </c>
      <c r="O83" s="16">
        <f>Inventaire[[#This Row],[Quantité en stock initial]]</f>
        <v>1</v>
      </c>
      <c r="P83" s="17"/>
    </row>
    <row r="84" spans="2:16" ht="30" customHeight="1" x14ac:dyDescent="0.25">
      <c r="B84" s="18">
        <f>IFERROR((Inventaire[[#This Row],[Quantité en stock initial]]&lt;=Inventaire[[#This Row],[Seuil de réapprovisionnement]])*(Inventaire[[#This Row],[Retiré ?]]="")*valHighlight,0)</f>
        <v>1</v>
      </c>
      <c r="C84" s="13" t="s">
        <v>179</v>
      </c>
      <c r="D84" s="14" t="s">
        <v>180</v>
      </c>
      <c r="E84" s="15"/>
      <c r="F84" s="16">
        <v>1</v>
      </c>
      <c r="G84" s="16" t="e">
        <f>IF(Inventaire[[#This Row],[Description]]=VLOOKUP(Inventaire[[#This Row],[Description]],[1]Facture!$C$18:$C$31,1,FALSE),VLOOKUP(Inventaire[[#This Row],[Description]],[1]Facture!$C$18:$D$31,2,FALSE),"")</f>
        <v>#N/A</v>
      </c>
      <c r="H84" s="16">
        <f>IFERROR(Inventaire[[#This Row],[Presence facture]],0)</f>
        <v>0</v>
      </c>
      <c r="I84" s="16">
        <f>Inventaire[[#This Row],[Quantité en stock initial]]-H84</f>
        <v>1</v>
      </c>
      <c r="J84" s="16"/>
      <c r="K84" s="16">
        <f>IF(Inventaire[[#This Row],[Nouvelle entrée]]="",Inventaire[[#This Row],[Stock Actuel]],(Inventaire[[#This Row],[Stock Actuel]]+J84))</f>
        <v>1</v>
      </c>
      <c r="L84" s="15">
        <f>IF(Inventaire[[#This Row],[Nouvelle entrée]]="",(Inventaire[[#This Row],[Prix unitaire]]*Inventaire[[#This Row],[Quantité en stock initial]]),((Inventaire[[#This Row],[Nouvelle entrée]]+Inventaire[[#This Row],[Stock Actuel]])*Inventaire[[#This Row],[Prix unitaire]]))</f>
        <v>0</v>
      </c>
      <c r="M84" s="16">
        <v>1</v>
      </c>
      <c r="N84" s="16">
        <v>1</v>
      </c>
      <c r="O84" s="16">
        <f>Inventaire[[#This Row],[Quantité en stock initial]]</f>
        <v>1</v>
      </c>
      <c r="P84" s="17"/>
    </row>
    <row r="85" spans="2:16" ht="30" customHeight="1" x14ac:dyDescent="0.25">
      <c r="B85" s="18">
        <f>IFERROR((Inventaire[[#This Row],[Quantité en stock initial]]&lt;=Inventaire[[#This Row],[Seuil de réapprovisionnement]])*(Inventaire[[#This Row],[Retiré ?]]="")*valHighlight,0)</f>
        <v>1</v>
      </c>
      <c r="C85" s="13" t="s">
        <v>181</v>
      </c>
      <c r="D85" s="14" t="s">
        <v>182</v>
      </c>
      <c r="E85" s="15"/>
      <c r="F85" s="16">
        <v>1</v>
      </c>
      <c r="G85" s="16" t="e">
        <f>IF(Inventaire[[#This Row],[Description]]=VLOOKUP(Inventaire[[#This Row],[Description]],[1]Facture!$C$18:$C$31,1,FALSE),VLOOKUP(Inventaire[[#This Row],[Description]],[1]Facture!$C$18:$D$31,2,FALSE),"")</f>
        <v>#N/A</v>
      </c>
      <c r="H85" s="16">
        <f>IFERROR(Inventaire[[#This Row],[Presence facture]],0)</f>
        <v>0</v>
      </c>
      <c r="I85" s="16">
        <f>Inventaire[[#This Row],[Quantité en stock initial]]-H85</f>
        <v>1</v>
      </c>
      <c r="J85" s="16"/>
      <c r="K85" s="16">
        <f>IF(Inventaire[[#This Row],[Nouvelle entrée]]="",Inventaire[[#This Row],[Stock Actuel]],(Inventaire[[#This Row],[Stock Actuel]]+J85))</f>
        <v>1</v>
      </c>
      <c r="L85" s="15">
        <f>IF(Inventaire[[#This Row],[Nouvelle entrée]]="",(Inventaire[[#This Row],[Prix unitaire]]*Inventaire[[#This Row],[Quantité en stock initial]]),((Inventaire[[#This Row],[Nouvelle entrée]]+Inventaire[[#This Row],[Stock Actuel]])*Inventaire[[#This Row],[Prix unitaire]]))</f>
        <v>0</v>
      </c>
      <c r="M85" s="16">
        <v>1</v>
      </c>
      <c r="N85" s="16">
        <v>1</v>
      </c>
      <c r="O85" s="16">
        <f>Inventaire[[#This Row],[Quantité en stock initial]]</f>
        <v>1</v>
      </c>
      <c r="P85" s="17"/>
    </row>
    <row r="86" spans="2:16" ht="30" customHeight="1" x14ac:dyDescent="0.25">
      <c r="B86" s="18">
        <f>IFERROR((Inventaire[[#This Row],[Quantité en stock initial]]&lt;=Inventaire[[#This Row],[Seuil de réapprovisionnement]])*(Inventaire[[#This Row],[Retiré ?]]="")*valHighlight,0)</f>
        <v>1</v>
      </c>
      <c r="C86" s="13" t="s">
        <v>183</v>
      </c>
      <c r="D86" s="14" t="s">
        <v>184</v>
      </c>
      <c r="E86" s="15"/>
      <c r="F86" s="16">
        <v>1</v>
      </c>
      <c r="G86" s="16" t="e">
        <f>IF(Inventaire[[#This Row],[Description]]=VLOOKUP(Inventaire[[#This Row],[Description]],[1]Facture!$C$18:$C$31,1,FALSE),VLOOKUP(Inventaire[[#This Row],[Description]],[1]Facture!$C$18:$D$31,2,FALSE),"")</f>
        <v>#N/A</v>
      </c>
      <c r="H86" s="16">
        <f>IFERROR(Inventaire[[#This Row],[Presence facture]],0)</f>
        <v>0</v>
      </c>
      <c r="I86" s="16">
        <f>Inventaire[[#This Row],[Quantité en stock initial]]-H86</f>
        <v>1</v>
      </c>
      <c r="J86" s="16"/>
      <c r="K86" s="16">
        <f>IF(Inventaire[[#This Row],[Nouvelle entrée]]="",Inventaire[[#This Row],[Stock Actuel]],(Inventaire[[#This Row],[Stock Actuel]]+J86))</f>
        <v>1</v>
      </c>
      <c r="L86" s="15">
        <f>IF(Inventaire[[#This Row],[Nouvelle entrée]]="",(Inventaire[[#This Row],[Prix unitaire]]*Inventaire[[#This Row],[Quantité en stock initial]]),((Inventaire[[#This Row],[Nouvelle entrée]]+Inventaire[[#This Row],[Stock Actuel]])*Inventaire[[#This Row],[Prix unitaire]]))</f>
        <v>0</v>
      </c>
      <c r="M86" s="16">
        <v>1</v>
      </c>
      <c r="N86" s="16">
        <v>1</v>
      </c>
      <c r="O86" s="16">
        <f>Inventaire[[#This Row],[Quantité en stock initial]]</f>
        <v>1</v>
      </c>
      <c r="P86" s="17"/>
    </row>
    <row r="87" spans="2:16" ht="30" customHeight="1" x14ac:dyDescent="0.25">
      <c r="B87" s="18">
        <f>IFERROR((Inventaire[[#This Row],[Quantité en stock initial]]&lt;=Inventaire[[#This Row],[Seuil de réapprovisionnement]])*(Inventaire[[#This Row],[Retiré ?]]="")*valHighlight,0)</f>
        <v>0</v>
      </c>
      <c r="C87" s="13" t="s">
        <v>185</v>
      </c>
      <c r="D87" s="14" t="s">
        <v>186</v>
      </c>
      <c r="E87" s="15">
        <v>3.09</v>
      </c>
      <c r="F87" s="16">
        <v>3</v>
      </c>
      <c r="G87" s="16" t="e">
        <f>IF(Inventaire[[#This Row],[Description]]=VLOOKUP(Inventaire[[#This Row],[Description]],[1]Facture!$C$18:$C$31,1,FALSE),VLOOKUP(Inventaire[[#This Row],[Description]],[1]Facture!$C$18:$D$31,2,FALSE),"")</f>
        <v>#N/A</v>
      </c>
      <c r="H87" s="16">
        <f>IFERROR(Inventaire[[#This Row],[Presence facture]],0)</f>
        <v>0</v>
      </c>
      <c r="I87" s="16">
        <f>Inventaire[[#This Row],[Quantité en stock initial]]-H87</f>
        <v>3</v>
      </c>
      <c r="J87" s="16"/>
      <c r="K87" s="16">
        <f>IF(Inventaire[[#This Row],[Nouvelle entrée]]="",Inventaire[[#This Row],[Stock Actuel]],(Inventaire[[#This Row],[Stock Actuel]]+J87))</f>
        <v>3</v>
      </c>
      <c r="L87" s="15">
        <f>IF(Inventaire[[#This Row],[Nouvelle entrée]]="",(Inventaire[[#This Row],[Prix unitaire]]*Inventaire[[#This Row],[Quantité en stock initial]]),((Inventaire[[#This Row],[Nouvelle entrée]]+Inventaire[[#This Row],[Stock Actuel]])*Inventaire[[#This Row],[Prix unitaire]]))</f>
        <v>9.27</v>
      </c>
      <c r="M87" s="16">
        <v>1</v>
      </c>
      <c r="N87" s="16">
        <v>1</v>
      </c>
      <c r="O87" s="16">
        <f>Inventaire[[#This Row],[Quantité en stock initial]]</f>
        <v>3</v>
      </c>
      <c r="P87" s="17"/>
    </row>
    <row r="88" spans="2:16" ht="30" customHeight="1" x14ac:dyDescent="0.25">
      <c r="B88" s="18">
        <f>IFERROR((Inventaire[[#This Row],[Quantité en stock initial]]&lt;=Inventaire[[#This Row],[Seuil de réapprovisionnement]])*(Inventaire[[#This Row],[Retiré ?]]="")*valHighlight,0)</f>
        <v>0</v>
      </c>
      <c r="C88" s="13" t="s">
        <v>187</v>
      </c>
      <c r="D88" s="14" t="s">
        <v>188</v>
      </c>
      <c r="E88" s="15">
        <v>3.09</v>
      </c>
      <c r="F88" s="16">
        <v>2</v>
      </c>
      <c r="G88" s="16" t="e">
        <f>IF(Inventaire[[#This Row],[Description]]=VLOOKUP(Inventaire[[#This Row],[Description]],[1]Facture!$C$18:$C$31,1,FALSE),VLOOKUP(Inventaire[[#This Row],[Description]],[1]Facture!$C$18:$D$31,2,FALSE),"")</f>
        <v>#N/A</v>
      </c>
      <c r="H88" s="16">
        <f>IFERROR(Inventaire[[#This Row],[Presence facture]],0)</f>
        <v>0</v>
      </c>
      <c r="I88" s="16">
        <f>Inventaire[[#This Row],[Quantité en stock initial]]-H88</f>
        <v>2</v>
      </c>
      <c r="J88" s="16"/>
      <c r="K88" s="16">
        <f>IF(Inventaire[[#This Row],[Nouvelle entrée]]="",Inventaire[[#This Row],[Stock Actuel]],(Inventaire[[#This Row],[Stock Actuel]]+J88))</f>
        <v>2</v>
      </c>
      <c r="L88" s="15">
        <f>IF(Inventaire[[#This Row],[Nouvelle entrée]]="",(Inventaire[[#This Row],[Prix unitaire]]*Inventaire[[#This Row],[Quantité en stock initial]]),((Inventaire[[#This Row],[Nouvelle entrée]]+Inventaire[[#This Row],[Stock Actuel]])*Inventaire[[#This Row],[Prix unitaire]]))</f>
        <v>6.18</v>
      </c>
      <c r="M88" s="16">
        <v>1</v>
      </c>
      <c r="N88" s="16">
        <v>1</v>
      </c>
      <c r="O88" s="16">
        <f>Inventaire[[#This Row],[Quantité en stock initial]]</f>
        <v>2</v>
      </c>
      <c r="P88" s="17"/>
    </row>
    <row r="89" spans="2:16" ht="30" customHeight="1" x14ac:dyDescent="0.25">
      <c r="B89" s="18">
        <f>IFERROR((Inventaire[[#This Row],[Quantité en stock initial]]&lt;=Inventaire[[#This Row],[Seuil de réapprovisionnement]])*(Inventaire[[#This Row],[Retiré ?]]="")*valHighlight,0)</f>
        <v>0</v>
      </c>
      <c r="C89" s="13" t="s">
        <v>189</v>
      </c>
      <c r="D89" s="14" t="s">
        <v>190</v>
      </c>
      <c r="E89" s="15">
        <v>3.09</v>
      </c>
      <c r="F89" s="16">
        <v>2</v>
      </c>
      <c r="G89" s="16" t="e">
        <f>IF(Inventaire[[#This Row],[Description]]=VLOOKUP(Inventaire[[#This Row],[Description]],[1]Facture!$C$18:$C$31,1,FALSE),VLOOKUP(Inventaire[[#This Row],[Description]],[1]Facture!$C$18:$D$31,2,FALSE),"")</f>
        <v>#N/A</v>
      </c>
      <c r="H89" s="16">
        <f>IFERROR(Inventaire[[#This Row],[Presence facture]],0)</f>
        <v>0</v>
      </c>
      <c r="I89" s="16">
        <f>Inventaire[[#This Row],[Quantité en stock initial]]-H89</f>
        <v>2</v>
      </c>
      <c r="J89" s="16"/>
      <c r="K89" s="16">
        <f>IF(Inventaire[[#This Row],[Nouvelle entrée]]="",Inventaire[[#This Row],[Stock Actuel]],(Inventaire[[#This Row],[Stock Actuel]]+J89))</f>
        <v>2</v>
      </c>
      <c r="L89" s="15">
        <f>IF(Inventaire[[#This Row],[Nouvelle entrée]]="",(Inventaire[[#This Row],[Prix unitaire]]*Inventaire[[#This Row],[Quantité en stock initial]]),((Inventaire[[#This Row],[Nouvelle entrée]]+Inventaire[[#This Row],[Stock Actuel]])*Inventaire[[#This Row],[Prix unitaire]]))</f>
        <v>6.18</v>
      </c>
      <c r="M89" s="16">
        <v>1</v>
      </c>
      <c r="N89" s="16">
        <v>1</v>
      </c>
      <c r="O89" s="16">
        <f>Inventaire[[#This Row],[Quantité en stock initial]]</f>
        <v>2</v>
      </c>
      <c r="P89" s="17"/>
    </row>
    <row r="90" spans="2:16" ht="30" customHeight="1" x14ac:dyDescent="0.25">
      <c r="B90" s="18">
        <f>IFERROR((Inventaire[[#This Row],[Quantité en stock initial]]&lt;=Inventaire[[#This Row],[Seuil de réapprovisionnement]])*(Inventaire[[#This Row],[Retiré ?]]="")*valHighlight,0)</f>
        <v>0</v>
      </c>
      <c r="C90" s="13" t="s">
        <v>191</v>
      </c>
      <c r="D90" s="14" t="s">
        <v>192</v>
      </c>
      <c r="E90" s="15">
        <v>3.09</v>
      </c>
      <c r="F90" s="16">
        <v>3</v>
      </c>
      <c r="G90" s="16" t="e">
        <f>IF(Inventaire[[#This Row],[Description]]=VLOOKUP(Inventaire[[#This Row],[Description]],[1]Facture!$C$18:$C$31,1,FALSE),VLOOKUP(Inventaire[[#This Row],[Description]],[1]Facture!$C$18:$D$31,2,FALSE),"")</f>
        <v>#N/A</v>
      </c>
      <c r="H90" s="16">
        <f>IFERROR(Inventaire[[#This Row],[Presence facture]],0)</f>
        <v>0</v>
      </c>
      <c r="I90" s="16">
        <f>Inventaire[[#This Row],[Quantité en stock initial]]-H90</f>
        <v>3</v>
      </c>
      <c r="J90" s="16"/>
      <c r="K90" s="16">
        <f>IF(Inventaire[[#This Row],[Nouvelle entrée]]="",Inventaire[[#This Row],[Stock Actuel]],(Inventaire[[#This Row],[Stock Actuel]]+J90))</f>
        <v>3</v>
      </c>
      <c r="L90" s="15">
        <f>IF(Inventaire[[#This Row],[Nouvelle entrée]]="",(Inventaire[[#This Row],[Prix unitaire]]*Inventaire[[#This Row],[Quantité en stock initial]]),((Inventaire[[#This Row],[Nouvelle entrée]]+Inventaire[[#This Row],[Stock Actuel]])*Inventaire[[#This Row],[Prix unitaire]]))</f>
        <v>9.27</v>
      </c>
      <c r="M90" s="16">
        <v>1</v>
      </c>
      <c r="N90" s="16">
        <v>1</v>
      </c>
      <c r="O90" s="16">
        <f>Inventaire[[#This Row],[Quantité en stock initial]]</f>
        <v>3</v>
      </c>
      <c r="P90" s="17"/>
    </row>
    <row r="91" spans="2:16" ht="30" customHeight="1" x14ac:dyDescent="0.25">
      <c r="B91" s="18">
        <f>IFERROR((Inventaire[[#This Row],[Quantité en stock initial]]&lt;=Inventaire[[#This Row],[Seuil de réapprovisionnement]])*(Inventaire[[#This Row],[Retiré ?]]="")*valHighlight,0)</f>
        <v>1</v>
      </c>
      <c r="C91" s="13" t="s">
        <v>193</v>
      </c>
      <c r="D91" s="14" t="s">
        <v>194</v>
      </c>
      <c r="E91" s="15">
        <v>3.09</v>
      </c>
      <c r="F91" s="16">
        <v>1</v>
      </c>
      <c r="G91" s="16" t="e">
        <f>IF(Inventaire[[#This Row],[Description]]=VLOOKUP(Inventaire[[#This Row],[Description]],[1]Facture!$C$18:$C$31,1,FALSE),VLOOKUP(Inventaire[[#This Row],[Description]],[1]Facture!$C$18:$D$31,2,FALSE),"")</f>
        <v>#N/A</v>
      </c>
      <c r="H91" s="16">
        <f>IFERROR(Inventaire[[#This Row],[Presence facture]],0)</f>
        <v>0</v>
      </c>
      <c r="I91" s="16">
        <f>Inventaire[[#This Row],[Quantité en stock initial]]-H91</f>
        <v>1</v>
      </c>
      <c r="J91" s="16"/>
      <c r="K91" s="16">
        <f>IF(Inventaire[[#This Row],[Nouvelle entrée]]="",Inventaire[[#This Row],[Stock Actuel]],(Inventaire[[#This Row],[Stock Actuel]]+J91))</f>
        <v>1</v>
      </c>
      <c r="L91" s="15">
        <f>IF(Inventaire[[#This Row],[Nouvelle entrée]]="",(Inventaire[[#This Row],[Prix unitaire]]*Inventaire[[#This Row],[Quantité en stock initial]]),((Inventaire[[#This Row],[Nouvelle entrée]]+Inventaire[[#This Row],[Stock Actuel]])*Inventaire[[#This Row],[Prix unitaire]]))</f>
        <v>3.09</v>
      </c>
      <c r="M91" s="16">
        <v>1</v>
      </c>
      <c r="N91" s="16">
        <v>1</v>
      </c>
      <c r="O91" s="16">
        <f>Inventaire[[#This Row],[Quantité en stock initial]]</f>
        <v>1</v>
      </c>
      <c r="P91" s="17"/>
    </row>
    <row r="92" spans="2:16" ht="30" customHeight="1" x14ac:dyDescent="0.25">
      <c r="B92" s="18">
        <f>IFERROR((Inventaire[[#This Row],[Quantité en stock initial]]&lt;=Inventaire[[#This Row],[Seuil de réapprovisionnement]])*(Inventaire[[#This Row],[Retiré ?]]="")*valHighlight,0)</f>
        <v>0</v>
      </c>
      <c r="C92" s="13" t="s">
        <v>195</v>
      </c>
      <c r="D92" s="14" t="s">
        <v>196</v>
      </c>
      <c r="E92" s="15">
        <v>1.48</v>
      </c>
      <c r="F92" s="16">
        <v>9</v>
      </c>
      <c r="G92" s="16" t="e">
        <f>IF(Inventaire[[#This Row],[Description]]=VLOOKUP(Inventaire[[#This Row],[Description]],[1]Facture!$C$18:$C$31,1,FALSE),VLOOKUP(Inventaire[[#This Row],[Description]],[1]Facture!$C$18:$D$31,2,FALSE),"")</f>
        <v>#N/A</v>
      </c>
      <c r="H92" s="16">
        <f>IFERROR(Inventaire[[#This Row],[Presence facture]],0)</f>
        <v>0</v>
      </c>
      <c r="I92" s="16">
        <f>Inventaire[[#This Row],[Quantité en stock initial]]-H92</f>
        <v>9</v>
      </c>
      <c r="J92" s="16"/>
      <c r="K92" s="16">
        <f>IF(Inventaire[[#This Row],[Nouvelle entrée]]="",Inventaire[[#This Row],[Stock Actuel]],(Inventaire[[#This Row],[Stock Actuel]]+J92))</f>
        <v>9</v>
      </c>
      <c r="L92" s="15">
        <f>IF(Inventaire[[#This Row],[Nouvelle entrée]]="",(Inventaire[[#This Row],[Prix unitaire]]*Inventaire[[#This Row],[Quantité en stock initial]]),((Inventaire[[#This Row],[Nouvelle entrée]]+Inventaire[[#This Row],[Stock Actuel]])*Inventaire[[#This Row],[Prix unitaire]]))</f>
        <v>13.32</v>
      </c>
      <c r="M92" s="16">
        <v>1</v>
      </c>
      <c r="N92" s="16">
        <v>1</v>
      </c>
      <c r="O92" s="16">
        <f>Inventaire[[#This Row],[Quantité en stock initial]]</f>
        <v>9</v>
      </c>
      <c r="P92" s="17"/>
    </row>
    <row r="93" spans="2:16" ht="30" customHeight="1" x14ac:dyDescent="0.25">
      <c r="B93" s="18">
        <f>IFERROR((Inventaire[[#This Row],[Quantité en stock initial]]&lt;=Inventaire[[#This Row],[Seuil de réapprovisionnement]])*(Inventaire[[#This Row],[Retiré ?]]="")*valHighlight,0)</f>
        <v>0</v>
      </c>
      <c r="C93" s="13" t="s">
        <v>197</v>
      </c>
      <c r="D93" s="14" t="s">
        <v>198</v>
      </c>
      <c r="E93" s="15">
        <v>1.48</v>
      </c>
      <c r="F93" s="16">
        <v>4</v>
      </c>
      <c r="G93" s="16" t="e">
        <f>IF(Inventaire[[#This Row],[Description]]=VLOOKUP(Inventaire[[#This Row],[Description]],[1]Facture!$C$18:$C$31,1,FALSE),VLOOKUP(Inventaire[[#This Row],[Description]],[1]Facture!$C$18:$D$31,2,FALSE),"")</f>
        <v>#N/A</v>
      </c>
      <c r="H93" s="16">
        <f>IFERROR(Inventaire[[#This Row],[Presence facture]],0)</f>
        <v>0</v>
      </c>
      <c r="I93" s="16">
        <f>Inventaire[[#This Row],[Quantité en stock initial]]-H93</f>
        <v>4</v>
      </c>
      <c r="J93" s="16"/>
      <c r="K93" s="16">
        <f>IF(Inventaire[[#This Row],[Nouvelle entrée]]="",Inventaire[[#This Row],[Stock Actuel]],(Inventaire[[#This Row],[Stock Actuel]]+J93))</f>
        <v>4</v>
      </c>
      <c r="L93" s="15">
        <f>IF(Inventaire[[#This Row],[Nouvelle entrée]]="",(Inventaire[[#This Row],[Prix unitaire]]*Inventaire[[#This Row],[Quantité en stock initial]]),((Inventaire[[#This Row],[Nouvelle entrée]]+Inventaire[[#This Row],[Stock Actuel]])*Inventaire[[#This Row],[Prix unitaire]]))</f>
        <v>5.92</v>
      </c>
      <c r="M93" s="16">
        <v>1</v>
      </c>
      <c r="N93" s="16">
        <v>1</v>
      </c>
      <c r="O93" s="16">
        <f>Inventaire[[#This Row],[Quantité en stock initial]]</f>
        <v>4</v>
      </c>
      <c r="P93" s="17"/>
    </row>
    <row r="94" spans="2:16" ht="30" customHeight="1" x14ac:dyDescent="0.25">
      <c r="B94" s="18">
        <f>IFERROR((Inventaire[[#This Row],[Quantité en stock initial]]&lt;=Inventaire[[#This Row],[Seuil de réapprovisionnement]])*(Inventaire[[#This Row],[Retiré ?]]="")*valHighlight,0)</f>
        <v>0</v>
      </c>
      <c r="C94" s="13" t="s">
        <v>199</v>
      </c>
      <c r="D94" s="14" t="s">
        <v>200</v>
      </c>
      <c r="E94" s="15">
        <v>1.48</v>
      </c>
      <c r="F94" s="16">
        <v>7</v>
      </c>
      <c r="G94" s="16" t="e">
        <f>IF(Inventaire[[#This Row],[Description]]=VLOOKUP(Inventaire[[#This Row],[Description]],[1]Facture!$C$18:$C$31,1,FALSE),VLOOKUP(Inventaire[[#This Row],[Description]],[1]Facture!$C$18:$D$31,2,FALSE),"")</f>
        <v>#N/A</v>
      </c>
      <c r="H94" s="16">
        <f>IFERROR(Inventaire[[#This Row],[Presence facture]],0)</f>
        <v>0</v>
      </c>
      <c r="I94" s="16">
        <f>Inventaire[[#This Row],[Quantité en stock initial]]-H94</f>
        <v>7</v>
      </c>
      <c r="J94" s="16"/>
      <c r="K94" s="16">
        <f>IF(Inventaire[[#This Row],[Nouvelle entrée]]="",Inventaire[[#This Row],[Stock Actuel]],(Inventaire[[#This Row],[Stock Actuel]]+J94))</f>
        <v>7</v>
      </c>
      <c r="L94" s="15">
        <f>IF(Inventaire[[#This Row],[Nouvelle entrée]]="",(Inventaire[[#This Row],[Prix unitaire]]*Inventaire[[#This Row],[Quantité en stock initial]]),((Inventaire[[#This Row],[Nouvelle entrée]]+Inventaire[[#This Row],[Stock Actuel]])*Inventaire[[#This Row],[Prix unitaire]]))</f>
        <v>10.36</v>
      </c>
      <c r="M94" s="16">
        <v>1</v>
      </c>
      <c r="N94" s="16">
        <v>1</v>
      </c>
      <c r="O94" s="16">
        <f>Inventaire[[#This Row],[Quantité en stock initial]]</f>
        <v>7</v>
      </c>
      <c r="P94" s="17"/>
    </row>
    <row r="95" spans="2:16" ht="30" customHeight="1" x14ac:dyDescent="0.25">
      <c r="B95" s="18">
        <f>IFERROR((Inventaire[[#This Row],[Quantité en stock initial]]&lt;=Inventaire[[#This Row],[Seuil de réapprovisionnement]])*(Inventaire[[#This Row],[Retiré ?]]="")*valHighlight,0)</f>
        <v>0</v>
      </c>
      <c r="C95" s="13" t="s">
        <v>201</v>
      </c>
      <c r="D95" s="14" t="s">
        <v>202</v>
      </c>
      <c r="E95" s="15">
        <v>1.48</v>
      </c>
      <c r="F95" s="16">
        <v>4</v>
      </c>
      <c r="G95" s="16" t="e">
        <f>IF(Inventaire[[#This Row],[Description]]=VLOOKUP(Inventaire[[#This Row],[Description]],[1]Facture!$C$18:$C$31,1,FALSE),VLOOKUP(Inventaire[[#This Row],[Description]],[1]Facture!$C$18:$D$31,2,FALSE),"")</f>
        <v>#N/A</v>
      </c>
      <c r="H95" s="16">
        <f>IFERROR(Inventaire[[#This Row],[Presence facture]],0)</f>
        <v>0</v>
      </c>
      <c r="I95" s="16">
        <f>Inventaire[[#This Row],[Quantité en stock initial]]-H95</f>
        <v>4</v>
      </c>
      <c r="J95" s="16"/>
      <c r="K95" s="16">
        <f>IF(Inventaire[[#This Row],[Nouvelle entrée]]="",Inventaire[[#This Row],[Stock Actuel]],(Inventaire[[#This Row],[Stock Actuel]]+J95))</f>
        <v>4</v>
      </c>
      <c r="L95" s="15">
        <f>IF(Inventaire[[#This Row],[Nouvelle entrée]]="",(Inventaire[[#This Row],[Prix unitaire]]*Inventaire[[#This Row],[Quantité en stock initial]]),((Inventaire[[#This Row],[Nouvelle entrée]]+Inventaire[[#This Row],[Stock Actuel]])*Inventaire[[#This Row],[Prix unitaire]]))</f>
        <v>5.92</v>
      </c>
      <c r="M95" s="16">
        <v>1</v>
      </c>
      <c r="N95" s="16">
        <v>1</v>
      </c>
      <c r="O95" s="16">
        <f>Inventaire[[#This Row],[Quantité en stock initial]]</f>
        <v>4</v>
      </c>
      <c r="P95" s="17"/>
    </row>
    <row r="96" spans="2:16" ht="30" customHeight="1" x14ac:dyDescent="0.25">
      <c r="B96" s="18">
        <f>IFERROR((Inventaire[[#This Row],[Quantité en stock initial]]&lt;=Inventaire[[#This Row],[Seuil de réapprovisionnement]])*(Inventaire[[#This Row],[Retiré ?]]="")*valHighlight,0)</f>
        <v>1</v>
      </c>
      <c r="C96" s="13" t="s">
        <v>203</v>
      </c>
      <c r="D96" s="14" t="s">
        <v>204</v>
      </c>
      <c r="E96" s="15">
        <v>1.48</v>
      </c>
      <c r="F96" s="16">
        <v>1</v>
      </c>
      <c r="G96" s="16" t="e">
        <f>IF(Inventaire[[#This Row],[Description]]=VLOOKUP(Inventaire[[#This Row],[Description]],[1]Facture!$C$18:$C$31,1,FALSE),VLOOKUP(Inventaire[[#This Row],[Description]],[1]Facture!$C$18:$D$31,2,FALSE),"")</f>
        <v>#N/A</v>
      </c>
      <c r="H96" s="16">
        <f>IFERROR(Inventaire[[#This Row],[Presence facture]],0)</f>
        <v>0</v>
      </c>
      <c r="I96" s="16">
        <f>Inventaire[[#This Row],[Quantité en stock initial]]-H96</f>
        <v>1</v>
      </c>
      <c r="J96" s="16"/>
      <c r="K96" s="16">
        <f>IF(Inventaire[[#This Row],[Nouvelle entrée]]="",Inventaire[[#This Row],[Stock Actuel]],(Inventaire[[#This Row],[Stock Actuel]]+J96))</f>
        <v>1</v>
      </c>
      <c r="L96" s="15">
        <f>IF(Inventaire[[#This Row],[Nouvelle entrée]]="",(Inventaire[[#This Row],[Prix unitaire]]*Inventaire[[#This Row],[Quantité en stock initial]]),((Inventaire[[#This Row],[Nouvelle entrée]]+Inventaire[[#This Row],[Stock Actuel]])*Inventaire[[#This Row],[Prix unitaire]]))</f>
        <v>1.48</v>
      </c>
      <c r="M96" s="16">
        <v>1</v>
      </c>
      <c r="N96" s="16">
        <v>1</v>
      </c>
      <c r="O96" s="16">
        <f>Inventaire[[#This Row],[Quantité en stock initial]]</f>
        <v>1</v>
      </c>
      <c r="P96" s="17"/>
    </row>
    <row r="97" spans="2:16" ht="30" customHeight="1" x14ac:dyDescent="0.25">
      <c r="B97" s="18">
        <f>IFERROR((Inventaire[[#This Row],[Quantité en stock initial]]&lt;=Inventaire[[#This Row],[Seuil de réapprovisionnement]])*(Inventaire[[#This Row],[Retiré ?]]="")*valHighlight,0)</f>
        <v>0</v>
      </c>
      <c r="C97" s="13" t="s">
        <v>205</v>
      </c>
      <c r="D97" s="14" t="s">
        <v>206</v>
      </c>
      <c r="E97" s="15">
        <v>5.12</v>
      </c>
      <c r="F97" s="16">
        <v>2</v>
      </c>
      <c r="G97" s="16" t="e">
        <f>IF(Inventaire[[#This Row],[Description]]=VLOOKUP(Inventaire[[#This Row],[Description]],[1]Facture!$C$18:$C$31,1,FALSE),VLOOKUP(Inventaire[[#This Row],[Description]],[1]Facture!$C$18:$D$31,2,FALSE),"")</f>
        <v>#N/A</v>
      </c>
      <c r="H97" s="16">
        <f>IFERROR(Inventaire[[#This Row],[Presence facture]],0)</f>
        <v>0</v>
      </c>
      <c r="I97" s="16">
        <f>Inventaire[[#This Row],[Quantité en stock initial]]-H97</f>
        <v>2</v>
      </c>
      <c r="J97" s="16"/>
      <c r="K97" s="16">
        <f>IF(Inventaire[[#This Row],[Nouvelle entrée]]="",Inventaire[[#This Row],[Stock Actuel]],(Inventaire[[#This Row],[Stock Actuel]]+J97))</f>
        <v>2</v>
      </c>
      <c r="L97" s="15">
        <f>IF(Inventaire[[#This Row],[Nouvelle entrée]]="",(Inventaire[[#This Row],[Prix unitaire]]*Inventaire[[#This Row],[Quantité en stock initial]]),((Inventaire[[#This Row],[Nouvelle entrée]]+Inventaire[[#This Row],[Stock Actuel]])*Inventaire[[#This Row],[Prix unitaire]]))</f>
        <v>10.24</v>
      </c>
      <c r="M97" s="16">
        <v>1</v>
      </c>
      <c r="N97" s="16">
        <v>1</v>
      </c>
      <c r="O97" s="16">
        <f>Inventaire[[#This Row],[Quantité en stock initial]]</f>
        <v>2</v>
      </c>
      <c r="P97" s="17"/>
    </row>
    <row r="98" spans="2:16" ht="30" customHeight="1" x14ac:dyDescent="0.25">
      <c r="B98" s="18">
        <f>IFERROR((Inventaire[[#This Row],[Quantité en stock initial]]&lt;=Inventaire[[#This Row],[Seuil de réapprovisionnement]])*(Inventaire[[#This Row],[Retiré ?]]="")*valHighlight,0)</f>
        <v>1</v>
      </c>
      <c r="C98" s="13" t="s">
        <v>207</v>
      </c>
      <c r="D98" s="14" t="s">
        <v>208</v>
      </c>
      <c r="E98" s="15">
        <v>5.4</v>
      </c>
      <c r="F98" s="16">
        <v>1</v>
      </c>
      <c r="G98" s="16" t="e">
        <f>IF(Inventaire[[#This Row],[Description]]=VLOOKUP(Inventaire[[#This Row],[Description]],[1]Facture!$C$18:$C$31,1,FALSE),VLOOKUP(Inventaire[[#This Row],[Description]],[1]Facture!$C$18:$D$31,2,FALSE),"")</f>
        <v>#N/A</v>
      </c>
      <c r="H98" s="16">
        <f>IFERROR(Inventaire[[#This Row],[Presence facture]],0)</f>
        <v>0</v>
      </c>
      <c r="I98" s="16">
        <f>Inventaire[[#This Row],[Quantité en stock initial]]-H98</f>
        <v>1</v>
      </c>
      <c r="J98" s="16"/>
      <c r="K98" s="16">
        <f>IF(Inventaire[[#This Row],[Nouvelle entrée]]="",Inventaire[[#This Row],[Stock Actuel]],(Inventaire[[#This Row],[Stock Actuel]]+J98))</f>
        <v>1</v>
      </c>
      <c r="L98" s="15">
        <f>IF(Inventaire[[#This Row],[Nouvelle entrée]]="",(Inventaire[[#This Row],[Prix unitaire]]*Inventaire[[#This Row],[Quantité en stock initial]]),((Inventaire[[#This Row],[Nouvelle entrée]]+Inventaire[[#This Row],[Stock Actuel]])*Inventaire[[#This Row],[Prix unitaire]]))</f>
        <v>5.4</v>
      </c>
      <c r="M98" s="16">
        <v>1</v>
      </c>
      <c r="N98" s="16">
        <v>1</v>
      </c>
      <c r="O98" s="16">
        <f>Inventaire[[#This Row],[Quantité en stock initial]]</f>
        <v>1</v>
      </c>
      <c r="P98" s="17"/>
    </row>
    <row r="99" spans="2:16" ht="30" customHeight="1" x14ac:dyDescent="0.25">
      <c r="B99" s="18">
        <f>IFERROR((Inventaire[[#This Row],[Quantité en stock initial]]&lt;=Inventaire[[#This Row],[Seuil de réapprovisionnement]])*(Inventaire[[#This Row],[Retiré ?]]="")*valHighlight,0)</f>
        <v>1</v>
      </c>
      <c r="C99" s="13" t="s">
        <v>209</v>
      </c>
      <c r="D99" s="14" t="s">
        <v>210</v>
      </c>
      <c r="E99" s="15">
        <v>10.79</v>
      </c>
      <c r="F99" s="16">
        <v>1</v>
      </c>
      <c r="G99" s="16" t="e">
        <f>IF(Inventaire[[#This Row],[Description]]=VLOOKUP(Inventaire[[#This Row],[Description]],[1]Facture!$C$18:$C$31,1,FALSE),VLOOKUP(Inventaire[[#This Row],[Description]],[1]Facture!$C$18:$D$31,2,FALSE),"")</f>
        <v>#N/A</v>
      </c>
      <c r="H99" s="16">
        <f>IFERROR(Inventaire[[#This Row],[Presence facture]],0)</f>
        <v>0</v>
      </c>
      <c r="I99" s="16">
        <f>Inventaire[[#This Row],[Quantité en stock initial]]-H99</f>
        <v>1</v>
      </c>
      <c r="J99" s="16"/>
      <c r="K99" s="16">
        <f>IF(Inventaire[[#This Row],[Nouvelle entrée]]="",Inventaire[[#This Row],[Stock Actuel]],(Inventaire[[#This Row],[Stock Actuel]]+J99))</f>
        <v>1</v>
      </c>
      <c r="L99" s="15">
        <f>IF(Inventaire[[#This Row],[Nouvelle entrée]]="",(Inventaire[[#This Row],[Prix unitaire]]*Inventaire[[#This Row],[Quantité en stock initial]]),((Inventaire[[#This Row],[Nouvelle entrée]]+Inventaire[[#This Row],[Stock Actuel]])*Inventaire[[#This Row],[Prix unitaire]]))</f>
        <v>10.79</v>
      </c>
      <c r="M99" s="16">
        <v>1</v>
      </c>
      <c r="N99" s="16">
        <v>1</v>
      </c>
      <c r="O99" s="16">
        <f>Inventaire[[#This Row],[Quantité en stock initial]]</f>
        <v>1</v>
      </c>
      <c r="P99" s="17"/>
    </row>
    <row r="100" spans="2:16" ht="30" customHeight="1" x14ac:dyDescent="0.25">
      <c r="B100" s="18">
        <f>IFERROR((Inventaire[[#This Row],[Quantité en stock initial]]&lt;=Inventaire[[#This Row],[Seuil de réapprovisionnement]])*(Inventaire[[#This Row],[Retiré ?]]="")*valHighlight,0)</f>
        <v>1</v>
      </c>
      <c r="C100" s="13" t="s">
        <v>211</v>
      </c>
      <c r="D100" s="14" t="s">
        <v>212</v>
      </c>
      <c r="E100" s="15">
        <v>10.79</v>
      </c>
      <c r="F100" s="16">
        <v>1</v>
      </c>
      <c r="G100" s="16" t="e">
        <f>IF(Inventaire[[#This Row],[Description]]=VLOOKUP(Inventaire[[#This Row],[Description]],[1]Facture!$C$18:$C$31,1,FALSE),VLOOKUP(Inventaire[[#This Row],[Description]],[1]Facture!$C$18:$D$31,2,FALSE),"")</f>
        <v>#N/A</v>
      </c>
      <c r="H100" s="16">
        <f>IFERROR(Inventaire[[#This Row],[Presence facture]],0)</f>
        <v>0</v>
      </c>
      <c r="I100" s="16">
        <f>Inventaire[[#This Row],[Quantité en stock initial]]-H100</f>
        <v>1</v>
      </c>
      <c r="J100" s="16"/>
      <c r="K100" s="16">
        <f>IF(Inventaire[[#This Row],[Nouvelle entrée]]="",Inventaire[[#This Row],[Stock Actuel]],(Inventaire[[#This Row],[Stock Actuel]]+J100))</f>
        <v>1</v>
      </c>
      <c r="L100" s="15">
        <f>IF(Inventaire[[#This Row],[Nouvelle entrée]]="",(Inventaire[[#This Row],[Prix unitaire]]*Inventaire[[#This Row],[Quantité en stock initial]]),((Inventaire[[#This Row],[Nouvelle entrée]]+Inventaire[[#This Row],[Stock Actuel]])*Inventaire[[#This Row],[Prix unitaire]]))</f>
        <v>10.79</v>
      </c>
      <c r="M100" s="16">
        <v>1</v>
      </c>
      <c r="N100" s="16">
        <v>1</v>
      </c>
      <c r="O100" s="16">
        <f>Inventaire[[#This Row],[Quantité en stock initial]]</f>
        <v>1</v>
      </c>
      <c r="P100" s="17"/>
    </row>
    <row r="101" spans="2:16" ht="30" customHeight="1" x14ac:dyDescent="0.25">
      <c r="B101" s="18">
        <f>IFERROR((Inventaire[[#This Row],[Quantité en stock initial]]&lt;=Inventaire[[#This Row],[Seuil de réapprovisionnement]])*(Inventaire[[#This Row],[Retiré ?]]="")*valHighlight,0)</f>
        <v>1</v>
      </c>
      <c r="C101" s="13" t="s">
        <v>213</v>
      </c>
      <c r="D101" s="14" t="s">
        <v>214</v>
      </c>
      <c r="E101" s="15">
        <v>10.79</v>
      </c>
      <c r="F101" s="16">
        <v>1</v>
      </c>
      <c r="G101" s="16" t="e">
        <f>IF(Inventaire[[#This Row],[Description]]=VLOOKUP(Inventaire[[#This Row],[Description]],[1]Facture!$C$18:$C$31,1,FALSE),VLOOKUP(Inventaire[[#This Row],[Description]],[1]Facture!$C$18:$D$31,2,FALSE),"")</f>
        <v>#N/A</v>
      </c>
      <c r="H101" s="16">
        <f>IFERROR(Inventaire[[#This Row],[Presence facture]],0)</f>
        <v>0</v>
      </c>
      <c r="I101" s="16">
        <f>Inventaire[[#This Row],[Quantité en stock initial]]-H101</f>
        <v>1</v>
      </c>
      <c r="J101" s="16"/>
      <c r="K101" s="16">
        <f>IF(Inventaire[[#This Row],[Nouvelle entrée]]="",Inventaire[[#This Row],[Stock Actuel]],(Inventaire[[#This Row],[Stock Actuel]]+J101))</f>
        <v>1</v>
      </c>
      <c r="L101" s="15">
        <f>IF(Inventaire[[#This Row],[Nouvelle entrée]]="",(Inventaire[[#This Row],[Prix unitaire]]*Inventaire[[#This Row],[Quantité en stock initial]]),((Inventaire[[#This Row],[Nouvelle entrée]]+Inventaire[[#This Row],[Stock Actuel]])*Inventaire[[#This Row],[Prix unitaire]]))</f>
        <v>10.79</v>
      </c>
      <c r="M101" s="16">
        <v>1</v>
      </c>
      <c r="N101" s="16">
        <v>1</v>
      </c>
      <c r="O101" s="16">
        <f>Inventaire[[#This Row],[Quantité en stock initial]]</f>
        <v>1</v>
      </c>
      <c r="P101" s="17"/>
    </row>
    <row r="102" spans="2:16" ht="30" customHeight="1" x14ac:dyDescent="0.25">
      <c r="B102" s="18">
        <f>IFERROR((Inventaire[[#This Row],[Quantité en stock initial]]&lt;=Inventaire[[#This Row],[Seuil de réapprovisionnement]])*(Inventaire[[#This Row],[Retiré ?]]="")*valHighlight,0)</f>
        <v>1</v>
      </c>
      <c r="C102" s="13" t="s">
        <v>215</v>
      </c>
      <c r="D102" s="14" t="s">
        <v>216</v>
      </c>
      <c r="E102" s="15">
        <v>10.79</v>
      </c>
      <c r="F102" s="16">
        <v>1</v>
      </c>
      <c r="G102" s="16" t="e">
        <f>IF(Inventaire[[#This Row],[Description]]=VLOOKUP(Inventaire[[#This Row],[Description]],[1]Facture!$C$18:$C$31,1,FALSE),VLOOKUP(Inventaire[[#This Row],[Description]],[1]Facture!$C$18:$D$31,2,FALSE),"")</f>
        <v>#N/A</v>
      </c>
      <c r="H102" s="16">
        <f>IFERROR(Inventaire[[#This Row],[Presence facture]],0)</f>
        <v>0</v>
      </c>
      <c r="I102" s="16">
        <f>Inventaire[[#This Row],[Quantité en stock initial]]-H102</f>
        <v>1</v>
      </c>
      <c r="J102" s="16"/>
      <c r="K102" s="16">
        <f>IF(Inventaire[[#This Row],[Nouvelle entrée]]="",Inventaire[[#This Row],[Stock Actuel]],(Inventaire[[#This Row],[Stock Actuel]]+J102))</f>
        <v>1</v>
      </c>
      <c r="L102" s="15">
        <f>IF(Inventaire[[#This Row],[Nouvelle entrée]]="",(Inventaire[[#This Row],[Prix unitaire]]*Inventaire[[#This Row],[Quantité en stock initial]]),((Inventaire[[#This Row],[Nouvelle entrée]]+Inventaire[[#This Row],[Stock Actuel]])*Inventaire[[#This Row],[Prix unitaire]]))</f>
        <v>10.79</v>
      </c>
      <c r="M102" s="16">
        <v>1</v>
      </c>
      <c r="N102" s="16">
        <v>1</v>
      </c>
      <c r="O102" s="16">
        <f>Inventaire[[#This Row],[Quantité en stock initial]]</f>
        <v>1</v>
      </c>
      <c r="P102" s="17"/>
    </row>
    <row r="103" spans="2:16" ht="30" customHeight="1" x14ac:dyDescent="0.25">
      <c r="B103" s="18">
        <f>IFERROR((Inventaire[[#This Row],[Quantité en stock initial]]&lt;=Inventaire[[#This Row],[Seuil de réapprovisionnement]])*(Inventaire[[#This Row],[Retiré ?]]="")*valHighlight,0)</f>
        <v>1</v>
      </c>
      <c r="C103" s="13" t="s">
        <v>217</v>
      </c>
      <c r="D103" s="14" t="s">
        <v>218</v>
      </c>
      <c r="E103" s="15">
        <v>10.79</v>
      </c>
      <c r="F103" s="16">
        <v>1</v>
      </c>
      <c r="G103" s="16" t="e">
        <f>IF(Inventaire[[#This Row],[Description]]=VLOOKUP(Inventaire[[#This Row],[Description]],[1]Facture!$C$18:$C$31,1,FALSE),VLOOKUP(Inventaire[[#This Row],[Description]],[1]Facture!$C$18:$D$31,2,FALSE),"")</f>
        <v>#N/A</v>
      </c>
      <c r="H103" s="16">
        <f>IFERROR(Inventaire[[#This Row],[Presence facture]],0)</f>
        <v>0</v>
      </c>
      <c r="I103" s="16">
        <f>Inventaire[[#This Row],[Quantité en stock initial]]-H103</f>
        <v>1</v>
      </c>
      <c r="J103" s="16"/>
      <c r="K103" s="16">
        <f>IF(Inventaire[[#This Row],[Nouvelle entrée]]="",Inventaire[[#This Row],[Stock Actuel]],(Inventaire[[#This Row],[Stock Actuel]]+J103))</f>
        <v>1</v>
      </c>
      <c r="L103" s="15">
        <f>IF(Inventaire[[#This Row],[Nouvelle entrée]]="",(Inventaire[[#This Row],[Prix unitaire]]*Inventaire[[#This Row],[Quantité en stock initial]]),((Inventaire[[#This Row],[Nouvelle entrée]]+Inventaire[[#This Row],[Stock Actuel]])*Inventaire[[#This Row],[Prix unitaire]]))</f>
        <v>10.79</v>
      </c>
      <c r="M103" s="16">
        <v>1</v>
      </c>
      <c r="N103" s="16">
        <v>1</v>
      </c>
      <c r="O103" s="16">
        <f>Inventaire[[#This Row],[Quantité en stock initial]]</f>
        <v>1</v>
      </c>
      <c r="P103" s="17"/>
    </row>
    <row r="104" spans="2:16" ht="30" customHeight="1" x14ac:dyDescent="0.25">
      <c r="B104" s="18">
        <f>IFERROR((Inventaire[[#This Row],[Quantité en stock initial]]&lt;=Inventaire[[#This Row],[Seuil de réapprovisionnement]])*(Inventaire[[#This Row],[Retiré ?]]="")*valHighlight,0)</f>
        <v>1</v>
      </c>
      <c r="C104" s="13" t="s">
        <v>219</v>
      </c>
      <c r="D104" s="14" t="s">
        <v>220</v>
      </c>
      <c r="E104" s="15">
        <v>29</v>
      </c>
      <c r="F104" s="16">
        <v>1</v>
      </c>
      <c r="G104" s="16">
        <f>IF(Inventaire[[#This Row],[Description]]=VLOOKUP(Inventaire[[#This Row],[Description]],[1]Facture!$C$18:$C$31,1,FALSE),VLOOKUP(Inventaire[[#This Row],[Description]],[1]Facture!$C$18:$D$31,2,FALSE),"")</f>
        <v>1</v>
      </c>
      <c r="H104" s="16">
        <f>IFERROR(Inventaire[[#This Row],[Presence facture]],0)</f>
        <v>1</v>
      </c>
      <c r="I104" s="16">
        <f>Inventaire[[#This Row],[Quantité en stock initial]]-H104</f>
        <v>0</v>
      </c>
      <c r="J104" s="16"/>
      <c r="K104" s="16">
        <f>IF(Inventaire[[#This Row],[Nouvelle entrée]]="",Inventaire[[#This Row],[Stock Actuel]],(Inventaire[[#This Row],[Stock Actuel]]+J104))</f>
        <v>0</v>
      </c>
      <c r="L104" s="15">
        <f>IF(Inventaire[[#This Row],[Nouvelle entrée]]="",(Inventaire[[#This Row],[Prix unitaire]]*Inventaire[[#This Row],[Quantité en stock initial]]),((Inventaire[[#This Row],[Nouvelle entrée]]+Inventaire[[#This Row],[Stock Actuel]])*Inventaire[[#This Row],[Prix unitaire]]))</f>
        <v>29</v>
      </c>
      <c r="M104" s="16">
        <v>1</v>
      </c>
      <c r="N104" s="16">
        <v>1</v>
      </c>
      <c r="O104" s="16">
        <f>Inventaire[[#This Row],[Quantité en stock initial]]</f>
        <v>1</v>
      </c>
      <c r="P104" s="17"/>
    </row>
    <row r="105" spans="2:16" ht="30" customHeight="1" x14ac:dyDescent="0.25">
      <c r="B105" s="18">
        <f>IFERROR((Inventaire[[#This Row],[Quantité en stock initial]]&lt;=Inventaire[[#This Row],[Seuil de réapprovisionnement]])*(Inventaire[[#This Row],[Retiré ?]]="")*valHighlight,0)</f>
        <v>0</v>
      </c>
      <c r="C105" s="13" t="s">
        <v>221</v>
      </c>
      <c r="D105" s="14" t="s">
        <v>222</v>
      </c>
      <c r="E105" s="15">
        <v>29</v>
      </c>
      <c r="F105" s="16">
        <v>4</v>
      </c>
      <c r="G105" s="16" t="e">
        <f>IF(Inventaire[[#This Row],[Description]]=VLOOKUP(Inventaire[[#This Row],[Description]],[1]Facture!$C$18:$C$31,1,FALSE),VLOOKUP(Inventaire[[#This Row],[Description]],[1]Facture!$C$18:$D$31,2,FALSE),"")</f>
        <v>#N/A</v>
      </c>
      <c r="H105" s="16">
        <f>IFERROR(Inventaire[[#This Row],[Presence facture]],0)</f>
        <v>0</v>
      </c>
      <c r="I105" s="16">
        <f>Inventaire[[#This Row],[Quantité en stock initial]]-H105</f>
        <v>4</v>
      </c>
      <c r="J105" s="16"/>
      <c r="K105" s="16">
        <f>IF(Inventaire[[#This Row],[Nouvelle entrée]]="",Inventaire[[#This Row],[Stock Actuel]],(Inventaire[[#This Row],[Stock Actuel]]+J105))</f>
        <v>4</v>
      </c>
      <c r="L105" s="15">
        <f>IF(Inventaire[[#This Row],[Nouvelle entrée]]="",(Inventaire[[#This Row],[Prix unitaire]]*Inventaire[[#This Row],[Quantité en stock initial]]),((Inventaire[[#This Row],[Nouvelle entrée]]+Inventaire[[#This Row],[Stock Actuel]])*Inventaire[[#This Row],[Prix unitaire]]))</f>
        <v>116</v>
      </c>
      <c r="M105" s="16">
        <v>1</v>
      </c>
      <c r="N105" s="16">
        <v>1</v>
      </c>
      <c r="O105" s="16">
        <f>Inventaire[[#This Row],[Quantité en stock initial]]</f>
        <v>4</v>
      </c>
      <c r="P105" s="17"/>
    </row>
    <row r="106" spans="2:16" ht="30" customHeight="1" x14ac:dyDescent="0.25">
      <c r="B106" s="18">
        <f>IFERROR((Inventaire[[#This Row],[Quantité en stock initial]]&lt;=Inventaire[[#This Row],[Seuil de réapprovisionnement]])*(Inventaire[[#This Row],[Retiré ?]]="")*valHighlight,0)</f>
        <v>0</v>
      </c>
      <c r="C106" s="13" t="s">
        <v>223</v>
      </c>
      <c r="D106" s="14" t="s">
        <v>224</v>
      </c>
      <c r="E106" s="15">
        <v>29</v>
      </c>
      <c r="F106" s="16">
        <v>5</v>
      </c>
      <c r="G106" s="16" t="e">
        <f>IF(Inventaire[[#This Row],[Description]]=VLOOKUP(Inventaire[[#This Row],[Description]],[1]Facture!$C$18:$C$31,1,FALSE),VLOOKUP(Inventaire[[#This Row],[Description]],[1]Facture!$C$18:$D$31,2,FALSE),"")</f>
        <v>#N/A</v>
      </c>
      <c r="H106" s="16">
        <f>IFERROR(Inventaire[[#This Row],[Presence facture]],0)</f>
        <v>0</v>
      </c>
      <c r="I106" s="16">
        <f>Inventaire[[#This Row],[Quantité en stock initial]]-H106</f>
        <v>5</v>
      </c>
      <c r="J106" s="16"/>
      <c r="K106" s="16">
        <f>IF(Inventaire[[#This Row],[Nouvelle entrée]]="",Inventaire[[#This Row],[Stock Actuel]],(Inventaire[[#This Row],[Stock Actuel]]+J106))</f>
        <v>5</v>
      </c>
      <c r="L106" s="15">
        <f>IF(Inventaire[[#This Row],[Nouvelle entrée]]="",(Inventaire[[#This Row],[Prix unitaire]]*Inventaire[[#This Row],[Quantité en stock initial]]),((Inventaire[[#This Row],[Nouvelle entrée]]+Inventaire[[#This Row],[Stock Actuel]])*Inventaire[[#This Row],[Prix unitaire]]))</f>
        <v>145</v>
      </c>
      <c r="M106" s="16">
        <v>1</v>
      </c>
      <c r="N106" s="16">
        <v>1</v>
      </c>
      <c r="O106" s="16">
        <f>Inventaire[[#This Row],[Quantité en stock initial]]</f>
        <v>5</v>
      </c>
      <c r="P106" s="17"/>
    </row>
    <row r="107" spans="2:16" ht="30" customHeight="1" x14ac:dyDescent="0.25">
      <c r="B107" s="18">
        <f>IFERROR((Inventaire[[#This Row],[Quantité en stock initial]]&lt;=Inventaire[[#This Row],[Seuil de réapprovisionnement]])*(Inventaire[[#This Row],[Retiré ?]]="")*valHighlight,0)</f>
        <v>0</v>
      </c>
      <c r="C107" s="13" t="s">
        <v>225</v>
      </c>
      <c r="D107" s="14" t="s">
        <v>226</v>
      </c>
      <c r="E107" s="15">
        <v>29</v>
      </c>
      <c r="F107" s="16">
        <v>6</v>
      </c>
      <c r="G107" s="16" t="e">
        <f>IF(Inventaire[[#This Row],[Description]]=VLOOKUP(Inventaire[[#This Row],[Description]],[1]Facture!$C$18:$C$31,1,FALSE),VLOOKUP(Inventaire[[#This Row],[Description]],[1]Facture!$C$18:$D$31,2,FALSE),"")</f>
        <v>#N/A</v>
      </c>
      <c r="H107" s="16">
        <f>IFERROR(Inventaire[[#This Row],[Presence facture]],0)</f>
        <v>0</v>
      </c>
      <c r="I107" s="16">
        <f>Inventaire[[#This Row],[Quantité en stock initial]]-H107</f>
        <v>6</v>
      </c>
      <c r="J107" s="16"/>
      <c r="K107" s="16">
        <f>IF(Inventaire[[#This Row],[Nouvelle entrée]]="",Inventaire[[#This Row],[Stock Actuel]],(Inventaire[[#This Row],[Stock Actuel]]+J107))</f>
        <v>6</v>
      </c>
      <c r="L107" s="15">
        <f>IF(Inventaire[[#This Row],[Nouvelle entrée]]="",(Inventaire[[#This Row],[Prix unitaire]]*Inventaire[[#This Row],[Quantité en stock initial]]),((Inventaire[[#This Row],[Nouvelle entrée]]+Inventaire[[#This Row],[Stock Actuel]])*Inventaire[[#This Row],[Prix unitaire]]))</f>
        <v>174</v>
      </c>
      <c r="M107" s="16">
        <v>1</v>
      </c>
      <c r="N107" s="16">
        <v>1</v>
      </c>
      <c r="O107" s="16">
        <f>Inventaire[[#This Row],[Quantité en stock initial]]</f>
        <v>6</v>
      </c>
      <c r="P107" s="17"/>
    </row>
    <row r="108" spans="2:16" ht="30" customHeight="1" x14ac:dyDescent="0.25">
      <c r="B108" s="18">
        <f>IFERROR((Inventaire[[#This Row],[Quantité en stock initial]]&lt;=Inventaire[[#This Row],[Seuil de réapprovisionnement]])*(Inventaire[[#This Row],[Retiré ?]]="")*valHighlight,0)</f>
        <v>0</v>
      </c>
      <c r="C108" s="13" t="s">
        <v>227</v>
      </c>
      <c r="D108" s="14" t="s">
        <v>228</v>
      </c>
      <c r="E108" s="15">
        <v>29</v>
      </c>
      <c r="F108" s="16">
        <v>4</v>
      </c>
      <c r="G108" s="16" t="e">
        <f>IF(Inventaire[[#This Row],[Description]]=VLOOKUP(Inventaire[[#This Row],[Description]],[1]Facture!$C$18:$C$31,1,FALSE),VLOOKUP(Inventaire[[#This Row],[Description]],[1]Facture!$C$18:$D$31,2,FALSE),"")</f>
        <v>#N/A</v>
      </c>
      <c r="H108" s="16">
        <f>IFERROR(Inventaire[[#This Row],[Presence facture]],0)</f>
        <v>0</v>
      </c>
      <c r="I108" s="16">
        <f>Inventaire[[#This Row],[Quantité en stock initial]]-H108</f>
        <v>4</v>
      </c>
      <c r="J108" s="16"/>
      <c r="K108" s="16">
        <f>IF(Inventaire[[#This Row],[Nouvelle entrée]]="",Inventaire[[#This Row],[Stock Actuel]],(Inventaire[[#This Row],[Stock Actuel]]+J108))</f>
        <v>4</v>
      </c>
      <c r="L108" s="15">
        <f>IF(Inventaire[[#This Row],[Nouvelle entrée]]="",(Inventaire[[#This Row],[Prix unitaire]]*Inventaire[[#This Row],[Quantité en stock initial]]),((Inventaire[[#This Row],[Nouvelle entrée]]+Inventaire[[#This Row],[Stock Actuel]])*Inventaire[[#This Row],[Prix unitaire]]))</f>
        <v>116</v>
      </c>
      <c r="M108" s="16">
        <v>1</v>
      </c>
      <c r="N108" s="16">
        <v>1</v>
      </c>
      <c r="O108" s="16">
        <f>Inventaire[[#This Row],[Quantité en stock initial]]</f>
        <v>4</v>
      </c>
      <c r="P108" s="17"/>
    </row>
  </sheetData>
  <mergeCells count="2">
    <mergeCell ref="C1:D1"/>
    <mergeCell ref="E1:F1"/>
  </mergeCells>
  <conditionalFormatting sqref="C4:P108">
    <cfRule type="expression" dxfId="18" priority="2">
      <formula>$B4=1</formula>
    </cfRule>
    <cfRule type="expression" dxfId="17" priority="3">
      <formula>$P4="oui"</formula>
    </cfRule>
  </conditionalFormatting>
  <dataValidations count="13">
    <dataValidation errorStyle="information" allowBlank="1" showInputMessage="1" error="Les articles à réapprovisionner ne sont mis en surbrillance que si Oui est sélectionné" prompt="Mettre en surbrillance les articles à commander. Si vous sélectionnez Oui dans le menu de H1, les lignes sont mises en surbrillance et une icône d’indicateur apparaît dans la colonne B du tableau Inventaire pour indiquer les articles à commander." sqref="E1:K1" xr:uid="{F5765150-49D7-4F0B-8E8E-A5A008EF3E8B}"/>
    <dataValidation allowBlank="1" showInputMessage="1" showErrorMessage="1" prompt="Entrez la quantité en stock de chaque article dans cette colonne" sqref="F3:K3" xr:uid="{ED516C63-D757-4F2A-B776-F7A536017CB9}"/>
    <dataValidation type="list" allowBlank="1" showInputMessage="1" showErrorMessage="1" error="Sélectionnez une option dans la liste déroulante. Sélectionnez RÉESSAYER pour entrer Oui ou Non, ou sélectionnez ANNULER et appuyez sur Alt+Bas pour parcourir la liste" prompt="Pour mettre en surbrillance les articles à commander, appuyez sur Alt+Bas, Oui, Entrée. Un indicateur s’affiche dans la colonne B et la ligne correspondante dans le tableau Inventaire est mise en surbrillance. Si vous choisissez Non, tout ça disparaît." sqref="L1" xr:uid="{01F271DA-981E-41E0-8E66-C60D46299186}">
      <formula1>"Oui, Non"</formula1>
    </dataValidation>
    <dataValidation allowBlank="1" showInputMessage="1" prompt="Cette feuille de calcul permet de gérer le stock des articles du tableau Inventaire et de mettre en surbrillance et de marquer les articles à commander. Les articles retirés ont une mise en forme texte barré et « Oui » apparaît dans la colonne Retiré." sqref="A1" xr:uid="{0CA54104-E4F7-4A2A-A882-B9CD918BFB41}"/>
    <dataValidation allowBlank="1" showInputMessage="1" showErrorMessage="1" prompt="Une icône d’indicateur dans cette colonne indique que les éléments de l’inventaire doivent être commandés. Les indicateurs apparaissent si Oui est sélectionné dans la colonne H1 et si l’article répond aux critères de commande." sqref="B3" xr:uid="{DDC055AB-D122-486F-ADBC-3256171DDC80}"/>
    <dataValidation allowBlank="1" showInputMessage="1" showErrorMessage="1" prompt="Entrez la référence de stock de l’article dans cette colonne" sqref="C3" xr:uid="{96D2DDA7-BD05-4FF7-828F-6400F27A9A5E}"/>
    <dataValidation allowBlank="1" showInputMessage="1" showErrorMessage="1" prompt="Entrez une description de l’article dans cette colonne" sqref="D3" xr:uid="{B7CF98F6-0268-492F-BB95-92E0A16C49F6}"/>
    <dataValidation allowBlank="1" showInputMessage="1" showErrorMessage="1" prompt="Entrez le prix unitaire de chaque article dans cette colonne" sqref="E3" xr:uid="{4A173C52-1934-4FBE-AE8C-1E90E9494C06}"/>
    <dataValidation allowBlank="1" showInputMessage="1" showErrorMessage="1" prompt="La valeur de stock pour chaque article est calculée automatiquement dans cette colonne" sqref="L3" xr:uid="{54D8426F-E9C6-4EA4-A635-F5404A84CD36}"/>
    <dataValidation allowBlank="1" showInputMessage="1" showErrorMessage="1" prompt="Entrez le seuil de réapprovisionnement pour chaque article dans cette colonne" sqref="M3" xr:uid="{4D546F78-19BA-458B-9084-D4F7180186EE}"/>
    <dataValidation allowBlank="1" showInputMessage="1" showErrorMessage="1" prompt="Entrez le nombre de jours nécessaire au réapprovisionnement de chaque article dans cette colonne" sqref="N3" xr:uid="{638B1781-11B4-468F-B53D-67225033C351}"/>
    <dataValidation allowBlank="1" showInputMessage="1" showErrorMessage="1" prompt="Entrez la quantité réapprovisionnée pour chaque article dans cette colonne" sqref="O3" xr:uid="{83FD0CF6-67E1-4222-9C10-110CBC02BD4C}"/>
    <dataValidation allowBlank="1" showInputMessage="1" showErrorMessage="1" prompt="Entrez Oui si l’article a été retiré. Lorsque la valeur Oui est entrée, la ligne correspondante est mise en surbrillance gris clair et le style barré est appliqué au texte" sqref="P3" xr:uid="{7543FE2B-466C-49B2-9A7F-D1CD9B0590C1}"/>
  </dataValidations>
  <printOptions horizontalCentered="1"/>
  <pageMargins left="0.25" right="0.25" top="0.75" bottom="0.75" header="0.05" footer="0.3"/>
  <pageSetup paperSize="9" scale="41" fitToHeight="0" orientation="portrait"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iconSet" priority="1" id="{DBF12EC0-A826-4652-ADE3-E7F8513C86CA}">
            <x14:iconSet custom="1">
              <x14:cfvo type="percent">
                <xm:f>0</xm:f>
              </x14:cfvo>
              <x14:cfvo type="num">
                <xm:f>0</xm:f>
              </x14:cfvo>
              <x14:cfvo type="num">
                <xm:f>1</xm:f>
              </x14:cfvo>
              <x14:cfIcon iconSet="NoIcons" iconId="0"/>
              <x14:cfIcon iconSet="NoIcons" iconId="0"/>
              <x14:cfIcon iconSet="3Flags" iconId="0"/>
            </x14:iconSet>
          </x14:cfRule>
          <xm:sqref>B4:B108</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Inventaire</vt:lpstr>
      <vt:lpstr>Inventaire!Impression_des_titres</vt:lpstr>
      <vt:lpstr>TitreColonne1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 François</dc:creator>
  <cp:lastModifiedBy>Mich François</cp:lastModifiedBy>
  <dcterms:created xsi:type="dcterms:W3CDTF">2025-01-05T15:28:57Z</dcterms:created>
  <dcterms:modified xsi:type="dcterms:W3CDTF">2025-01-05T15:29:42Z</dcterms:modified>
</cp:coreProperties>
</file>