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GESTION COMMERCIALE DE JMI\FORUM\"/>
    </mc:Choice>
  </mc:AlternateContent>
  <xr:revisionPtr revIDLastSave="0" documentId="13_ncr:1_{FF51F74C-1A01-4220-A0EA-AE2F7AF14ACD}" xr6:coauthVersionLast="43" xr6:coauthVersionMax="43" xr10:uidLastSave="{00000000-0000-0000-0000-000000000000}"/>
  <bookViews>
    <workbookView xWindow="-110" yWindow="-110" windowWidth="19420" windowHeight="10300" xr2:uid="{BC6DD6B6-87BA-4E95-9C2E-33BDFAFA83F7}"/>
  </bookViews>
  <sheets>
    <sheet name="PROFORMA" sheetId="2" r:id="rId1"/>
    <sheet name="Feuil1" sheetId="1" r:id="rId2"/>
  </sheets>
  <externalReferences>
    <externalReference r:id="rId3"/>
    <externalReference r:id="rId4"/>
  </externalReferences>
  <definedNames>
    <definedName name="CLTS">[1]Parametres!$I$14:$I$23</definedName>
    <definedName name="_xlnm.Print_Area" localSheetId="0">PROFORMA!$C$4:$M$47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31" i="2" l="1"/>
  <c r="F31" i="2"/>
  <c r="K30" i="2"/>
  <c r="F30" i="2"/>
  <c r="G30" i="2" s="1"/>
  <c r="K29" i="2"/>
  <c r="F29" i="2"/>
  <c r="K28" i="2"/>
  <c r="F28" i="2"/>
  <c r="G28" i="2" s="1"/>
  <c r="K27" i="2"/>
  <c r="F27" i="2"/>
  <c r="K26" i="2"/>
  <c r="F26" i="2"/>
  <c r="K25" i="2"/>
  <c r="F25" i="2"/>
  <c r="K24" i="2"/>
  <c r="F24" i="2"/>
  <c r="K23" i="2"/>
  <c r="F23" i="2"/>
  <c r="K22" i="2"/>
  <c r="F22" i="2"/>
  <c r="K21" i="2"/>
  <c r="F21" i="2"/>
  <c r="K20" i="2"/>
  <c r="F20" i="2"/>
  <c r="K19" i="2"/>
  <c r="F19" i="2"/>
  <c r="K18" i="2"/>
  <c r="K33" i="2" s="1"/>
  <c r="K34" i="2" s="1"/>
  <c r="K35" i="2" s="1"/>
  <c r="F18" i="2"/>
  <c r="I15" i="2"/>
  <c r="E15" i="2"/>
  <c r="I14" i="2"/>
  <c r="E14" i="2"/>
  <c r="I13" i="2"/>
  <c r="E13" i="2"/>
  <c r="I12" i="2"/>
  <c r="E12" i="2"/>
  <c r="E11" i="2"/>
  <c r="K7" i="2"/>
  <c r="E37" i="2"/>
</calcChain>
</file>

<file path=xl/sharedStrings.xml><?xml version="1.0" encoding="utf-8"?>
<sst xmlns="http://schemas.openxmlformats.org/spreadsheetml/2006/main" count="16" uniqueCount="16">
  <si>
    <t>PROFORMA</t>
  </si>
  <si>
    <t>Date</t>
  </si>
  <si>
    <t>N°</t>
  </si>
  <si>
    <t>Prof--01-0001</t>
  </si>
  <si>
    <t>Doit</t>
  </si>
  <si>
    <t>Référence</t>
  </si>
  <si>
    <t>Désignation</t>
  </si>
  <si>
    <t>Quantité</t>
  </si>
  <si>
    <t>U.mésure</t>
  </si>
  <si>
    <t>PU</t>
  </si>
  <si>
    <t>Montant</t>
  </si>
  <si>
    <t>Montant HT</t>
  </si>
  <si>
    <t>TVA</t>
  </si>
  <si>
    <t>Total à payer</t>
  </si>
  <si>
    <t>RESPONSABLE COMMERCIALE</t>
  </si>
  <si>
    <t>MARIAME MAGASSA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</si>
</sst>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@* &quot;: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Avenir Next LT Pro"/>
      <family val="2"/>
    </font>
    <font>
      <b/>
      <sz val="20"/>
      <color theme="1"/>
      <name val="Avenir Next LT Pro"/>
      <family val="2"/>
    </font>
    <font>
      <b/>
      <sz val="14"/>
      <color theme="1"/>
      <name val="Avenir Next LT Pro"/>
      <family val="2"/>
    </font>
    <font>
      <b/>
      <sz val="12"/>
      <color theme="1"/>
      <name val="Avenir Next LT Pro"/>
      <family val="2"/>
    </font>
    <font>
      <b/>
      <u/>
      <sz val="14"/>
      <color theme="1"/>
      <name val="Avenir Next LT Pro"/>
      <family val="2"/>
    </font>
    <font>
      <b/>
      <sz val="14"/>
      <color rgb="FF00B050"/>
      <name val="Avenir Next LT Pro"/>
      <family val="2"/>
    </font>
    <font>
      <b/>
      <sz val="10"/>
      <color theme="1"/>
      <name val="Avenir Next LT Pro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venir Next LT Pro"/>
      <family val="2"/>
    </font>
    <font>
      <b/>
      <sz val="11"/>
      <color theme="1"/>
      <name val="Avenir Next LT Pro"/>
      <family val="2"/>
    </font>
    <font>
      <b/>
      <sz val="9.9"/>
      <color theme="1"/>
      <name val="Avenir Next LT Pro"/>
      <family val="2"/>
    </font>
    <font>
      <u/>
      <sz val="11"/>
      <color theme="1"/>
      <name val="Avenir Next LT Pro"/>
      <family val="2"/>
    </font>
    <font>
      <b/>
      <u/>
      <sz val="11"/>
      <color theme="1"/>
      <name val="Avenir Next LT Pro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9FBF7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ashed">
        <color auto="1"/>
      </left>
      <right/>
      <top style="dashed">
        <color auto="1"/>
      </top>
      <bottom style="hair">
        <color auto="1"/>
      </bottom>
      <diagonal/>
    </border>
    <border>
      <left/>
      <right/>
      <top style="dashed">
        <color auto="1"/>
      </top>
      <bottom style="hair">
        <color auto="1"/>
      </bottom>
      <diagonal/>
    </border>
    <border>
      <left/>
      <right style="dashed">
        <color auto="1"/>
      </right>
      <top style="dashed">
        <color auto="1"/>
      </top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ashed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dashed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auto="1"/>
      </left>
      <right/>
      <top style="hair">
        <color auto="1"/>
      </top>
      <bottom style="dashed">
        <color auto="1"/>
      </bottom>
      <diagonal/>
    </border>
    <border>
      <left/>
      <right/>
      <top style="hair">
        <color auto="1"/>
      </top>
      <bottom style="dashed">
        <color auto="1"/>
      </bottom>
      <diagonal/>
    </border>
    <border>
      <left/>
      <right style="dashed">
        <color auto="1"/>
      </right>
      <top style="hair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/>
    <xf numFmtId="0" fontId="1" fillId="2" borderId="0" xfId="0" applyFont="1" applyFill="1"/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4" fontId="1" fillId="0" borderId="0" xfId="0" applyNumberFormat="1" applyFont="1" applyAlignment="1">
      <alignment horizontal="left" vertical="center"/>
    </xf>
    <xf numFmtId="164" fontId="3" fillId="0" borderId="0" xfId="0" applyNumberFormat="1" applyFont="1"/>
    <xf numFmtId="14" fontId="4" fillId="0" borderId="0" xfId="0" applyNumberFormat="1" applyFont="1" applyAlignment="1">
      <alignment horizontal="left"/>
    </xf>
    <xf numFmtId="164" fontId="4" fillId="0" borderId="0" xfId="0" applyNumberFormat="1" applyFont="1"/>
    <xf numFmtId="0" fontId="4" fillId="0" borderId="0" xfId="0" applyFont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left" vertical="center"/>
    </xf>
    <xf numFmtId="0" fontId="6" fillId="3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top"/>
    </xf>
    <xf numFmtId="0" fontId="1" fillId="3" borderId="8" xfId="0" applyFont="1" applyFill="1" applyBorder="1" applyAlignment="1">
      <alignment horizontal="left" vertical="top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9" fillId="3" borderId="7" xfId="1" applyFont="1" applyFill="1" applyBorder="1" applyAlignment="1">
      <alignment horizontal="left" vertical="top"/>
    </xf>
    <xf numFmtId="0" fontId="9" fillId="3" borderId="8" xfId="1" applyFont="1" applyFill="1" applyBorder="1" applyAlignment="1">
      <alignment horizontal="left" vertical="top"/>
    </xf>
    <xf numFmtId="0" fontId="9" fillId="2" borderId="9" xfId="1" applyFont="1" applyFill="1" applyBorder="1" applyAlignment="1">
      <alignment horizontal="left" vertical="top"/>
    </xf>
    <xf numFmtId="0" fontId="9" fillId="2" borderId="10" xfId="1" applyFont="1" applyFill="1" applyBorder="1" applyAlignment="1">
      <alignment horizontal="left" vertical="top"/>
    </xf>
    <xf numFmtId="0" fontId="9" fillId="2" borderId="11" xfId="1" applyFont="1" applyFill="1" applyBorder="1" applyAlignment="1">
      <alignment horizontal="left" vertical="top"/>
    </xf>
    <xf numFmtId="0" fontId="1" fillId="3" borderId="12" xfId="0" applyFont="1" applyFill="1" applyBorder="1" applyAlignment="1">
      <alignment vertical="top"/>
    </xf>
    <xf numFmtId="0" fontId="1" fillId="0" borderId="13" xfId="0" applyFont="1" applyBorder="1"/>
    <xf numFmtId="0" fontId="7" fillId="2" borderId="14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6" xfId="0" applyFont="1" applyFill="1" applyBorder="1" applyAlignment="1">
      <alignment horizontal="left" vertical="center" wrapText="1"/>
    </xf>
    <xf numFmtId="0" fontId="7" fillId="4" borderId="17" xfId="0" applyFont="1" applyFill="1" applyBorder="1" applyAlignment="1">
      <alignment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vertical="center"/>
    </xf>
    <xf numFmtId="0" fontId="7" fillId="4" borderId="18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3" fontId="7" fillId="0" borderId="20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3" fontId="1" fillId="2" borderId="0" xfId="0" applyNumberFormat="1" applyFont="1" applyFill="1" applyAlignment="1">
      <alignment horizontal="left" vertical="center"/>
    </xf>
    <xf numFmtId="3" fontId="7" fillId="2" borderId="0" xfId="0" applyNumberFormat="1" applyFont="1" applyFill="1" applyAlignment="1">
      <alignment horizontal="center" vertical="center"/>
    </xf>
    <xf numFmtId="3" fontId="7" fillId="0" borderId="0" xfId="0" applyNumberFormat="1" applyFont="1" applyAlignment="1">
      <alignment horizontal="center" vertical="center"/>
    </xf>
    <xf numFmtId="0" fontId="1" fillId="2" borderId="21" xfId="0" applyFont="1" applyFill="1" applyBorder="1" applyAlignment="1">
      <alignment vertical="center"/>
    </xf>
    <xf numFmtId="0" fontId="1" fillId="2" borderId="21" xfId="0" applyFont="1" applyFill="1" applyBorder="1" applyAlignment="1">
      <alignment horizontal="left" vertical="center"/>
    </xf>
    <xf numFmtId="0" fontId="1" fillId="2" borderId="21" xfId="0" applyFont="1" applyFill="1" applyBorder="1" applyAlignment="1">
      <alignment horizontal="center" vertical="center"/>
    </xf>
    <xf numFmtId="3" fontId="1" fillId="2" borderId="21" xfId="0" applyNumberFormat="1" applyFont="1" applyFill="1" applyBorder="1" applyAlignment="1">
      <alignment horizontal="left" vertical="center"/>
    </xf>
    <xf numFmtId="3" fontId="7" fillId="2" borderId="21" xfId="0" applyNumberFormat="1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left" vertical="center"/>
    </xf>
    <xf numFmtId="0" fontId="4" fillId="2" borderId="23" xfId="0" applyFont="1" applyFill="1" applyBorder="1" applyAlignment="1">
      <alignment horizontal="left" vertical="center"/>
    </xf>
    <xf numFmtId="3" fontId="10" fillId="2" borderId="22" xfId="0" applyNumberFormat="1" applyFont="1" applyFill="1" applyBorder="1" applyAlignment="1">
      <alignment horizontal="center" vertical="center"/>
    </xf>
    <xf numFmtId="3" fontId="10" fillId="2" borderId="24" xfId="0" applyNumberFormat="1" applyFont="1" applyFill="1" applyBorder="1" applyAlignment="1">
      <alignment horizontal="center" vertical="center"/>
    </xf>
    <xf numFmtId="0" fontId="4" fillId="0" borderId="25" xfId="0" applyFont="1" applyBorder="1" applyAlignment="1">
      <alignment vertical="center"/>
    </xf>
    <xf numFmtId="9" fontId="10" fillId="0" borderId="26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0" fontId="4" fillId="2" borderId="28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3" fontId="10" fillId="2" borderId="28" xfId="0" applyNumberFormat="1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16</xdr:col>
      <xdr:colOff>698500</xdr:colOff>
      <xdr:row>3</xdr:row>
      <xdr:rowOff>0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33E8FC1-D3A5-41EE-AF5E-9F4E90439B0A}"/>
            </a:ext>
          </a:extLst>
        </xdr:cNvPr>
        <xdr:cNvGrpSpPr/>
      </xdr:nvGrpSpPr>
      <xdr:grpSpPr>
        <a:xfrm>
          <a:off x="0" y="1"/>
          <a:ext cx="10117667" cy="613832"/>
          <a:chOff x="0" y="0"/>
          <a:chExt cx="10871200" cy="593319"/>
        </a:xfrm>
      </xdr:grpSpPr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C8E12D61-AB98-4C92-8A6E-847D7E78F5E4}"/>
              </a:ext>
            </a:extLst>
          </xdr:cNvPr>
          <xdr:cNvSpPr/>
        </xdr:nvSpPr>
        <xdr:spPr>
          <a:xfrm>
            <a:off x="0" y="0"/>
            <a:ext cx="10871200" cy="584200"/>
          </a:xfrm>
          <a:prstGeom prst="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endParaRPr lang="fr-FR" sz="1100" b="0" cap="none" spc="0">
              <a:ln w="0"/>
              <a:gradFill>
                <a:gsLst>
                  <a:gs pos="21000">
                    <a:srgbClr val="53575C"/>
                  </a:gs>
                  <a:gs pos="88000">
                    <a:srgbClr val="C5C7CA"/>
                  </a:gs>
                </a:gsLst>
                <a:lin ang="5400000"/>
              </a:gradFill>
              <a:effectLst/>
            </a:endParaRPr>
          </a:p>
        </xdr:txBody>
      </xdr:sp>
      <xdr:pic>
        <xdr:nvPicPr>
          <xdr:cNvPr id="4" name="Image 3">
            <a:extLst>
              <a:ext uri="{FF2B5EF4-FFF2-40B4-BE49-F238E27FC236}">
                <a16:creationId xmlns:a16="http://schemas.microsoft.com/office/drawing/2014/main" id="{15C183DF-BB02-4DD1-A108-8FBBA32C90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5701" y="393700"/>
            <a:ext cx="1054768" cy="152400"/>
          </a:xfrm>
          <a:prstGeom prst="rect">
            <a:avLst/>
          </a:prstGeom>
        </xdr:spPr>
      </xdr:pic>
      <xdr:pic>
        <xdr:nvPicPr>
          <xdr:cNvPr id="5" name="Image 4">
            <a:extLst>
              <a:ext uri="{FF2B5EF4-FFF2-40B4-BE49-F238E27FC236}">
                <a16:creationId xmlns:a16="http://schemas.microsoft.com/office/drawing/2014/main" id="{33C3515E-1723-4095-A79F-434ABFE874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01" y="0"/>
            <a:ext cx="1132700" cy="593319"/>
          </a:xfrm>
          <a:prstGeom prst="rect">
            <a:avLst/>
          </a:prstGeom>
        </xdr:spPr>
      </xdr:pic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C9E40DAA-3FDA-4F19-A11A-54022D144A1A}"/>
              </a:ext>
            </a:extLst>
          </xdr:cNvPr>
          <xdr:cNvSpPr/>
        </xdr:nvSpPr>
        <xdr:spPr>
          <a:xfrm>
            <a:off x="2438400" y="19050"/>
            <a:ext cx="1587500" cy="5524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2000" b="0" u="sng" cap="none" spc="0">
                <a:ln w="0"/>
                <a:gradFill>
                  <a:gsLst>
                    <a:gs pos="21000">
                      <a:srgbClr val="53575C"/>
                    </a:gs>
                    <a:gs pos="88000">
                      <a:srgbClr val="C5C7CA"/>
                    </a:gs>
                  </a:gsLst>
                  <a:lin ang="5400000"/>
                </a:gradFill>
                <a:effectLst/>
                <a:latin typeface="Aharoni" panose="02010803020104030203" pitchFamily="2" charset="-79"/>
                <a:ea typeface="+mn-ea"/>
                <a:cs typeface="Aharoni" panose="02010803020104030203" pitchFamily="2" charset="-79"/>
              </a:rPr>
              <a:t>Dashboard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476524CB-07E0-4CC1-93BE-FBCAE33351E9}"/>
              </a:ext>
            </a:extLst>
          </xdr:cNvPr>
          <xdr:cNvSpPr/>
        </xdr:nvSpPr>
        <xdr:spPr>
          <a:xfrm>
            <a:off x="4337050" y="0"/>
            <a:ext cx="1466850" cy="535277"/>
          </a:xfrm>
          <a:prstGeom prst="rect">
            <a:avLst/>
          </a:prstGeom>
          <a:noFill/>
          <a:ln>
            <a:noFill/>
          </a:ln>
          <a:effectLst/>
          <a:scene3d>
            <a:camera prst="orthographicFront">
              <a:rot lat="0" lon="0" rev="0"/>
            </a:camera>
            <a:lightRig rig="chilly" dir="t">
              <a:rot lat="0" lon="0" rev="18480000"/>
            </a:lightRig>
          </a:scene3d>
          <a:sp3d prstMaterial="clear">
            <a:bevelT h="635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2000" b="1" u="sng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haroni" panose="02010803020104030203" pitchFamily="2" charset="-79"/>
                <a:ea typeface="+mn-ea"/>
                <a:cs typeface="Aharoni" panose="02010803020104030203" pitchFamily="2" charset="-79"/>
              </a:rPr>
              <a:t>Profoma</a:t>
            </a: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2A783E5B-84D9-41C2-B397-E89B7C6CC007}"/>
              </a:ext>
            </a:extLst>
          </xdr:cNvPr>
          <xdr:cNvSpPr/>
        </xdr:nvSpPr>
        <xdr:spPr>
          <a:xfrm>
            <a:off x="6121400" y="0"/>
            <a:ext cx="1466850" cy="53975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/>
          <a:p>
            <a:pPr marL="0" indent="0" algn="ctr"/>
            <a:r>
              <a:rPr lang="fr-FR" sz="1600" b="0" u="sng" cap="none" spc="0">
                <a:ln w="0"/>
                <a:gradFill>
                  <a:gsLst>
                    <a:gs pos="21000">
                      <a:srgbClr val="53575C"/>
                    </a:gs>
                    <a:gs pos="88000">
                      <a:srgbClr val="C5C7CA"/>
                    </a:gs>
                  </a:gsLst>
                  <a:lin ang="5400000"/>
                </a:gradFill>
                <a:effectLst/>
                <a:latin typeface="Aharoni" panose="02010803020104030203" pitchFamily="2" charset="-79"/>
                <a:ea typeface="+mn-ea"/>
                <a:cs typeface="Aharoni" panose="02010803020104030203" pitchFamily="2" charset="-79"/>
              </a:rPr>
              <a:t>Bordereau de Livraison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893532ED-EB39-4F45-A32A-16BC8A548C89}"/>
              </a:ext>
            </a:extLst>
          </xdr:cNvPr>
          <xdr:cNvSpPr/>
        </xdr:nvSpPr>
        <xdr:spPr>
          <a:xfrm>
            <a:off x="8045450" y="19050"/>
            <a:ext cx="1466850" cy="520700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2000" b="0" u="sng" cap="none" spc="0">
                <a:ln w="0"/>
                <a:gradFill>
                  <a:gsLst>
                    <a:gs pos="21000">
                      <a:srgbClr val="53575C"/>
                    </a:gs>
                    <a:gs pos="88000">
                      <a:srgbClr val="C5C7CA"/>
                    </a:gs>
                  </a:gsLst>
                  <a:lin ang="5400000"/>
                </a:gradFill>
                <a:effectLst/>
                <a:latin typeface="Aharoni" panose="02010803020104030203" pitchFamily="2" charset="-79"/>
                <a:ea typeface="+mn-ea"/>
                <a:cs typeface="Aharoni" panose="02010803020104030203" pitchFamily="2" charset="-79"/>
              </a:rPr>
              <a:t>FACTURE</a:t>
            </a:r>
          </a:p>
        </xdr:txBody>
      </xdr:sp>
    </xdr:grpSp>
    <xdr:clientData/>
  </xdr:twoCellAnchor>
  <xdr:twoCellAnchor>
    <xdr:from>
      <xdr:col>13</xdr:col>
      <xdr:colOff>423333</xdr:colOff>
      <xdr:row>6</xdr:row>
      <xdr:rowOff>27527</xdr:rowOff>
    </xdr:from>
    <xdr:to>
      <xdr:col>15</xdr:col>
      <xdr:colOff>239889</xdr:colOff>
      <xdr:row>8</xdr:row>
      <xdr:rowOff>0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45B418E6-6EAB-4846-86D2-C0F0B2A6BC85}"/>
            </a:ext>
          </a:extLst>
        </xdr:cNvPr>
        <xdr:cNvGrpSpPr/>
      </xdr:nvGrpSpPr>
      <xdr:grpSpPr>
        <a:xfrm>
          <a:off x="7556500" y="1149360"/>
          <a:ext cx="1340556" cy="353473"/>
          <a:chOff x="7556500" y="1149360"/>
          <a:chExt cx="1340556" cy="353473"/>
        </a:xfrm>
      </xdr:grpSpPr>
      <xdr:sp macro="[1]!annuler_devis" textlink="">
        <xdr:nvSpPr>
          <xdr:cNvPr id="11" name="Rectangle 10">
            <a:extLst>
              <a:ext uri="{FF2B5EF4-FFF2-40B4-BE49-F238E27FC236}">
                <a16:creationId xmlns:a16="http://schemas.microsoft.com/office/drawing/2014/main" id="{FDA198D4-235F-40A4-90AA-16D499F38262}"/>
              </a:ext>
            </a:extLst>
          </xdr:cNvPr>
          <xdr:cNvSpPr/>
        </xdr:nvSpPr>
        <xdr:spPr>
          <a:xfrm>
            <a:off x="7556500" y="1199444"/>
            <a:ext cx="1340556" cy="303389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r"/>
            <a:r>
              <a:rPr lang="fr-FR" sz="1600" b="1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venir Next LT Pro Light" panose="020B0304020202020204" pitchFamily="34" charset="0"/>
              </a:rPr>
              <a:t>Annuler</a:t>
            </a:r>
          </a:p>
        </xdr:txBody>
      </xdr:sp>
      <xdr:pic macro="[1]!annuler_devis">
        <xdr:nvPicPr>
          <xdr:cNvPr id="12" name="Image 11">
            <a:extLst>
              <a:ext uri="{FF2B5EF4-FFF2-40B4-BE49-F238E27FC236}">
                <a16:creationId xmlns:a16="http://schemas.microsoft.com/office/drawing/2014/main" id="{5559B299-5C99-4D90-9A55-846BB0EA4E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81349" y="1149360"/>
            <a:ext cx="303388" cy="346729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423333</xdr:colOff>
      <xdr:row>9</xdr:row>
      <xdr:rowOff>155222</xdr:rowOff>
    </xdr:from>
    <xdr:to>
      <xdr:col>15</xdr:col>
      <xdr:colOff>246944</xdr:colOff>
      <xdr:row>10</xdr:row>
      <xdr:rowOff>246944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id="{1A8E64AA-CC19-449B-BAB8-21A00A7D454D}"/>
            </a:ext>
          </a:extLst>
        </xdr:cNvPr>
        <xdr:cNvGrpSpPr/>
      </xdr:nvGrpSpPr>
      <xdr:grpSpPr>
        <a:xfrm>
          <a:off x="7556500" y="1841500"/>
          <a:ext cx="1347611" cy="317500"/>
          <a:chOff x="7556500" y="1841500"/>
          <a:chExt cx="1347611" cy="317500"/>
        </a:xfrm>
        <a:solidFill>
          <a:srgbClr val="00B0F0"/>
        </a:solidFill>
      </xdr:grpSpPr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2C34E304-CE9B-4CF0-BC35-71FA17B1B0E2}"/>
              </a:ext>
            </a:extLst>
          </xdr:cNvPr>
          <xdr:cNvSpPr/>
        </xdr:nvSpPr>
        <xdr:spPr>
          <a:xfrm>
            <a:off x="7556500" y="1841500"/>
            <a:ext cx="1347611" cy="303389"/>
          </a:xfrm>
          <a:prstGeom prst="rect">
            <a:avLst/>
          </a:prstGeom>
          <a:grpFill/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r"/>
            <a:r>
              <a:rPr lang="fr-FR" sz="1600" b="1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venir Next LT Pro Light" panose="020B0304020202020204" pitchFamily="34" charset="0"/>
              </a:rPr>
              <a:t>Imprimer</a:t>
            </a:r>
          </a:p>
        </xdr:txBody>
      </xdr:sp>
      <xdr:pic>
        <xdr:nvPicPr>
          <xdr:cNvPr id="15" name="Image 14">
            <a:extLst>
              <a:ext uri="{FF2B5EF4-FFF2-40B4-BE49-F238E27FC236}">
                <a16:creationId xmlns:a16="http://schemas.microsoft.com/office/drawing/2014/main" id="{CC6C4944-7298-41BB-8D4D-019108BDEB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duotone>
              <a:prstClr val="black"/>
              <a:schemeClr val="accent5">
                <a:tint val="45000"/>
                <a:satMod val="400000"/>
              </a:scheme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11109" y="1869722"/>
            <a:ext cx="289278" cy="289278"/>
          </a:xfrm>
          <a:prstGeom prst="rect">
            <a:avLst/>
          </a:prstGeom>
          <a:grpFill/>
          <a:ln>
            <a:solidFill>
              <a:srgbClr val="00B0F0"/>
            </a:solidFill>
          </a:ln>
        </xdr:spPr>
      </xdr:pic>
    </xdr:grpSp>
    <xdr:clientData/>
  </xdr:twoCellAnchor>
  <xdr:twoCellAnchor>
    <xdr:from>
      <xdr:col>13</xdr:col>
      <xdr:colOff>416276</xdr:colOff>
      <xdr:row>3</xdr:row>
      <xdr:rowOff>14110</xdr:rowOff>
    </xdr:from>
    <xdr:to>
      <xdr:col>15</xdr:col>
      <xdr:colOff>218722</xdr:colOff>
      <xdr:row>5</xdr:row>
      <xdr:rowOff>70865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FBECE9AF-17AF-49FB-B6AD-FBC667C674C7}"/>
            </a:ext>
          </a:extLst>
        </xdr:cNvPr>
        <xdr:cNvGrpSpPr/>
      </xdr:nvGrpSpPr>
      <xdr:grpSpPr>
        <a:xfrm>
          <a:off x="7549443" y="627943"/>
          <a:ext cx="1326446" cy="367200"/>
          <a:chOff x="7549443" y="627943"/>
          <a:chExt cx="1326446" cy="367200"/>
        </a:xfrm>
      </xdr:grpSpPr>
      <xdr:sp macro="[1]!Nouveau_Proforma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9E1767C-70CC-41CE-8A1A-F92D3E0CE6DB}"/>
              </a:ext>
            </a:extLst>
          </xdr:cNvPr>
          <xdr:cNvSpPr/>
        </xdr:nvSpPr>
        <xdr:spPr>
          <a:xfrm>
            <a:off x="7556500" y="663222"/>
            <a:ext cx="1319389" cy="303389"/>
          </a:xfrm>
          <a:prstGeom prst="rect">
            <a:avLst/>
          </a:prstGeom>
          <a:solidFill>
            <a:schemeClr val="bg1"/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b"/>
          <a:lstStyle/>
          <a:p>
            <a:pPr algn="r"/>
            <a:r>
              <a:rPr lang="fr-FR" sz="1600" b="1" cap="none" spc="0">
                <a:ln w="0"/>
                <a:solidFill>
                  <a:sysClr val="windowText" lastClr="000000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Avenir Next LT Pro Light" panose="020B0304020202020204" pitchFamily="34" charset="0"/>
              </a:rPr>
              <a:t>Nouveau</a:t>
            </a:r>
          </a:p>
        </xdr:txBody>
      </xdr:sp>
      <xdr:pic macro="[1]!Nouveau_Proforma">
        <xdr:nvPicPr>
          <xdr:cNvPr id="18" name="Image 17">
            <a:extLst>
              <a:ext uri="{FF2B5EF4-FFF2-40B4-BE49-F238E27FC236}">
                <a16:creationId xmlns:a16="http://schemas.microsoft.com/office/drawing/2014/main" id="{04308547-4B16-468C-87B6-76145A603C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49443" y="627943"/>
            <a:ext cx="367200" cy="36720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NOVO/Documents/GESTION%20COMMERCIALE%20DE%20JMI/GESTION%20COMMERCIALE_%20JMI.SA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/NbLettre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 BOARD"/>
      <sheetName val="PROFORMA"/>
      <sheetName val="BORDEREAU DE LIVRAISON"/>
      <sheetName val="FACTURE"/>
      <sheetName val="Parametres"/>
    </sheetNames>
    <definedNames>
      <definedName name="annuler_devis"/>
      <definedName name="Nouveau_Proforma"/>
    </definedNames>
    <sheetDataSet>
      <sheetData sheetId="0"/>
      <sheetData sheetId="1"/>
      <sheetData sheetId="2"/>
      <sheetData sheetId="3"/>
      <sheetData sheetId="4">
        <row r="5">
          <cell r="C5" t="str">
            <v>JMI.SA</v>
          </cell>
        </row>
        <row r="6">
          <cell r="C6" t="str">
            <v>Kita Kolibougou</v>
          </cell>
        </row>
        <row r="7">
          <cell r="C7" t="str">
            <v>BP 79</v>
          </cell>
        </row>
        <row r="8">
          <cell r="C8" t="str">
            <v>+223 44 44 51 88</v>
          </cell>
        </row>
        <row r="9">
          <cell r="C9" t="str">
            <v>contact@groupejmi.ml</v>
          </cell>
        </row>
        <row r="14">
          <cell r="I14" t="str">
            <v>SODYF</v>
          </cell>
        </row>
        <row r="15">
          <cell r="I15" t="str">
            <v>SEDIMA</v>
          </cell>
        </row>
        <row r="16">
          <cell r="I16" t="str">
            <v>CIAVEO</v>
          </cell>
        </row>
        <row r="17">
          <cell r="I17" t="str">
            <v>DIARRA OID</v>
          </cell>
        </row>
        <row r="18">
          <cell r="I18" t="str">
            <v>ABM (AGRO BETAIL MALI)</v>
          </cell>
        </row>
        <row r="19">
          <cell r="I19" t="str">
            <v>DIARRABA</v>
          </cell>
        </row>
        <row r="20">
          <cell r="I20" t="str">
            <v>GMM</v>
          </cell>
        </row>
        <row r="21">
          <cell r="I21" t="str">
            <v>XXX</v>
          </cell>
        </row>
        <row r="22">
          <cell r="I22" t="str">
            <v>FOMBA</v>
          </cell>
        </row>
        <row r="23">
          <cell r="I23" t="str">
            <v>CLIENTS DIVERS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13A39-9B90-41B5-9BE9-84855C30B27B}">
  <sheetPr codeName="Feuil2"/>
  <dimension ref="C3:L49"/>
  <sheetViews>
    <sheetView showGridLines="0" tabSelected="1" topLeftCell="A3" zoomScale="90" zoomScaleNormal="90" zoomScalePageLayoutView="70" workbookViewId="0">
      <selection activeCell="O17" sqref="O17"/>
    </sheetView>
  </sheetViews>
  <sheetFormatPr baseColWidth="10" defaultRowHeight="14.5" x14ac:dyDescent="0.35"/>
  <cols>
    <col min="1" max="1" width="9.26953125" style="1" customWidth="1"/>
    <col min="2" max="2" width="8.26953125" style="1" customWidth="1"/>
    <col min="3" max="3" width="2.81640625" style="1" customWidth="1"/>
    <col min="4" max="4" width="4.54296875" style="1" customWidth="1"/>
    <col min="5" max="5" width="9.81640625" style="1" customWidth="1"/>
    <col min="6" max="6" width="9.7265625" style="1" customWidth="1"/>
    <col min="7" max="7" width="9.1796875" style="1" customWidth="1"/>
    <col min="8" max="8" width="9.453125" style="1" customWidth="1"/>
    <col min="9" max="9" width="9.36328125" style="1" customWidth="1"/>
    <col min="10" max="10" width="10.1796875" style="1" customWidth="1"/>
    <col min="11" max="12" width="7.453125" style="1" customWidth="1"/>
    <col min="13" max="13" width="4.453125" style="1" customWidth="1"/>
    <col min="14" max="16384" width="10.90625" style="1"/>
  </cols>
  <sheetData>
    <row r="3" spans="3:12" ht="19.5" customHeight="1" x14ac:dyDescent="0.35"/>
    <row r="4" spans="3:12" ht="10" customHeight="1" x14ac:dyDescent="0.35">
      <c r="C4" s="2"/>
    </row>
    <row r="5" spans="3:12" x14ac:dyDescent="0.35">
      <c r="C5" s="2"/>
    </row>
    <row r="6" spans="3:12" ht="15.5" customHeight="1" x14ac:dyDescent="0.35">
      <c r="C6" s="2"/>
      <c r="D6" s="3" t="s">
        <v>0</v>
      </c>
      <c r="E6" s="3"/>
      <c r="F6" s="3"/>
      <c r="H6" s="4"/>
      <c r="I6" s="5"/>
    </row>
    <row r="7" spans="3:12" ht="14.5" customHeight="1" x14ac:dyDescent="0.4">
      <c r="C7" s="2"/>
      <c r="D7" s="3"/>
      <c r="E7" s="3"/>
      <c r="F7" s="3"/>
      <c r="J7" s="6" t="s">
        <v>1</v>
      </c>
      <c r="K7" s="7">
        <f ca="1">TODAY()</f>
        <v>45660</v>
      </c>
      <c r="L7" s="7"/>
    </row>
    <row r="8" spans="3:12" ht="15.5" x14ac:dyDescent="0.35">
      <c r="C8" s="2"/>
      <c r="D8" s="8" t="s">
        <v>2</v>
      </c>
      <c r="E8" s="9" t="s">
        <v>3</v>
      </c>
      <c r="F8" s="9"/>
    </row>
    <row r="9" spans="3:12" x14ac:dyDescent="0.35">
      <c r="C9" s="2"/>
    </row>
    <row r="10" spans="3:12" ht="18" x14ac:dyDescent="0.35">
      <c r="C10" s="2"/>
      <c r="I10" s="10" t="s">
        <v>4</v>
      </c>
      <c r="J10" s="10"/>
      <c r="K10" s="10"/>
    </row>
    <row r="11" spans="3:12" ht="28" customHeight="1" x14ac:dyDescent="0.35">
      <c r="C11" s="2"/>
      <c r="E11" s="11" t="str">
        <f>[1]Parametres!C5</f>
        <v>JMI.SA</v>
      </c>
      <c r="F11" s="12"/>
      <c r="I11" s="13"/>
      <c r="J11" s="14"/>
      <c r="K11" s="14"/>
      <c r="L11" s="15"/>
    </row>
    <row r="12" spans="3:12" ht="20.5" customHeight="1" x14ac:dyDescent="0.35">
      <c r="C12" s="2"/>
      <c r="E12" s="16" t="str">
        <f>[1]Parametres!C6</f>
        <v>Kita Kolibougou</v>
      </c>
      <c r="F12" s="17"/>
      <c r="I12" s="18" t="str">
        <f>IFERROR(IF(VLOOKUP($I$11,[1]!TCLIENTS[#Data],2,0)=0,"",VLOOKUP($I$11,[1]!TCLIENTS[#Data],2,0)),"")</f>
        <v/>
      </c>
      <c r="J12" s="19"/>
      <c r="K12" s="19"/>
      <c r="L12" s="20"/>
    </row>
    <row r="13" spans="3:12" ht="14" customHeight="1" x14ac:dyDescent="0.35">
      <c r="C13" s="2"/>
      <c r="E13" s="16" t="str">
        <f>+[1]Parametres!C8</f>
        <v>+223 44 44 51 88</v>
      </c>
      <c r="F13" s="17"/>
      <c r="I13" s="18" t="str">
        <f>IFERROR(IF(VLOOKUP($I$11,[1]!TCLIENTS[#Data],3,0)=0,"",VLOOKUP($I$11,[1]!TCLIENTS[#Data],3,0)),"")</f>
        <v/>
      </c>
      <c r="J13" s="19"/>
      <c r="K13" s="19"/>
      <c r="L13" s="20"/>
    </row>
    <row r="14" spans="3:12" ht="14.5" customHeight="1" x14ac:dyDescent="0.35">
      <c r="C14" s="2"/>
      <c r="E14" s="21" t="str">
        <f>+[1]Parametres!C9</f>
        <v>contact@groupejmi.ml</v>
      </c>
      <c r="F14" s="22"/>
      <c r="I14" s="23" t="str">
        <f>IFERROR(IF(VLOOKUP($I$11,[1]!TCLIENTS[#Data],4,0)=0,"",VLOOKUP($I$11,[1]!TCLIENTS[#Data],4,0)),"")</f>
        <v/>
      </c>
      <c r="J14" s="24"/>
      <c r="K14" s="24"/>
      <c r="L14" s="25"/>
    </row>
    <row r="15" spans="3:12" ht="14.5" customHeight="1" x14ac:dyDescent="0.35">
      <c r="C15" s="2"/>
      <c r="E15" s="26" t="str">
        <f>+[1]Parametres!C7</f>
        <v>BP 79</v>
      </c>
      <c r="F15" s="27"/>
      <c r="I15" s="28" t="str">
        <f>IFERROR(IF(VLOOKUP($I$11,[1]!TCLIENTS[#Data],4,0)=0,"",VLOOKUP($I$11,[1]!TCLIENTS[#Data],5,0)),"")</f>
        <v/>
      </c>
      <c r="J15" s="29"/>
      <c r="K15" s="29"/>
      <c r="L15" s="30"/>
    </row>
    <row r="16" spans="3:12" ht="15" thickBot="1" x14ac:dyDescent="0.4">
      <c r="C16" s="2"/>
    </row>
    <row r="17" spans="3:12" ht="23" customHeight="1" thickBot="1" x14ac:dyDescent="0.4">
      <c r="C17" s="2"/>
      <c r="E17" s="31" t="s">
        <v>5</v>
      </c>
      <c r="F17" s="32" t="s">
        <v>6</v>
      </c>
      <c r="G17" s="32"/>
      <c r="H17" s="33" t="s">
        <v>7</v>
      </c>
      <c r="I17" s="34" t="s">
        <v>8</v>
      </c>
      <c r="J17" s="35" t="s">
        <v>9</v>
      </c>
      <c r="K17" s="32" t="s">
        <v>10</v>
      </c>
      <c r="L17" s="36"/>
    </row>
    <row r="18" spans="3:12" s="4" customFormat="1" ht="20" customHeight="1" x14ac:dyDescent="0.35">
      <c r="C18" s="37"/>
      <c r="F18" s="38" t="str">
        <f>IFERROR(VLOOKUP(E18,[1]!Tproduit[#Data],2,0),"")</f>
        <v/>
      </c>
      <c r="G18" s="38"/>
      <c r="H18" s="39"/>
      <c r="I18" s="39"/>
      <c r="J18" s="40"/>
      <c r="K18" s="41" t="str">
        <f t="shared" ref="K18:K31" si="0">IF(J18*H18=0,"",J18*H18)</f>
        <v/>
      </c>
      <c r="L18" s="41"/>
    </row>
    <row r="19" spans="3:12" s="4" customFormat="1" ht="20" customHeight="1" x14ac:dyDescent="0.35">
      <c r="C19" s="37"/>
      <c r="E19" s="37"/>
      <c r="F19" s="42" t="str">
        <f>IFERROR(VLOOKUP(E19,[1]!Tproduit[#Data],2,0),"")</f>
        <v/>
      </c>
      <c r="G19" s="42"/>
      <c r="H19" s="43"/>
      <c r="I19" s="43"/>
      <c r="J19" s="44"/>
      <c r="K19" s="45" t="str">
        <f t="shared" si="0"/>
        <v/>
      </c>
      <c r="L19" s="45"/>
    </row>
    <row r="20" spans="3:12" s="4" customFormat="1" ht="20" customHeight="1" x14ac:dyDescent="0.35">
      <c r="C20" s="37"/>
      <c r="F20" s="38" t="str">
        <f>IFERROR(VLOOKUP(E20,[1]!Tproduit[#Data],2,0),"")</f>
        <v/>
      </c>
      <c r="G20" s="38"/>
      <c r="H20" s="39"/>
      <c r="I20" s="39"/>
      <c r="K20" s="46" t="str">
        <f t="shared" si="0"/>
        <v/>
      </c>
      <c r="L20" s="46"/>
    </row>
    <row r="21" spans="3:12" s="4" customFormat="1" ht="20" customHeight="1" x14ac:dyDescent="0.35">
      <c r="C21" s="37"/>
      <c r="E21" s="37"/>
      <c r="F21" s="42" t="str">
        <f>IFERROR(VLOOKUP(E21,[1]!Tproduit[#Data],2,0),"")</f>
        <v/>
      </c>
      <c r="G21" s="42"/>
      <c r="H21" s="43"/>
      <c r="I21" s="43"/>
      <c r="J21" s="44"/>
      <c r="K21" s="45" t="str">
        <f t="shared" si="0"/>
        <v/>
      </c>
      <c r="L21" s="45"/>
    </row>
    <row r="22" spans="3:12" s="4" customFormat="1" ht="20" customHeight="1" x14ac:dyDescent="0.35">
      <c r="C22" s="37"/>
      <c r="F22" s="38" t="str">
        <f>IFERROR(VLOOKUP(E22,[1]!Tproduit[#Data],2,0),"")</f>
        <v/>
      </c>
      <c r="G22" s="38"/>
      <c r="H22" s="39"/>
      <c r="I22" s="39"/>
      <c r="K22" s="46" t="str">
        <f t="shared" si="0"/>
        <v/>
      </c>
      <c r="L22" s="46"/>
    </row>
    <row r="23" spans="3:12" s="4" customFormat="1" ht="20" customHeight="1" x14ac:dyDescent="0.35">
      <c r="C23" s="37"/>
      <c r="E23" s="37"/>
      <c r="F23" s="42" t="str">
        <f>IFERROR(VLOOKUP(E23,[1]!Tproduit[#Data],2,0),"")</f>
        <v/>
      </c>
      <c r="G23" s="42"/>
      <c r="H23" s="43"/>
      <c r="I23" s="43"/>
      <c r="J23" s="44"/>
      <c r="K23" s="45" t="str">
        <f t="shared" si="0"/>
        <v/>
      </c>
      <c r="L23" s="45"/>
    </row>
    <row r="24" spans="3:12" s="4" customFormat="1" ht="20" customHeight="1" x14ac:dyDescent="0.35">
      <c r="C24" s="37"/>
      <c r="F24" s="38" t="str">
        <f>IFERROR(VLOOKUP(E24,[1]!Tproduit[#Data],2,0),"")</f>
        <v/>
      </c>
      <c r="G24" s="38"/>
      <c r="H24" s="39"/>
      <c r="I24" s="39"/>
      <c r="K24" s="46" t="str">
        <f t="shared" si="0"/>
        <v/>
      </c>
      <c r="L24" s="46"/>
    </row>
    <row r="25" spans="3:12" s="4" customFormat="1" ht="20" customHeight="1" x14ac:dyDescent="0.35">
      <c r="C25" s="37"/>
      <c r="E25" s="37"/>
      <c r="F25" s="42" t="str">
        <f>IFERROR(VLOOKUP(E25,[1]!Tproduit[#Data],2,0),"")</f>
        <v/>
      </c>
      <c r="G25" s="42"/>
      <c r="H25" s="43"/>
      <c r="I25" s="43"/>
      <c r="J25" s="44"/>
      <c r="K25" s="45" t="str">
        <f t="shared" si="0"/>
        <v/>
      </c>
      <c r="L25" s="45"/>
    </row>
    <row r="26" spans="3:12" s="4" customFormat="1" ht="20" customHeight="1" x14ac:dyDescent="0.35">
      <c r="C26" s="37"/>
      <c r="F26" s="38" t="str">
        <f>IFERROR(VLOOKUP(E26,[1]!Tproduit[#Data],2,0),"")</f>
        <v/>
      </c>
      <c r="G26" s="38"/>
      <c r="H26" s="39"/>
      <c r="I26" s="39"/>
      <c r="K26" s="46" t="str">
        <f t="shared" si="0"/>
        <v/>
      </c>
      <c r="L26" s="46"/>
    </row>
    <row r="27" spans="3:12" s="4" customFormat="1" ht="20" customHeight="1" x14ac:dyDescent="0.35">
      <c r="C27" s="37"/>
      <c r="E27" s="37"/>
      <c r="F27" s="42" t="str">
        <f>IFERROR(VLOOKUP(E27,[1]!Tproduit[#Data],2,0),"")</f>
        <v/>
      </c>
      <c r="G27" s="42"/>
      <c r="H27" s="43"/>
      <c r="I27" s="43"/>
      <c r="J27" s="44"/>
      <c r="K27" s="45" t="str">
        <f t="shared" si="0"/>
        <v/>
      </c>
      <c r="L27" s="45"/>
    </row>
    <row r="28" spans="3:12" x14ac:dyDescent="0.35">
      <c r="C28" s="2"/>
      <c r="E28" s="4"/>
      <c r="F28" s="38" t="str">
        <f>IFERROR(VLOOKUP(E28,[1]!Tproduit[#Data],2,0),"")</f>
        <v/>
      </c>
      <c r="G28" s="38" t="str">
        <f>IFERROR(VLOOKUP(F28,[1]!Tproduit[#Data],2,0),"")</f>
        <v/>
      </c>
      <c r="H28" s="39"/>
      <c r="I28" s="39"/>
      <c r="J28" s="4"/>
      <c r="K28" s="46" t="str">
        <f t="shared" si="0"/>
        <v/>
      </c>
      <c r="L28" s="46"/>
    </row>
    <row r="29" spans="3:12" x14ac:dyDescent="0.35">
      <c r="C29" s="2"/>
      <c r="E29" s="37"/>
      <c r="F29" s="42" t="str">
        <f>IFERROR(VLOOKUP(E29,[1]!Tproduit[#Data],2,0),"")</f>
        <v/>
      </c>
      <c r="G29" s="42"/>
      <c r="H29" s="43"/>
      <c r="I29" s="43"/>
      <c r="J29" s="44"/>
      <c r="K29" s="45" t="str">
        <f t="shared" si="0"/>
        <v/>
      </c>
      <c r="L29" s="45"/>
    </row>
    <row r="30" spans="3:12" x14ac:dyDescent="0.35">
      <c r="C30" s="2"/>
      <c r="E30" s="4"/>
      <c r="F30" s="38" t="str">
        <f>IFERROR(VLOOKUP(E30,[1]!Tproduit[#Data],2,0),"")</f>
        <v/>
      </c>
      <c r="G30" s="38" t="str">
        <f>IFERROR(VLOOKUP(F30,[1]!Tproduit[#Data],2,0),"")</f>
        <v/>
      </c>
      <c r="H30" s="39"/>
      <c r="I30" s="39"/>
      <c r="J30" s="4"/>
      <c r="K30" s="46" t="str">
        <f t="shared" si="0"/>
        <v/>
      </c>
      <c r="L30" s="46"/>
    </row>
    <row r="31" spans="3:12" ht="15" thickBot="1" x14ac:dyDescent="0.4">
      <c r="C31" s="2"/>
      <c r="E31" s="47"/>
      <c r="F31" s="48" t="str">
        <f>IFERROR(VLOOKUP(E31,[1]!Tproduit[#Data],2,0),"")</f>
        <v/>
      </c>
      <c r="G31" s="48"/>
      <c r="H31" s="49"/>
      <c r="I31" s="49"/>
      <c r="J31" s="50"/>
      <c r="K31" s="51" t="str">
        <f t="shared" si="0"/>
        <v/>
      </c>
      <c r="L31" s="51"/>
    </row>
    <row r="32" spans="3:12" ht="5" customHeight="1" thickBot="1" x14ac:dyDescent="0.4">
      <c r="C32" s="2"/>
      <c r="H32" s="4"/>
      <c r="I32" s="4"/>
      <c r="J32" s="4"/>
      <c r="K32" s="4"/>
      <c r="L32" s="4"/>
    </row>
    <row r="33" spans="3:12" ht="19.5" customHeight="1" x14ac:dyDescent="0.35">
      <c r="C33" s="2"/>
      <c r="H33" s="4"/>
      <c r="I33" s="52" t="s">
        <v>11</v>
      </c>
      <c r="J33" s="53"/>
      <c r="K33" s="54" t="str">
        <f>IF(SUM($K$18:$L$31)=0,"",SUM($K$18:$L$31))</f>
        <v/>
      </c>
      <c r="L33" s="55"/>
    </row>
    <row r="34" spans="3:12" ht="19.5" customHeight="1" x14ac:dyDescent="0.35">
      <c r="C34" s="2"/>
      <c r="H34" s="4"/>
      <c r="I34" s="56" t="s">
        <v>12</v>
      </c>
      <c r="J34" s="57">
        <v>0.1</v>
      </c>
      <c r="K34" s="58" t="str">
        <f>IFERROR(IF(J34=0,"",K33*J34),"")</f>
        <v/>
      </c>
      <c r="L34" s="59"/>
    </row>
    <row r="35" spans="3:12" ht="19.5" customHeight="1" thickBot="1" x14ac:dyDescent="0.4">
      <c r="C35" s="2"/>
      <c r="H35" s="4"/>
      <c r="I35" s="60" t="s">
        <v>13</v>
      </c>
      <c r="J35" s="61"/>
      <c r="K35" s="62" t="str">
        <f>IFERROR(IF(K34="",K33,K34+K33),"")</f>
        <v/>
      </c>
      <c r="L35" s="63"/>
    </row>
    <row r="36" spans="3:12" x14ac:dyDescent="0.35">
      <c r="C36" s="2"/>
      <c r="H36" s="4"/>
      <c r="I36" s="4"/>
      <c r="J36" s="4"/>
      <c r="K36" s="4"/>
      <c r="L36" s="4"/>
    </row>
    <row r="37" spans="3:12" x14ac:dyDescent="0.35">
      <c r="C37" s="2"/>
      <c r="E37" s="64" t="str">
        <f>"Proforma arrêtée à la somme de " &amp; IFERROR([2]!ConvNumberLetter(K35),"")&amp;"F CFA"</f>
        <v>Proforma arrêtée à la somme de F CFA</v>
      </c>
      <c r="F37" s="64"/>
      <c r="G37" s="64"/>
      <c r="H37" s="64"/>
      <c r="I37" s="64"/>
      <c r="J37" s="64"/>
      <c r="K37" s="64"/>
      <c r="L37" s="64"/>
    </row>
    <row r="38" spans="3:12" x14ac:dyDescent="0.35">
      <c r="C38" s="2"/>
      <c r="F38" s="65"/>
      <c r="G38" s="65"/>
    </row>
    <row r="39" spans="3:12" x14ac:dyDescent="0.35">
      <c r="C39" s="2"/>
      <c r="F39" s="4"/>
      <c r="G39" s="4"/>
    </row>
    <row r="40" spans="3:12" x14ac:dyDescent="0.35">
      <c r="C40" s="2"/>
      <c r="E40" s="66" t="s">
        <v>14</v>
      </c>
      <c r="F40" s="66"/>
      <c r="G40" s="66"/>
      <c r="H40" s="66"/>
    </row>
    <row r="41" spans="3:12" x14ac:dyDescent="0.35">
      <c r="C41" s="2"/>
      <c r="E41" s="4"/>
      <c r="F41" s="4"/>
      <c r="G41" s="4"/>
    </row>
    <row r="42" spans="3:12" x14ac:dyDescent="0.35">
      <c r="C42" s="2"/>
      <c r="E42" s="4"/>
      <c r="F42" s="4"/>
      <c r="G42" s="4"/>
    </row>
    <row r="43" spans="3:12" x14ac:dyDescent="0.35">
      <c r="C43" s="2"/>
      <c r="E43" s="4"/>
    </row>
    <row r="44" spans="3:12" x14ac:dyDescent="0.35">
      <c r="C44" s="2"/>
      <c r="E44" s="4"/>
    </row>
    <row r="45" spans="3:12" x14ac:dyDescent="0.35">
      <c r="C45" s="2"/>
      <c r="E45" s="67" t="s">
        <v>15</v>
      </c>
      <c r="F45" s="67"/>
      <c r="G45" s="67"/>
      <c r="H45" s="67"/>
    </row>
    <row r="46" spans="3:12" x14ac:dyDescent="0.35">
      <c r="C46" s="2"/>
    </row>
    <row r="47" spans="3:12" x14ac:dyDescent="0.35">
      <c r="C47" s="2"/>
    </row>
    <row r="48" spans="3:12" x14ac:dyDescent="0.35">
      <c r="C48" s="2"/>
    </row>
    <row r="49" spans="3:3" x14ac:dyDescent="0.35">
      <c r="C49" s="2"/>
    </row>
  </sheetData>
  <mergeCells count="51">
    <mergeCell ref="E40:H40"/>
    <mergeCell ref="E45:H45"/>
    <mergeCell ref="I33:J33"/>
    <mergeCell ref="K33:L33"/>
    <mergeCell ref="K34:L34"/>
    <mergeCell ref="I35:J35"/>
    <mergeCell ref="K35:L35"/>
    <mergeCell ref="E37:L37"/>
    <mergeCell ref="F29:G29"/>
    <mergeCell ref="K29:L29"/>
    <mergeCell ref="F30:G30"/>
    <mergeCell ref="K30:L30"/>
    <mergeCell ref="F31:G31"/>
    <mergeCell ref="K31:L31"/>
    <mergeCell ref="F26:G26"/>
    <mergeCell ref="K26:L26"/>
    <mergeCell ref="F27:G27"/>
    <mergeCell ref="K27:L27"/>
    <mergeCell ref="F28:G28"/>
    <mergeCell ref="K28:L28"/>
    <mergeCell ref="F23:G23"/>
    <mergeCell ref="K23:L23"/>
    <mergeCell ref="F24:G24"/>
    <mergeCell ref="K24:L24"/>
    <mergeCell ref="F25:G25"/>
    <mergeCell ref="K25:L25"/>
    <mergeCell ref="F20:G20"/>
    <mergeCell ref="K20:L20"/>
    <mergeCell ref="F21:G21"/>
    <mergeCell ref="K21:L21"/>
    <mergeCell ref="F22:G22"/>
    <mergeCell ref="K22:L22"/>
    <mergeCell ref="I15:L15"/>
    <mergeCell ref="F17:G17"/>
    <mergeCell ref="K17:L17"/>
    <mergeCell ref="F18:G18"/>
    <mergeCell ref="K18:L18"/>
    <mergeCell ref="F19:G19"/>
    <mergeCell ref="K19:L19"/>
    <mergeCell ref="E12:F12"/>
    <mergeCell ref="I12:L12"/>
    <mergeCell ref="E13:F13"/>
    <mergeCell ref="I13:L13"/>
    <mergeCell ref="E14:F14"/>
    <mergeCell ref="I14:L14"/>
    <mergeCell ref="D6:F7"/>
    <mergeCell ref="K7:L7"/>
    <mergeCell ref="E8:F8"/>
    <mergeCell ref="I10:K10"/>
    <mergeCell ref="E11:F11"/>
    <mergeCell ref="I11:L11"/>
  </mergeCells>
  <conditionalFormatting sqref="E20:L31">
    <cfRule type="expression" dxfId="0" priority="1">
      <formula>$E20&lt;&gt;0</formula>
    </cfRule>
  </conditionalFormatting>
  <dataValidations count="3">
    <dataValidation type="list" allowBlank="1" showInputMessage="1" showErrorMessage="1" sqref="I11" xr:uid="{4912049B-D406-44DA-AFF0-38F14AB2B85B}">
      <formula1>CLTS</formula1>
    </dataValidation>
    <dataValidation type="list" allowBlank="1" showInputMessage="1" showErrorMessage="1" sqref="I18:I31" xr:uid="{4400B1A6-ABD5-4B7C-8B6B-90ADC64974CF}">
      <formula1>INDIRECT("Umesure[Unités de mesure]")</formula1>
    </dataValidation>
    <dataValidation type="list" allowBlank="1" showInputMessage="1" showErrorMessage="1" sqref="E18:E31" xr:uid="{FF61538C-1BF7-4FBC-9A0F-DD0848B0640B}">
      <formula1>INDIRECT("Tproduit[Référence]")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7345F-D084-441F-9DC6-A897E6384C8E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PROFORMA</vt:lpstr>
      <vt:lpstr>Feuil1</vt:lpstr>
      <vt:lpstr>PROFORMA!Zone_d_impression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FOMBA</dc:creator>
  <cp:lastModifiedBy>FOMBA</cp:lastModifiedBy>
  <dcterms:created xsi:type="dcterms:W3CDTF">2025-01-03T16:15:37Z</dcterms:created>
  <dcterms:modified xsi:type="dcterms:W3CDTF">2025-01-03T16:56:52Z</dcterms:modified>
</cp:coreProperties>
</file>