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oxmc\Documents\Base de donnée recette\"/>
    </mc:Choice>
  </mc:AlternateContent>
  <xr:revisionPtr revIDLastSave="0" documentId="13_ncr:1_{75EA5E24-4AEC-4312-9591-3D4BD25ECF00}" xr6:coauthVersionLast="47" xr6:coauthVersionMax="47" xr10:uidLastSave="{00000000-0000-0000-0000-000000000000}"/>
  <bookViews>
    <workbookView xWindow="47565" yWindow="-16200" windowWidth="19410" windowHeight="15585" activeTab="1" xr2:uid="{93CBCE86-A964-4E00-BBB3-616A2A47B74C}"/>
  </bookViews>
  <sheets>
    <sheet name="Fiche de recette" sheetId="1" r:id="rId1"/>
    <sheet name="Répertoire" sheetId="2" r:id="rId2"/>
  </sheets>
  <externalReferences>
    <externalReference r:id="rId3"/>
  </externalReferences>
  <definedNames>
    <definedName name="Allergènes">'[1]Autres données'!$A$1:$A$14</definedName>
    <definedName name="Origine">'[1]Autres données'!$C$1:$C$8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1" i="1" l="1"/>
  <c r="K21" i="1" s="1"/>
  <c r="B17" i="1"/>
  <c r="C8" i="1" s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C4" i="1"/>
  <c r="F3" i="1"/>
  <c r="F17" i="1" s="1"/>
  <c r="C3" i="1"/>
  <c r="E17" i="1" l="1"/>
  <c r="E19" i="1"/>
  <c r="C6" i="1"/>
  <c r="C7" i="1"/>
  <c r="C5" i="1"/>
  <c r="C17" i="1" s="1"/>
  <c r="E20" i="1" l="1"/>
  <c r="H20" i="1" s="1"/>
  <c r="K19" i="1"/>
  <c r="K20" i="1" s="1"/>
</calcChain>
</file>

<file path=xl/sharedStrings.xml><?xml version="1.0" encoding="utf-8"?>
<sst xmlns="http://schemas.openxmlformats.org/spreadsheetml/2006/main" count="66" uniqueCount="54">
  <si>
    <t>Pâte brisée</t>
  </si>
  <si>
    <t>Test</t>
  </si>
  <si>
    <t>★☆☆☆☆</t>
  </si>
  <si>
    <t>Toutes saisons</t>
  </si>
  <si>
    <t>Ingrédients</t>
  </si>
  <si>
    <t>Qt de base en g</t>
  </si>
  <si>
    <t>%</t>
  </si>
  <si>
    <t>Qt m.oeuvre en g</t>
  </si>
  <si>
    <t>€/kg</t>
  </si>
  <si>
    <t>€ total</t>
  </si>
  <si>
    <t>Dont TVA</t>
  </si>
  <si>
    <t>Sabler au spiral la farine, le beurre, le sucre et le sel.
Ajouter les liquides.
Pétrir en deuxième vitesse jusqu'au décollement de la pâte.</t>
  </si>
  <si>
    <t>Farine T65</t>
  </si>
  <si>
    <t>Beurre</t>
  </si>
  <si>
    <t>Sucre</t>
  </si>
  <si>
    <t>Sel</t>
  </si>
  <si>
    <t>Œufs</t>
  </si>
  <si>
    <t>Eau</t>
  </si>
  <si>
    <t>Total de production</t>
  </si>
  <si>
    <t>Par ingrédient</t>
  </si>
  <si>
    <t>Allergènes présent</t>
  </si>
  <si>
    <t>Masse/Unité</t>
  </si>
  <si>
    <t>Prix de prod unit</t>
  </si>
  <si>
    <t>Coefficient</t>
  </si>
  <si>
    <t>Prix de vente
après coef</t>
  </si>
  <si>
    <t>Prix de vente conseillé</t>
  </si>
  <si>
    <t>Bénéfice unitaire</t>
  </si>
  <si>
    <t>Bénéfice de production</t>
  </si>
  <si>
    <t>Indice de rentabilité</t>
  </si>
  <si>
    <t>DLUO</t>
  </si>
  <si>
    <t>Lieux de conservation</t>
  </si>
  <si>
    <t>+18°C</t>
  </si>
  <si>
    <t>Date de production</t>
  </si>
  <si>
    <t>Date de péremption</t>
  </si>
  <si>
    <t>Objet</t>
  </si>
  <si>
    <t>Origine (du prix)</t>
  </si>
  <si>
    <t>Lien</t>
  </si>
  <si>
    <t>Prix €/Kg</t>
  </si>
  <si>
    <t>Prix unitaire
de vente</t>
  </si>
  <si>
    <t>TVA</t>
  </si>
  <si>
    <t>Indice de 
rentabilité</t>
  </si>
  <si>
    <t>Poids net unitaire en g</t>
  </si>
  <si>
    <t>Lieu de stockage</t>
  </si>
  <si>
    <t>Allergènes</t>
  </si>
  <si>
    <t>Crèmes</t>
  </si>
  <si>
    <t>Crèmes diverses</t>
  </si>
  <si>
    <t>Crème pâtissière</t>
  </si>
  <si>
    <t>importation</t>
  </si>
  <si>
    <t>importation automatisé</t>
  </si>
  <si>
    <t>Lactose</t>
  </si>
  <si>
    <t>Gluten</t>
  </si>
  <si>
    <t>Lait</t>
  </si>
  <si>
    <t>Ovoproduit</t>
  </si>
  <si>
    <t>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</si>
</sst>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_-* #,##0.00\ [$€-40C]_-;\-* #,##0.00\ [$€-40C]_-;_-* &quot;-&quot;??\ [$€-40C]_-;_-@_-"/>
  </numFmts>
  <fonts count="11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  <font>
      <sz val="8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  <font>
      <b/>
      <sz val="8"/>
      <color rgb="FF000000"/>
      <name val="Aptos Narrow"/>
      <family val="2"/>
      <scheme val="minor"/>
    </font>
    <font>
      <b/>
      <sz val="10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98">
    <xf numFmtId="0" fontId="0" fillId="0" borderId="0" xfId="0"/>
    <xf numFmtId="0" fontId="0" fillId="2" borderId="1" xfId="0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64" fontId="4" fillId="2" borderId="8" xfId="0" applyNumberFormat="1" applyFont="1" applyFill="1" applyBorder="1" applyAlignment="1">
      <alignment horizontal="left" vertical="center" wrapText="1"/>
    </xf>
    <xf numFmtId="164" fontId="0" fillId="2" borderId="8" xfId="0" applyNumberFormat="1" applyFill="1" applyBorder="1" applyAlignment="1">
      <alignment horizontal="left" vertical="center"/>
    </xf>
    <xf numFmtId="49" fontId="0" fillId="2" borderId="10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49" fontId="0" fillId="2" borderId="11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49" fontId="0" fillId="2" borderId="13" xfId="0" applyNumberFormat="1" applyFill="1" applyBorder="1" applyAlignment="1">
      <alignment horizontal="center" vertical="center"/>
    </xf>
    <xf numFmtId="49" fontId="0" fillId="2" borderId="14" xfId="0" applyNumberForma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49" fontId="0" fillId="2" borderId="9" xfId="0" applyNumberForma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/>
    </xf>
    <xf numFmtId="0" fontId="0" fillId="2" borderId="9" xfId="0" applyFill="1" applyBorder="1" applyAlignment="1">
      <alignment horizontal="center" vertical="center"/>
    </xf>
    <xf numFmtId="165" fontId="0" fillId="2" borderId="20" xfId="0" applyNumberFormat="1" applyFill="1" applyBorder="1" applyAlignment="1">
      <alignment horizontal="center" vertical="center"/>
    </xf>
    <xf numFmtId="165" fontId="0" fillId="2" borderId="21" xfId="0" applyNumberFormat="1" applyFill="1" applyBorder="1" applyAlignment="1">
      <alignment horizontal="center" vertical="center"/>
    </xf>
    <xf numFmtId="0" fontId="3" fillId="2" borderId="0" xfId="0" applyFont="1" applyFill="1"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2" borderId="1" xfId="0" applyFill="1" applyBorder="1" applyAlignment="1">
      <alignment horizontal="center"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165" fontId="0" fillId="2" borderId="22" xfId="0" applyNumberFormat="1" applyFill="1" applyBorder="1" applyAlignment="1">
      <alignment horizontal="center" vertical="center"/>
    </xf>
    <xf numFmtId="165" fontId="0" fillId="2" borderId="23" xfId="0" applyNumberFormat="1" applyFill="1" applyBorder="1" applyAlignment="1">
      <alignment horizontal="center" vertical="center"/>
    </xf>
    <xf numFmtId="165" fontId="0" fillId="2" borderId="24" xfId="0" applyNumberFormat="1" applyFill="1" applyBorder="1" applyAlignment="1">
      <alignment horizontal="center" vertical="center"/>
    </xf>
    <xf numFmtId="0" fontId="3" fillId="2" borderId="21" xfId="0" applyFont="1" applyFill="1" applyBorder="1" applyAlignment="1">
      <alignment vertical="center"/>
    </xf>
    <xf numFmtId="0" fontId="0" fillId="2" borderId="25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5" fontId="0" fillId="2" borderId="3" xfId="0" applyNumberFormat="1" applyFill="1" applyBorder="1" applyAlignment="1">
      <alignment horizontal="center" vertical="center"/>
    </xf>
    <xf numFmtId="165" fontId="4" fillId="2" borderId="4" xfId="0" applyNumberFormat="1" applyFon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165" fontId="5" fillId="2" borderId="4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vertical="center"/>
    </xf>
    <xf numFmtId="165" fontId="0" fillId="2" borderId="27" xfId="0" applyNumberForma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/>
    <xf numFmtId="49" fontId="0" fillId="2" borderId="22" xfId="0" applyNumberFormat="1" applyFill="1" applyBorder="1"/>
    <xf numFmtId="0" fontId="3" fillId="2" borderId="1" xfId="0" applyFont="1" applyFill="1" applyBorder="1" applyAlignment="1">
      <alignment horizontal="center"/>
    </xf>
    <xf numFmtId="14" fontId="2" fillId="2" borderId="1" xfId="0" applyNumberFormat="1" applyFont="1" applyFill="1" applyBorder="1"/>
    <xf numFmtId="14" fontId="3" fillId="2" borderId="1" xfId="0" applyNumberFormat="1" applyFont="1" applyFill="1" applyBorder="1"/>
    <xf numFmtId="14" fontId="0" fillId="2" borderId="1" xfId="0" applyNumberFormat="1" applyFill="1" applyBorder="1" applyAlignment="1">
      <alignment shrinkToFit="1"/>
    </xf>
    <xf numFmtId="0" fontId="7" fillId="3" borderId="0" xfId="0" applyFont="1" applyFill="1" applyAlignment="1">
      <alignment horizontal="center" vertical="center"/>
    </xf>
    <xf numFmtId="49" fontId="7" fillId="4" borderId="0" xfId="0" applyNumberFormat="1" applyFont="1" applyFill="1" applyAlignment="1">
      <alignment horizontal="center" vertical="center" shrinkToFit="1"/>
    </xf>
    <xf numFmtId="165" fontId="7" fillId="3" borderId="0" xfId="0" applyNumberFormat="1" applyFont="1" applyFill="1" applyAlignment="1">
      <alignment horizontal="center" vertical="center" wrapText="1"/>
    </xf>
    <xf numFmtId="165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49" fontId="0" fillId="5" borderId="0" xfId="0" applyNumberFormat="1" applyFill="1" applyAlignment="1">
      <alignment horizontal="left" vertical="center" shrinkToFit="1"/>
    </xf>
    <xf numFmtId="0" fontId="0" fillId="6" borderId="0" xfId="0" applyFill="1"/>
    <xf numFmtId="165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49" fontId="0" fillId="0" borderId="0" xfId="0" applyNumberFormat="1" applyAlignment="1">
      <alignment horizontal="left" vertical="center" shrinkToFi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9" fontId="9" fillId="0" borderId="0" xfId="1" applyNumberFormat="1" applyBorder="1" applyAlignment="1">
      <alignment horizontal="left" vertical="center"/>
    </xf>
    <xf numFmtId="49" fontId="1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readingOrder="1"/>
    </xf>
    <xf numFmtId="165" fontId="10" fillId="0" borderId="0" xfId="0" applyNumberFormat="1" applyFont="1" applyAlignment="1">
      <alignment horizontal="center" vertical="center" readingOrder="1"/>
    </xf>
  </cellXfs>
  <cellStyles count="2">
    <cellStyle name="Lien hypertexte" xfId="1" builtinId="8"/>
    <cellStyle name="Normal" xfId="0" builtinId="0"/>
  </cellStyles>
  <dxfs count="1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darkDown">
          <fgColor theme="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darkDown">
          <fgColor theme="1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22/11/relationships/FeaturePropertyBag" Target="featurePropertyBag/featurePropertyBag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oxmc\Documents\Base%20de%20donn&#233;e%20recette\Calculateur%20fichier%20de%20partage.xlsx" TargetMode="External"/><Relationship Id="rId1" Type="http://schemas.openxmlformats.org/officeDocument/2006/relationships/externalLinkPath" Target="Calculateur%20fichier%20de%20part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iche de recette"/>
      <sheetName val="Répertoire"/>
      <sheetName val="Autres données"/>
    </sheetNames>
    <sheetDataSet>
      <sheetData sheetId="0"/>
      <sheetData sheetId="1"/>
      <sheetData sheetId="2">
        <row r="1">
          <cell r="A1" t="str">
            <v>Lactose</v>
          </cell>
          <cell r="C1" t="str">
            <v>Fuseau</v>
          </cell>
        </row>
        <row r="2">
          <cell r="A2" t="str">
            <v>Gluten</v>
          </cell>
          <cell r="C2" t="str">
            <v>Michard</v>
          </cell>
        </row>
        <row r="3">
          <cell r="A3" t="str">
            <v>Ovoproduit</v>
          </cell>
          <cell r="C3" t="str">
            <v>Transgourmet</v>
          </cell>
        </row>
        <row r="4">
          <cell r="A4" t="str">
            <v>Oléagineux</v>
          </cell>
          <cell r="C4" t="str">
            <v>Hyper U</v>
          </cell>
        </row>
        <row r="5">
          <cell r="A5" t="str">
            <v>Arachides</v>
          </cell>
          <cell r="C5" t="str">
            <v>EMMA</v>
          </cell>
        </row>
        <row r="6">
          <cell r="A6" t="str">
            <v>Mollusque</v>
          </cell>
          <cell r="C6" t="str">
            <v>P.Maison</v>
          </cell>
        </row>
        <row r="7">
          <cell r="A7" t="str">
            <v>Sulfite</v>
          </cell>
          <cell r="C7" t="str">
            <v>Local</v>
          </cell>
        </row>
        <row r="8">
          <cell r="A8" t="str">
            <v>Moutarde</v>
          </cell>
          <cell r="C8" t="str">
            <v>Autre</v>
          </cell>
        </row>
        <row r="9">
          <cell r="A9" t="str">
            <v>Poisson</v>
          </cell>
        </row>
        <row r="10">
          <cell r="A10" t="str">
            <v>Cacahuète</v>
          </cell>
        </row>
        <row r="11">
          <cell r="A11" t="str">
            <v>Céléri</v>
          </cell>
        </row>
        <row r="12">
          <cell r="A12" t="str">
            <v>Alcool</v>
          </cell>
        </row>
        <row r="13">
          <cell r="A13" t="str">
            <v>Soja</v>
          </cell>
        </row>
        <row r="14">
          <cell r="A14" t="str">
            <v>Sésame</v>
          </cell>
        </row>
      </sheetData>
    </sheetDataSet>
  </externalBook>
</externalLink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25EDE-2D83-4043-B8BD-90C884CF6E11}">
  <dimension ref="A1:K21"/>
  <sheetViews>
    <sheetView workbookViewId="0">
      <selection activeCell="D24" sqref="D24"/>
    </sheetView>
  </sheetViews>
  <sheetFormatPr baseColWidth="10" defaultRowHeight="14.4" x14ac:dyDescent="0.3"/>
  <sheetData>
    <row r="1" spans="1:11" x14ac:dyDescent="0.3">
      <c r="A1" s="1" t="s">
        <v>0</v>
      </c>
      <c r="B1" s="1"/>
      <c r="C1" s="1"/>
      <c r="D1" s="1"/>
      <c r="E1" s="2" t="s">
        <v>1</v>
      </c>
      <c r="F1" s="2"/>
      <c r="G1" s="3"/>
      <c r="H1" s="4" t="s">
        <v>2</v>
      </c>
      <c r="I1" s="4"/>
      <c r="J1" s="5" t="s">
        <v>3</v>
      </c>
      <c r="K1" s="5"/>
    </row>
    <row r="2" spans="1:11" x14ac:dyDescent="0.3">
      <c r="A2" s="6" t="s">
        <v>4</v>
      </c>
      <c r="B2" s="7" t="s">
        <v>5</v>
      </c>
      <c r="C2" s="8" t="s">
        <v>6</v>
      </c>
      <c r="D2" s="8" t="s">
        <v>7</v>
      </c>
      <c r="E2" s="9" t="s">
        <v>8</v>
      </c>
      <c r="F2" s="10" t="s">
        <v>9</v>
      </c>
      <c r="G2" s="10" t="s">
        <v>10</v>
      </c>
      <c r="H2" s="11" t="s">
        <v>11</v>
      </c>
      <c r="I2" s="12"/>
      <c r="J2" s="12"/>
      <c r="K2" s="12"/>
    </row>
    <row r="3" spans="1:11" x14ac:dyDescent="0.3">
      <c r="A3" s="13" t="s">
        <v>12</v>
      </c>
      <c r="B3" s="14">
        <v>6000</v>
      </c>
      <c r="C3" s="15">
        <f>IFERROR(SUM(B3/B17*100),"")</f>
        <v>50.125313283208015</v>
      </c>
      <c r="D3" s="16">
        <v>2506.3000000000002</v>
      </c>
      <c r="E3" s="17">
        <v>0.69</v>
      </c>
      <c r="F3" s="18">
        <f>IFERROR(SUM(D3/1000*E3),"")</f>
        <v>1.7293469999999997</v>
      </c>
      <c r="G3" s="18"/>
      <c r="H3" s="12"/>
      <c r="I3" s="12"/>
      <c r="J3" s="12"/>
      <c r="K3" s="12"/>
    </row>
    <row r="4" spans="1:11" x14ac:dyDescent="0.3">
      <c r="A4" s="19" t="s">
        <v>13</v>
      </c>
      <c r="B4" s="20">
        <v>3600</v>
      </c>
      <c r="C4" s="15">
        <f>IFERROR(SUM(B4/B17*100),"")</f>
        <v>30.075187969924812</v>
      </c>
      <c r="D4" s="16">
        <v>1503.8</v>
      </c>
      <c r="E4" s="17">
        <v>7.6</v>
      </c>
      <c r="F4" s="18">
        <f t="shared" ref="F4:F16" si="0">IFERROR(SUM(D4/1000*E4),"")</f>
        <v>11.428879999999999</v>
      </c>
      <c r="G4" s="18"/>
      <c r="H4" s="12"/>
      <c r="I4" s="12"/>
      <c r="J4" s="12"/>
      <c r="K4" s="12"/>
    </row>
    <row r="5" spans="1:11" x14ac:dyDescent="0.3">
      <c r="A5" s="21" t="s">
        <v>14</v>
      </c>
      <c r="B5" s="14">
        <v>360</v>
      </c>
      <c r="C5" s="15">
        <f>IFERROR(SUM(B5/B17*100),"")</f>
        <v>3.007518796992481</v>
      </c>
      <c r="D5" s="16">
        <v>150.4</v>
      </c>
      <c r="E5" s="17">
        <v>0.63</v>
      </c>
      <c r="F5" s="18">
        <f t="shared" si="0"/>
        <v>9.4752000000000003E-2</v>
      </c>
      <c r="G5" s="18"/>
      <c r="H5" s="12"/>
      <c r="I5" s="12"/>
      <c r="J5" s="12"/>
      <c r="K5" s="12"/>
    </row>
    <row r="6" spans="1:11" x14ac:dyDescent="0.3">
      <c r="A6" s="22" t="s">
        <v>15</v>
      </c>
      <c r="B6" s="23">
        <v>150</v>
      </c>
      <c r="C6" s="15">
        <f>IFERROR(SUM(B6/B17*100),"")</f>
        <v>1.2531328320802004</v>
      </c>
      <c r="D6" s="16">
        <v>62.7</v>
      </c>
      <c r="E6" s="17">
        <v>0.3</v>
      </c>
      <c r="F6" s="18">
        <f t="shared" si="0"/>
        <v>1.881E-2</v>
      </c>
      <c r="G6" s="18"/>
      <c r="H6" s="12"/>
      <c r="I6" s="12"/>
      <c r="J6" s="12"/>
      <c r="K6" s="12"/>
    </row>
    <row r="7" spans="1:11" x14ac:dyDescent="0.3">
      <c r="A7" s="24" t="s">
        <v>16</v>
      </c>
      <c r="B7" s="25">
        <v>600</v>
      </c>
      <c r="C7" s="15">
        <f>IFERROR(SUM(B7/B17*100),"")</f>
        <v>5.0125313283208017</v>
      </c>
      <c r="D7" s="16">
        <v>250.6</v>
      </c>
      <c r="E7" s="17">
        <v>3.5</v>
      </c>
      <c r="F7" s="18">
        <f t="shared" si="0"/>
        <v>0.87709999999999999</v>
      </c>
      <c r="G7" s="18"/>
      <c r="H7" s="12"/>
      <c r="I7" s="12"/>
      <c r="J7" s="12"/>
      <c r="K7" s="12"/>
    </row>
    <row r="8" spans="1:11" x14ac:dyDescent="0.3">
      <c r="A8" s="24" t="s">
        <v>17</v>
      </c>
      <c r="B8" s="25">
        <v>1260</v>
      </c>
      <c r="C8" s="15">
        <f>IFERROR(SUM(B8/B17*100),"")</f>
        <v>10.526315789473683</v>
      </c>
      <c r="D8" s="16">
        <v>526.6</v>
      </c>
      <c r="E8" s="17"/>
      <c r="F8" s="18">
        <f t="shared" si="0"/>
        <v>0</v>
      </c>
      <c r="G8" s="18"/>
      <c r="H8" s="12"/>
      <c r="I8" s="12"/>
      <c r="J8" s="12"/>
      <c r="K8" s="12"/>
    </row>
    <row r="9" spans="1:11" x14ac:dyDescent="0.3">
      <c r="A9" s="26"/>
      <c r="B9" s="27"/>
      <c r="C9" s="15"/>
      <c r="D9" s="16"/>
      <c r="E9" s="17"/>
      <c r="F9" s="18">
        <f t="shared" si="0"/>
        <v>0</v>
      </c>
      <c r="G9" s="18"/>
      <c r="H9" s="12"/>
      <c r="I9" s="12"/>
      <c r="J9" s="12"/>
      <c r="K9" s="12"/>
    </row>
    <row r="10" spans="1:11" x14ac:dyDescent="0.3">
      <c r="A10" s="28"/>
      <c r="B10" s="29"/>
      <c r="C10" s="15"/>
      <c r="D10" s="16"/>
      <c r="E10" s="17"/>
      <c r="F10" s="18">
        <f t="shared" si="0"/>
        <v>0</v>
      </c>
      <c r="G10" s="18"/>
      <c r="H10" s="12"/>
      <c r="I10" s="12"/>
      <c r="J10" s="12"/>
      <c r="K10" s="12"/>
    </row>
    <row r="11" spans="1:11" x14ac:dyDescent="0.3">
      <c r="A11" s="30"/>
      <c r="B11" s="30"/>
      <c r="C11" s="15"/>
      <c r="D11" s="16"/>
      <c r="E11" s="17"/>
      <c r="F11" s="18">
        <f t="shared" si="0"/>
        <v>0</v>
      </c>
      <c r="G11" s="18"/>
      <c r="H11" s="12"/>
      <c r="I11" s="12"/>
      <c r="J11" s="12"/>
      <c r="K11" s="12"/>
    </row>
    <row r="12" spans="1:11" x14ac:dyDescent="0.3">
      <c r="A12" s="31"/>
      <c r="B12" s="30"/>
      <c r="C12" s="15"/>
      <c r="D12" s="16"/>
      <c r="E12" s="17"/>
      <c r="F12" s="18">
        <f t="shared" si="0"/>
        <v>0</v>
      </c>
      <c r="G12" s="18"/>
      <c r="H12" s="12"/>
      <c r="I12" s="12"/>
      <c r="J12" s="12"/>
      <c r="K12" s="12"/>
    </row>
    <row r="13" spans="1:11" x14ac:dyDescent="0.3">
      <c r="A13" s="31"/>
      <c r="B13" s="32"/>
      <c r="C13" s="15"/>
      <c r="D13" s="16"/>
      <c r="E13" s="17"/>
      <c r="F13" s="18">
        <f t="shared" si="0"/>
        <v>0</v>
      </c>
      <c r="G13" s="18"/>
      <c r="H13" s="12"/>
      <c r="I13" s="12"/>
      <c r="J13" s="12"/>
      <c r="K13" s="12"/>
    </row>
    <row r="14" spans="1:11" x14ac:dyDescent="0.3">
      <c r="A14" s="33"/>
      <c r="B14" s="30"/>
      <c r="C14" s="15"/>
      <c r="D14" s="16"/>
      <c r="E14" s="17"/>
      <c r="F14" s="18">
        <f t="shared" si="0"/>
        <v>0</v>
      </c>
      <c r="G14" s="18"/>
      <c r="H14" s="12"/>
      <c r="I14" s="12"/>
      <c r="J14" s="12"/>
      <c r="K14" s="12"/>
    </row>
    <row r="15" spans="1:11" x14ac:dyDescent="0.3">
      <c r="A15" s="33"/>
      <c r="B15" s="30"/>
      <c r="C15" s="15"/>
      <c r="D15" s="16"/>
      <c r="E15" s="17"/>
      <c r="F15" s="18">
        <f t="shared" si="0"/>
        <v>0</v>
      </c>
      <c r="G15" s="18"/>
      <c r="H15" s="12"/>
      <c r="I15" s="12"/>
      <c r="J15" s="12"/>
      <c r="K15" s="12"/>
    </row>
    <row r="16" spans="1:11" x14ac:dyDescent="0.3">
      <c r="A16" s="33"/>
      <c r="B16" s="30"/>
      <c r="C16" s="15"/>
      <c r="D16" s="34"/>
      <c r="E16" s="17"/>
      <c r="F16" s="18">
        <f t="shared" si="0"/>
        <v>0</v>
      </c>
      <c r="G16" s="18"/>
      <c r="H16" s="12"/>
      <c r="I16" s="12"/>
      <c r="J16" s="12"/>
      <c r="K16" s="12"/>
    </row>
    <row r="17" spans="1:11" x14ac:dyDescent="0.3">
      <c r="A17" s="35" t="s">
        <v>18</v>
      </c>
      <c r="B17" s="30">
        <f>SUM(B3:B13)</f>
        <v>11970</v>
      </c>
      <c r="C17" s="36">
        <f>SUM(C3:C16)</f>
        <v>100</v>
      </c>
      <c r="D17" s="14">
        <v>5000</v>
      </c>
      <c r="E17" s="37">
        <f>SUM(F17/D17*1000)</f>
        <v>2.8297778</v>
      </c>
      <c r="F17" s="38">
        <f>SUM(F3:F16)</f>
        <v>14.148889</v>
      </c>
      <c r="G17" s="38"/>
      <c r="H17" s="12"/>
      <c r="I17" s="12"/>
      <c r="J17" s="12"/>
      <c r="K17" s="12"/>
    </row>
    <row r="18" spans="1:11" ht="15" thickBot="1" x14ac:dyDescent="0.35">
      <c r="A18" s="39" t="s">
        <v>19</v>
      </c>
      <c r="B18" s="40" t="b">
        <v>0</v>
      </c>
      <c r="C18" s="41" t="s">
        <v>13</v>
      </c>
      <c r="D18" s="42">
        <v>2000</v>
      </c>
      <c r="E18" s="43" t="s">
        <v>20</v>
      </c>
      <c r="F18" s="44"/>
      <c r="G18" s="43"/>
      <c r="H18" s="45"/>
      <c r="I18" s="45"/>
      <c r="J18" s="45"/>
      <c r="K18" s="44"/>
    </row>
    <row r="19" spans="1:11" ht="22.8" thickTop="1" thickBot="1" x14ac:dyDescent="0.35">
      <c r="A19" s="46" t="s">
        <v>21</v>
      </c>
      <c r="B19" s="47"/>
      <c r="C19" s="48" t="s">
        <v>22</v>
      </c>
      <c r="D19" s="49"/>
      <c r="E19" s="50">
        <f>SUM(F17/D17*B19)</f>
        <v>0</v>
      </c>
      <c r="F19" s="51"/>
      <c r="G19" s="52"/>
      <c r="H19" s="53" t="s">
        <v>23</v>
      </c>
      <c r="I19" s="54">
        <v>7</v>
      </c>
      <c r="J19" s="55" t="s">
        <v>24</v>
      </c>
      <c r="K19" s="56">
        <f>SUM(E19*I19)</f>
        <v>0</v>
      </c>
    </row>
    <row r="20" spans="1:11" ht="15" thickTop="1" x14ac:dyDescent="0.3">
      <c r="A20" s="57" t="s">
        <v>25</v>
      </c>
      <c r="B20" s="58"/>
      <c r="C20" s="59" t="s">
        <v>26</v>
      </c>
      <c r="D20" s="60"/>
      <c r="E20" s="38">
        <f>SUM(B20-E19)-(F17/D17*B19)</f>
        <v>0</v>
      </c>
      <c r="F20" s="61" t="s">
        <v>27</v>
      </c>
      <c r="G20" s="61"/>
      <c r="H20" s="62" t="e">
        <f>SUM(E20*(D17/B19))</f>
        <v>#DIV/0!</v>
      </c>
      <c r="I20" s="63" t="s">
        <v>28</v>
      </c>
      <c r="J20" s="63"/>
      <c r="K20" s="14">
        <f>IF(ISNUMBER(B20)*ISNUMBER(K19)*(K19&lt;&gt;0), ROUND(B20/K19*100, 1), 0)</f>
        <v>0</v>
      </c>
    </row>
    <row r="21" spans="1:11" x14ac:dyDescent="0.3">
      <c r="A21" s="57" t="s">
        <v>29</v>
      </c>
      <c r="B21" s="64">
        <v>7</v>
      </c>
      <c r="C21" s="65" t="s">
        <v>30</v>
      </c>
      <c r="D21" s="66"/>
      <c r="E21" s="67" t="s">
        <v>31</v>
      </c>
      <c r="F21" s="68" t="s">
        <v>32</v>
      </c>
      <c r="G21" s="68"/>
      <c r="H21" s="69">
        <f ca="1">TODAY()</f>
        <v>45656</v>
      </c>
      <c r="I21" s="70" t="s">
        <v>33</v>
      </c>
      <c r="J21" s="70"/>
      <c r="K21" s="71">
        <f ca="1">H21+B21</f>
        <v>45663</v>
      </c>
    </row>
  </sheetData>
  <mergeCells count="13">
    <mergeCell ref="F21:G21"/>
    <mergeCell ref="E18:F18"/>
    <mergeCell ref="G18:K18"/>
    <mergeCell ref="C19:D19"/>
    <mergeCell ref="C20:D20"/>
    <mergeCell ref="F20:G20"/>
    <mergeCell ref="I20:J20"/>
    <mergeCell ref="A1:B1"/>
    <mergeCell ref="C1:D1"/>
    <mergeCell ref="E1:G1"/>
    <mergeCell ref="H1:I1"/>
    <mergeCell ref="J1:K1"/>
    <mergeCell ref="H2:K17"/>
  </mergeCells>
  <conditionalFormatting sqref="C18:D18">
    <cfRule type="expression" dxfId="12" priority="3">
      <formula>$B$18=FALSE</formula>
    </cfRule>
  </conditionalFormatting>
  <conditionalFormatting sqref="D2:D17">
    <cfRule type="expression" dxfId="11" priority="1">
      <formula>$B$18+FALSE</formula>
    </cfRule>
    <cfRule type="expression" dxfId="10" priority="2">
      <formula>$B$18=TRUE</formula>
    </cfRule>
  </conditionalFormatting>
  <conditionalFormatting sqref="K20">
    <cfRule type="cellIs" dxfId="9" priority="4" operator="equal">
      <formula>0</formula>
    </cfRule>
    <cfRule type="cellIs" dxfId="8" priority="5" operator="between">
      <formula>1</formula>
      <formula>50</formula>
    </cfRule>
    <cfRule type="cellIs" dxfId="7" priority="6" operator="between">
      <formula>50</formula>
      <formula>70</formula>
    </cfRule>
    <cfRule type="cellIs" dxfId="6" priority="7" operator="between">
      <formula>70</formula>
      <formula>100</formula>
    </cfRule>
    <cfRule type="cellIs" dxfId="5" priority="8" operator="greaterThan">
      <formula>100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FD372-5913-4124-914E-662B7299B657}">
  <dimension ref="A1:K12"/>
  <sheetViews>
    <sheetView tabSelected="1" workbookViewId="0">
      <selection activeCell="B16" sqref="B16"/>
    </sheetView>
  </sheetViews>
  <sheetFormatPr baseColWidth="10" defaultRowHeight="14.4" x14ac:dyDescent="0.3"/>
  <sheetData>
    <row r="1" spans="1:11" ht="27.6" x14ac:dyDescent="0.3">
      <c r="A1" s="72" t="s">
        <v>34</v>
      </c>
      <c r="B1" s="72" t="s">
        <v>35</v>
      </c>
      <c r="C1" s="73" t="s">
        <v>36</v>
      </c>
      <c r="D1" s="74" t="s">
        <v>37</v>
      </c>
      <c r="E1" s="74" t="s">
        <v>38</v>
      </c>
      <c r="F1" s="72" t="s">
        <v>39</v>
      </c>
      <c r="G1" s="75" t="s">
        <v>10</v>
      </c>
      <c r="H1" s="76" t="s">
        <v>40</v>
      </c>
      <c r="I1" s="76" t="s">
        <v>41</v>
      </c>
      <c r="J1" s="76" t="s">
        <v>42</v>
      </c>
      <c r="K1" s="76" t="s">
        <v>43</v>
      </c>
    </row>
    <row r="2" spans="1:11" x14ac:dyDescent="0.3">
      <c r="A2" s="77" t="s">
        <v>44</v>
      </c>
      <c r="B2" s="78"/>
      <c r="C2" s="79"/>
      <c r="D2" s="80"/>
      <c r="E2" s="80"/>
      <c r="F2" s="81"/>
      <c r="G2" s="80"/>
      <c r="H2" s="81"/>
      <c r="I2" s="82"/>
      <c r="J2" s="83"/>
      <c r="K2" s="84"/>
    </row>
    <row r="3" spans="1:11" x14ac:dyDescent="0.3">
      <c r="A3" s="85" t="s">
        <v>45</v>
      </c>
      <c r="B3" s="85"/>
      <c r="C3" s="86"/>
      <c r="D3" s="87"/>
      <c r="E3" s="87"/>
      <c r="F3" s="88"/>
      <c r="G3" s="89"/>
      <c r="H3" s="88"/>
      <c r="I3" s="90"/>
      <c r="J3" s="91"/>
      <c r="K3" s="92"/>
    </row>
    <row r="4" spans="1:11" ht="28.8" x14ac:dyDescent="0.3">
      <c r="A4" s="93" t="s">
        <v>46</v>
      </c>
      <c r="B4" s="93"/>
      <c r="C4" s="94"/>
      <c r="D4" s="87" t="s">
        <v>47</v>
      </c>
      <c r="E4" s="87">
        <v>1</v>
      </c>
      <c r="F4" s="88">
        <v>5.5</v>
      </c>
      <c r="G4" s="89"/>
      <c r="H4" s="88" t="s">
        <v>47</v>
      </c>
      <c r="I4" s="90" t="s">
        <v>47</v>
      </c>
      <c r="J4" s="95" t="s">
        <v>47</v>
      </c>
      <c r="K4" s="92" t="s">
        <v>48</v>
      </c>
    </row>
    <row r="5" spans="1:11" x14ac:dyDescent="0.3">
      <c r="A5" s="81" t="s">
        <v>4</v>
      </c>
      <c r="B5" s="81"/>
      <c r="C5" s="78"/>
      <c r="D5" s="80"/>
      <c r="E5" s="80"/>
      <c r="F5" s="81"/>
      <c r="G5" s="89"/>
      <c r="H5" s="81"/>
      <c r="I5" s="82"/>
      <c r="J5" s="83"/>
      <c r="K5" s="84"/>
    </row>
    <row r="6" spans="1:11" x14ac:dyDescent="0.3">
      <c r="A6" s="96" t="s">
        <v>13</v>
      </c>
      <c r="B6" s="88"/>
      <c r="C6" s="86"/>
      <c r="D6" s="97">
        <v>7.6</v>
      </c>
      <c r="E6" s="87"/>
      <c r="F6" s="96">
        <v>5.5</v>
      </c>
      <c r="G6" s="89"/>
      <c r="H6" s="88"/>
      <c r="I6" s="90"/>
      <c r="J6" s="91"/>
      <c r="K6" s="92" t="s">
        <v>49</v>
      </c>
    </row>
    <row r="7" spans="1:11" x14ac:dyDescent="0.3">
      <c r="A7" s="96" t="s">
        <v>17</v>
      </c>
      <c r="B7" s="88"/>
      <c r="C7" s="86"/>
      <c r="D7" s="97">
        <v>0</v>
      </c>
      <c r="E7" s="87"/>
      <c r="F7" s="96">
        <v>0</v>
      </c>
      <c r="G7" s="89"/>
      <c r="H7" s="88"/>
      <c r="I7" s="90"/>
      <c r="J7" s="91"/>
      <c r="K7" s="92"/>
    </row>
    <row r="8" spans="1:11" x14ac:dyDescent="0.3">
      <c r="A8" s="96" t="s">
        <v>12</v>
      </c>
      <c r="B8" s="88"/>
      <c r="C8" s="86"/>
      <c r="D8" s="97">
        <v>0.69</v>
      </c>
      <c r="E8" s="87"/>
      <c r="F8" s="96">
        <v>5.5</v>
      </c>
      <c r="G8" s="89"/>
      <c r="H8" s="88"/>
      <c r="I8" s="90"/>
      <c r="J8" s="91"/>
      <c r="K8" s="92" t="s">
        <v>50</v>
      </c>
    </row>
    <row r="9" spans="1:11" x14ac:dyDescent="0.3">
      <c r="A9" s="96" t="s">
        <v>51</v>
      </c>
      <c r="B9" s="88"/>
      <c r="C9" s="86"/>
      <c r="D9" s="97">
        <v>0.72</v>
      </c>
      <c r="E9" s="87"/>
      <c r="F9" s="96">
        <v>5.5</v>
      </c>
      <c r="G9" s="89"/>
      <c r="H9" s="88"/>
      <c r="I9" s="90"/>
      <c r="J9" s="91"/>
      <c r="K9" s="92" t="s">
        <v>49</v>
      </c>
    </row>
    <row r="10" spans="1:11" x14ac:dyDescent="0.3">
      <c r="A10" s="96" t="s">
        <v>16</v>
      </c>
      <c r="B10" s="88"/>
      <c r="C10" s="86"/>
      <c r="D10" s="97">
        <v>3.5</v>
      </c>
      <c r="E10" s="87"/>
      <c r="F10" s="96">
        <v>5.5</v>
      </c>
      <c r="G10" s="89"/>
      <c r="H10" s="88"/>
      <c r="I10" s="90"/>
      <c r="J10" s="91"/>
      <c r="K10" s="92" t="s">
        <v>52</v>
      </c>
    </row>
    <row r="11" spans="1:11" x14ac:dyDescent="0.3">
      <c r="A11" s="96" t="s">
        <v>14</v>
      </c>
      <c r="B11" s="88"/>
      <c r="C11" s="86"/>
      <c r="D11" s="97">
        <v>0.63</v>
      </c>
      <c r="E11" s="87"/>
      <c r="F11" s="96">
        <v>5.5</v>
      </c>
      <c r="G11" s="89"/>
      <c r="H11" s="88"/>
      <c r="I11" s="90"/>
      <c r="J11" s="91"/>
      <c r="K11" s="92"/>
    </row>
    <row r="12" spans="1:11" x14ac:dyDescent="0.3">
      <c r="A12" s="88" t="s">
        <v>53</v>
      </c>
      <c r="B12" s="88"/>
      <c r="C12" s="86"/>
      <c r="D12" s="87">
        <v>0.3</v>
      </c>
      <c r="E12" s="87"/>
      <c r="F12" s="88"/>
      <c r="G12" s="89"/>
      <c r="H12" s="88"/>
      <c r="I12" s="90"/>
      <c r="J12" s="91"/>
      <c r="K12" s="92"/>
    </row>
  </sheetData>
  <conditionalFormatting sqref="H1:H12">
    <cfRule type="cellIs" dxfId="4" priority="1" operator="equal">
      <formula>0</formula>
    </cfRule>
    <cfRule type="cellIs" dxfId="3" priority="2" operator="between">
      <formula>1</formula>
      <formula>50</formula>
    </cfRule>
    <cfRule type="cellIs" dxfId="2" priority="3" operator="between">
      <formula>50</formula>
      <formula>70</formula>
    </cfRule>
    <cfRule type="cellIs" dxfId="1" priority="4" operator="between">
      <formula>70</formula>
      <formula>100</formula>
    </cfRule>
    <cfRule type="cellIs" dxfId="0" priority="5" operator="greaterThan">
      <formula>100</formula>
    </cfRule>
  </conditionalFormatting>
  <dataValidations count="3">
    <dataValidation type="list" allowBlank="1" showInputMessage="1" showErrorMessage="1" sqref="B2:B12" xr:uid="{F1471260-6131-4040-BA36-485683BB6EFF}">
      <formula1>Origine</formula1>
    </dataValidation>
    <dataValidation type="list" allowBlank="1" showInputMessage="1" showErrorMessage="1" sqref="K6:K12" xr:uid="{18119A76-6BA1-4F4D-893D-B99299EC2F5C}">
      <formula1>Allergènes</formula1>
    </dataValidation>
    <dataValidation showInputMessage="1" showErrorMessage="1" promptTitle="Rappel" prompt="Noubliez pas d'ajouter votre nouvelle objet dans le bon d'économat afin de parfaire la consolidation" sqref="A1:A12" xr:uid="{2A9CCD90-7321-46CC-BBFB-83A638A76956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de recette</vt:lpstr>
      <vt:lpstr>Répertoire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Poutier</dc:creator>
  <cp:lastModifiedBy>François Poutier</cp:lastModifiedBy>
  <dcterms:created xsi:type="dcterms:W3CDTF">2024-12-30T17:07:48Z</dcterms:created>
  <dcterms:modified xsi:type="dcterms:W3CDTF">2024-12-30T17:09:19Z</dcterms:modified>
</cp:coreProperties>
</file>