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90" windowWidth="15195" windowHeight="8700" tabRatio="761" firstSheet="33" activeTab="48"/>
  </bookViews>
  <sheets>
    <sheet name="Adolphe" sheetId="57" r:id="rId1"/>
    <sheet name="Bailly Demortière" sheetId="27" r:id="rId2"/>
    <sheet name="Berthelier" sheetId="58" r:id="rId3"/>
    <sheet name="Bey C" sheetId="32" r:id="rId4"/>
    <sheet name="Bey F" sheetId="54" r:id="rId5"/>
    <sheet name="Bon" sheetId="22" r:id="rId6"/>
    <sheet name="Bornuat" sheetId="41" r:id="rId7"/>
    <sheet name="Borrel" sheetId="7" r:id="rId8"/>
    <sheet name="Bruno" sheetId="14" r:id="rId9"/>
    <sheet name="Cannet" sheetId="66" r:id="rId10"/>
    <sheet name="Cléaux" sheetId="12" r:id="rId11"/>
    <sheet name="Dall'Aqua" sheetId="61" r:id="rId12"/>
    <sheet name="De Sars" sheetId="65" r:id="rId13"/>
    <sheet name="Delong" sheetId="45" r:id="rId14"/>
    <sheet name="Desbrosses" sheetId="4" r:id="rId15"/>
    <sheet name="Desroches" sheetId="31" r:id="rId16"/>
    <sheet name="Domy" sheetId="10" r:id="rId17"/>
    <sheet name="Dupuis" sheetId="62" r:id="rId18"/>
    <sheet name="Fatet" sheetId="52" r:id="rId19"/>
    <sheet name="Fattier" sheetId="51" r:id="rId20"/>
    <sheet name="Feuil1" sheetId="68" r:id="rId21"/>
    <sheet name="Feuille modèle" sheetId="2" r:id="rId22"/>
    <sheet name="Flatot" sheetId="63" r:id="rId23"/>
    <sheet name="Gautheron" sheetId="38" r:id="rId24"/>
    <sheet name="Gomez" sheetId="11" r:id="rId25"/>
    <sheet name="Gomez M" sheetId="30" r:id="rId26"/>
    <sheet name="Gormand" sheetId="59" r:id="rId27"/>
    <sheet name="Goudard" sheetId="67" r:id="rId28"/>
    <sheet name="Guillaume" sheetId="55" r:id="rId29"/>
    <sheet name="Jacquelin" sheetId="5" r:id="rId30"/>
    <sheet name="Jacquet" sheetId="13" r:id="rId31"/>
    <sheet name="Jenzer" sheetId="40" r:id="rId32"/>
    <sheet name="Locquet" sheetId="49" r:id="rId33"/>
    <sheet name="Michel Dom" sheetId="6" r:id="rId34"/>
    <sheet name="Monin P" sheetId="42" r:id="rId35"/>
    <sheet name="Morandet" sheetId="9" r:id="rId36"/>
    <sheet name="Muntz" sheetId="64" r:id="rId37"/>
    <sheet name="Nonain" sheetId="60" r:id="rId38"/>
    <sheet name="Noël" sheetId="56" r:id="rId39"/>
    <sheet name="Pernin" sheetId="17" r:id="rId40"/>
    <sheet name="Perret" sheetId="36" r:id="rId41"/>
    <sheet name="Pinchaux" sheetId="34" r:id="rId42"/>
    <sheet name="Soufflot" sheetId="43" r:id="rId43"/>
    <sheet name="Talmey" sheetId="26" r:id="rId44"/>
    <sheet name="Terrier" sheetId="20" r:id="rId45"/>
    <sheet name="Torres" sheetId="48" r:id="rId46"/>
    <sheet name="Valençon" sheetId="23" r:id="rId47"/>
    <sheet name="Veau" sheetId="8" r:id="rId48"/>
    <sheet name="Villemus" sheetId="24" r:id="rId49"/>
    <sheet name="Villes" sheetId="1" r:id="rId50"/>
  </sheets>
  <definedNames>
    <definedName name="Date">Valençon!$B$16</definedName>
    <definedName name="Dates">Villes!$D$2:$D$80</definedName>
    <definedName name="Trajets">OFFSET(Villes!$A$2,,,COUNTA(Villes),COUNTA(Villes!$1:$1))</definedName>
    <definedName name="Villes">OFFSET(Villes!$A$2,,,COUNTA(Villes!$A:$A)-1)</definedName>
  </definedNames>
  <calcPr calcId="124519" fullCalcOnLoad="1"/>
</workbook>
</file>

<file path=xl/calcChain.xml><?xml version="1.0" encoding="utf-8"?>
<calcChain xmlns="http://schemas.openxmlformats.org/spreadsheetml/2006/main">
  <c r="F24" i="67"/>
  <c r="F23"/>
  <c r="F22"/>
  <c r="F21"/>
  <c r="F20"/>
  <c r="F19"/>
  <c r="F18"/>
  <c r="F17"/>
  <c r="F24" i="66"/>
  <c r="F23"/>
  <c r="F22"/>
  <c r="F21"/>
  <c r="F20"/>
  <c r="F19"/>
  <c r="F18"/>
  <c r="F17"/>
  <c r="F24" i="65"/>
  <c r="F23"/>
  <c r="F22"/>
  <c r="F21"/>
  <c r="F20"/>
  <c r="F19"/>
  <c r="F18"/>
  <c r="F17"/>
  <c r="F24" i="64"/>
  <c r="F23"/>
  <c r="F22"/>
  <c r="F21"/>
  <c r="F20"/>
  <c r="F19"/>
  <c r="F18"/>
  <c r="F17"/>
  <c r="F24" i="63"/>
  <c r="F23"/>
  <c r="F22"/>
  <c r="F21"/>
  <c r="F20"/>
  <c r="F19"/>
  <c r="F18"/>
  <c r="F24" i="62"/>
  <c r="F23"/>
  <c r="F22"/>
  <c r="F21"/>
  <c r="F20"/>
  <c r="F19"/>
  <c r="F24" i="61"/>
  <c r="F23"/>
  <c r="F22"/>
  <c r="F21"/>
  <c r="F20"/>
  <c r="F19"/>
  <c r="F24" i="60"/>
  <c r="F23"/>
  <c r="F22"/>
  <c r="F21"/>
  <c r="F24" i="59"/>
  <c r="F23"/>
  <c r="F22"/>
  <c r="F21"/>
  <c r="F20"/>
  <c r="F19"/>
  <c r="F18"/>
  <c r="F17"/>
  <c r="F24" i="58"/>
  <c r="F23"/>
  <c r="F22"/>
  <c r="F21"/>
  <c r="F20"/>
  <c r="F19"/>
  <c r="C42" i="1"/>
  <c r="C41"/>
  <c r="C40"/>
  <c r="F24" i="57"/>
  <c r="I1" i="1"/>
  <c r="L1"/>
  <c r="M1"/>
  <c r="I2"/>
  <c r="I3"/>
  <c r="I4"/>
  <c r="I5"/>
  <c r="J5"/>
  <c r="F17" i="38"/>
  <c r="F18"/>
  <c r="F19"/>
  <c r="F22"/>
  <c r="F23"/>
  <c r="F24"/>
  <c r="F25"/>
  <c r="F24" i="52"/>
  <c r="F23"/>
  <c r="F22"/>
  <c r="F19"/>
  <c r="F24" i="51"/>
  <c r="F22"/>
  <c r="F21"/>
  <c r="F24" i="49"/>
  <c r="F24" i="48"/>
  <c r="F23"/>
  <c r="F22"/>
  <c r="F19"/>
  <c r="F18"/>
  <c r="F24" i="41"/>
  <c r="F24" i="42"/>
  <c r="F23"/>
  <c r="F24" i="43"/>
  <c r="F24" i="45"/>
  <c r="F23"/>
  <c r="F22"/>
  <c r="F19"/>
  <c r="F18"/>
  <c r="F17"/>
  <c r="F23" i="40"/>
  <c r="F24"/>
  <c r="F18" i="36"/>
  <c r="F19"/>
  <c r="F22"/>
  <c r="F23"/>
  <c r="F24"/>
  <c r="F25" i="26"/>
  <c r="F19" i="27"/>
  <c r="F22"/>
  <c r="F23"/>
  <c r="F24"/>
  <c r="F22" i="30"/>
  <c r="F23"/>
  <c r="F24"/>
  <c r="F23" i="31"/>
  <c r="F24"/>
  <c r="F17" i="34"/>
  <c r="F18"/>
  <c r="F19"/>
  <c r="F22"/>
  <c r="F23"/>
  <c r="F24"/>
  <c r="F18" i="23"/>
  <c r="F19"/>
  <c r="F22"/>
  <c r="F23"/>
  <c r="F24"/>
  <c r="F22" i="24"/>
  <c r="F23"/>
  <c r="F24"/>
  <c r="F22" i="22"/>
  <c r="F23"/>
  <c r="F24"/>
  <c r="F19" i="20"/>
  <c r="F22"/>
  <c r="F23"/>
  <c r="F24"/>
  <c r="F22" i="17"/>
  <c r="F23"/>
  <c r="F24"/>
  <c r="F18" i="14"/>
  <c r="F22"/>
  <c r="F23"/>
  <c r="F24"/>
  <c r="F18" i="13"/>
  <c r="F19"/>
  <c r="F22"/>
  <c r="F23"/>
  <c r="F24"/>
  <c r="C30" i="1"/>
  <c r="C34"/>
  <c r="C35"/>
  <c r="C24"/>
  <c r="C6"/>
  <c r="C21"/>
  <c r="F23" i="6"/>
  <c r="C31" i="1"/>
  <c r="F25" i="6"/>
  <c r="F26"/>
  <c r="F27"/>
  <c r="F28"/>
  <c r="F19" i="7"/>
  <c r="F22"/>
  <c r="F23"/>
  <c r="F24"/>
  <c r="F24" i="8"/>
  <c r="F24" i="9"/>
  <c r="F18" i="10"/>
  <c r="F22"/>
  <c r="F23"/>
  <c r="F24"/>
  <c r="F19" i="11"/>
  <c r="F22"/>
  <c r="F23"/>
  <c r="F24"/>
  <c r="F18" i="12"/>
  <c r="F19"/>
  <c r="F22"/>
  <c r="F23"/>
  <c r="F24"/>
  <c r="C17" i="1"/>
  <c r="C29"/>
  <c r="C28"/>
  <c r="C7"/>
  <c r="F18" i="7"/>
  <c r="C5" i="1"/>
  <c r="C33"/>
  <c r="C23"/>
  <c r="C12"/>
  <c r="C4"/>
  <c r="F22" i="4"/>
  <c r="F23"/>
  <c r="C25" i="1"/>
  <c r="F24" i="4"/>
  <c r="C10" i="1"/>
  <c r="C39"/>
  <c r="C3"/>
  <c r="C8"/>
  <c r="C9"/>
  <c r="C11"/>
  <c r="C13"/>
  <c r="C14"/>
  <c r="C15"/>
  <c r="C16"/>
  <c r="C18"/>
  <c r="C19"/>
  <c r="C20"/>
  <c r="C22"/>
  <c r="F23" i="41"/>
  <c r="C26" i="1"/>
  <c r="C27"/>
  <c r="C32"/>
  <c r="C36"/>
  <c r="C38"/>
  <c r="F24" i="2"/>
  <c r="F23"/>
  <c r="F22"/>
  <c r="F21"/>
  <c r="F20"/>
  <c r="F18"/>
  <c r="C2" i="1"/>
  <c r="F16" i="55"/>
  <c r="F17" i="2"/>
  <c r="F16"/>
  <c r="F25"/>
  <c r="F19"/>
  <c r="F18" i="30"/>
  <c r="F22" i="5"/>
  <c r="F19" i="30"/>
  <c r="F17" i="36"/>
  <c r="J2" i="1"/>
  <c r="F20" i="41"/>
  <c r="F23" i="55"/>
  <c r="F21" i="41"/>
  <c r="F29" i="54"/>
  <c r="F18" i="55"/>
  <c r="F21"/>
  <c r="F26"/>
  <c r="F18" i="20"/>
  <c r="F25" i="55"/>
  <c r="F17"/>
  <c r="F20"/>
  <c r="F22" i="41"/>
  <c r="F17" i="20"/>
  <c r="F24" i="55"/>
  <c r="F19" i="17"/>
  <c r="F17" i="12"/>
  <c r="F23" i="5"/>
  <c r="F19" i="10"/>
  <c r="F19" i="14"/>
  <c r="F20" i="10"/>
  <c r="F22" i="55"/>
  <c r="F24" i="5"/>
  <c r="F21" i="10"/>
  <c r="F19" i="55"/>
  <c r="F20" i="17"/>
  <c r="J3" i="1"/>
  <c r="J4"/>
  <c r="I6"/>
  <c r="I7"/>
  <c r="J7"/>
  <c r="J6"/>
  <c r="F19" i="5"/>
  <c r="F16" i="32"/>
  <c r="F20" i="49"/>
  <c r="F21" i="43"/>
  <c r="F22" i="31"/>
  <c r="F22" i="56"/>
  <c r="F19" i="43"/>
  <c r="F22" i="8"/>
  <c r="F17" i="5"/>
  <c r="F17" i="4"/>
  <c r="F26" i="32"/>
  <c r="F17" i="17"/>
  <c r="F18" i="56"/>
  <c r="F17"/>
  <c r="F22" i="32"/>
  <c r="F17" i="13"/>
  <c r="F17" i="9"/>
  <c r="F17" i="32"/>
  <c r="F18"/>
  <c r="F16" i="31"/>
  <c r="F16" i="24"/>
  <c r="F17" i="42"/>
  <c r="F17" i="48"/>
  <c r="F17" i="54"/>
  <c r="F19"/>
  <c r="F17" i="41"/>
  <c r="F19" i="49"/>
  <c r="F21" i="54"/>
  <c r="F20"/>
  <c r="J1" i="1"/>
  <c r="L2"/>
  <c r="F17" i="30"/>
  <c r="F17" i="22"/>
  <c r="F16" i="27"/>
  <c r="F16" i="34"/>
  <c r="F25" s="1"/>
  <c r="F16" i="13"/>
  <c r="F17" i="11"/>
  <c r="F18" i="22"/>
  <c r="F18" i="27"/>
  <c r="F18" i="51"/>
  <c r="F18" i="6"/>
  <c r="F21" i="26"/>
  <c r="F21" i="31"/>
  <c r="F19" i="51"/>
  <c r="F19" i="6"/>
  <c r="F16" i="58"/>
  <c r="F18"/>
  <c r="F16" i="60"/>
  <c r="F18"/>
  <c r="F20"/>
  <c r="F16" i="61"/>
  <c r="F18"/>
  <c r="F17" i="62"/>
  <c r="F16" i="63"/>
  <c r="F16" i="64"/>
  <c r="F25"/>
  <c r="F16" i="65"/>
  <c r="F25" s="1"/>
  <c r="F16" i="66"/>
  <c r="F25" s="1"/>
  <c r="F19" i="26"/>
  <c r="F20" i="40"/>
  <c r="F20" i="22"/>
  <c r="F22" i="54"/>
  <c r="F17" i="58"/>
  <c r="F16" i="59"/>
  <c r="F25" s="1"/>
  <c r="F17" i="60"/>
  <c r="F25" s="1"/>
  <c r="F19"/>
  <c r="F19" i="24"/>
  <c r="F17" i="61"/>
  <c r="F25" s="1"/>
  <c r="F16" i="62"/>
  <c r="F25" s="1"/>
  <c r="F18"/>
  <c r="F17" i="63"/>
  <c r="F17" i="6"/>
  <c r="F16" i="38"/>
  <c r="F26" s="1"/>
  <c r="F22" i="42"/>
  <c r="F16" i="45"/>
  <c r="F25" s="1"/>
  <c r="F19" i="22"/>
  <c r="F16" i="42"/>
  <c r="F16" i="22"/>
  <c r="F17" i="51"/>
  <c r="F17" i="27"/>
  <c r="F16" i="6"/>
  <c r="F29" s="1"/>
  <c r="F18" i="11"/>
  <c r="F16" i="30"/>
  <c r="F16" i="51"/>
  <c r="F21" i="42"/>
  <c r="F26" i="54"/>
  <c r="F20" i="42"/>
  <c r="F27" i="54"/>
  <c r="D2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F18" i="54"/>
  <c r="F23"/>
  <c r="F17" i="49"/>
  <c r="F19" i="41"/>
  <c r="F18" i="42"/>
  <c r="F24" i="54"/>
  <c r="F22" i="49"/>
  <c r="F16"/>
  <c r="F18" i="41"/>
  <c r="F19" i="42"/>
  <c r="F16" i="43"/>
  <c r="F18" i="24"/>
  <c r="F16" i="20"/>
  <c r="F25" s="1"/>
  <c r="F16" i="40"/>
  <c r="F17" i="24"/>
  <c r="F25" s="1"/>
  <c r="F20" i="32"/>
  <c r="F16" i="23"/>
  <c r="F17" i="8"/>
  <c r="F16" i="12"/>
  <c r="F25" s="1"/>
  <c r="F16" i="10"/>
  <c r="F16" i="8"/>
  <c r="F17" i="7"/>
  <c r="F17" i="23"/>
  <c r="F19" i="32"/>
  <c r="F23"/>
  <c r="F19" i="56"/>
  <c r="F17" i="57"/>
  <c r="F16" i="56"/>
  <c r="F19" i="31"/>
  <c r="F25" i="32"/>
  <c r="F18" i="4"/>
  <c r="F17" i="31"/>
  <c r="F18" i="9"/>
  <c r="F19" i="40"/>
  <c r="F18" i="52"/>
  <c r="F21" i="40"/>
  <c r="F21" i="9"/>
  <c r="F20" i="26"/>
  <c r="F18" i="31"/>
  <c r="F16" i="4"/>
  <c r="F23" i="8"/>
  <c r="F23" i="49"/>
  <c r="F21" i="57"/>
  <c r="F16" i="54"/>
  <c r="F22" i="9"/>
  <c r="F24" i="32"/>
  <c r="F20" i="43"/>
  <c r="F16" i="57"/>
  <c r="F16" i="26"/>
  <c r="F16" i="14"/>
  <c r="F20" i="5"/>
  <c r="F16"/>
  <c r="F17" i="26"/>
  <c r="F23" i="43"/>
  <c r="F22" i="57"/>
  <c r="F20" i="31"/>
  <c r="F22" i="26"/>
  <c r="F21" i="49"/>
  <c r="F16" i="36"/>
  <c r="F25" s="1"/>
  <c r="F24" i="26"/>
  <c r="F19" i="9"/>
  <c r="F18" i="17"/>
  <c r="F22" i="43"/>
  <c r="F23" i="57"/>
  <c r="F25" i="13"/>
  <c r="F28" i="54"/>
  <c r="F30"/>
  <c r="F16" i="48"/>
  <c r="F25" s="1"/>
  <c r="F17" i="40"/>
  <c r="F27" i="55"/>
  <c r="F31" s="1"/>
  <c r="F18" i="49"/>
  <c r="F25" s="1"/>
  <c r="F16" i="41"/>
  <c r="F18" i="40"/>
  <c r="F16" i="11"/>
  <c r="F25" i="54"/>
  <c r="F16" i="17"/>
  <c r="F18" i="5"/>
  <c r="F16" i="7"/>
  <c r="F18" i="43"/>
  <c r="F20" i="8"/>
  <c r="F21" i="32"/>
  <c r="F18" i="57"/>
  <c r="F23" i="26"/>
  <c r="F17" i="10"/>
  <c r="F21" i="5"/>
  <c r="F23" i="9"/>
  <c r="F18" i="8"/>
  <c r="F16" i="52"/>
  <c r="F20" i="57"/>
  <c r="F20" i="9"/>
  <c r="F18" i="26"/>
  <c r="F17" i="14"/>
  <c r="F19" i="4"/>
  <c r="F16" i="9"/>
  <c r="F25" s="1"/>
  <c r="F22" i="40"/>
  <c r="F25" s="1"/>
  <c r="F17" i="52"/>
  <c r="F21" i="56"/>
  <c r="F21" i="8"/>
  <c r="F16" i="67"/>
  <c r="F25" s="1"/>
  <c r="L3" i="1"/>
  <c r="M2"/>
  <c r="F25" i="31"/>
  <c r="F19" i="8"/>
  <c r="F17" i="43"/>
  <c r="F23" i="56"/>
  <c r="F19" i="57"/>
  <c r="F20" i="56"/>
  <c r="M3" i="1"/>
  <c r="L4"/>
  <c r="F25" i="17"/>
  <c r="L5" i="1"/>
  <c r="M4"/>
  <c r="L6"/>
  <c r="M5"/>
  <c r="L7"/>
  <c r="M7"/>
  <c r="M6"/>
  <c r="F26" i="26" l="1"/>
  <c r="F25" i="5"/>
  <c r="F25" i="52"/>
  <c r="F25" i="10"/>
  <c r="F25" i="41"/>
  <c r="F25" i="27"/>
  <c r="F25" i="4"/>
  <c r="F25" i="11"/>
  <c r="F25" i="30"/>
  <c r="F25" i="22"/>
  <c r="F27" i="32"/>
  <c r="F25" i="42"/>
  <c r="F25" i="14"/>
  <c r="F25" i="43"/>
  <c r="F25" i="7"/>
  <c r="F25" i="57"/>
  <c r="F25" i="58"/>
  <c r="F25" i="63"/>
  <c r="F24" i="56"/>
  <c r="F25" i="23"/>
  <c r="F25" i="51"/>
  <c r="F32" i="54"/>
  <c r="F25" i="8"/>
</calcChain>
</file>

<file path=xl/sharedStrings.xml><?xml version="1.0" encoding="utf-8"?>
<sst xmlns="http://schemas.openxmlformats.org/spreadsheetml/2006/main" count="2302" uniqueCount="126">
  <si>
    <t>Autun</t>
  </si>
  <si>
    <t>Bourbon</t>
  </si>
  <si>
    <t>Buxy</t>
  </si>
  <si>
    <t>Chagny</t>
  </si>
  <si>
    <t>Chalon</t>
  </si>
  <si>
    <t>Charnay</t>
  </si>
  <si>
    <t>Charolles</t>
  </si>
  <si>
    <t>Chatenoy</t>
  </si>
  <si>
    <t>Cluny</t>
  </si>
  <si>
    <t>Curgy</t>
  </si>
  <si>
    <t>Digoin</t>
  </si>
  <si>
    <t>Etang/s/Arroux</t>
  </si>
  <si>
    <t>Genelard</t>
  </si>
  <si>
    <t>Gueugnon</t>
  </si>
  <si>
    <t>Issy l'Evêque</t>
  </si>
  <si>
    <t>La Chapelle</t>
  </si>
  <si>
    <t>Le Breuil</t>
  </si>
  <si>
    <t>Leynes</t>
  </si>
  <si>
    <t>Louhans</t>
  </si>
  <si>
    <t>Mervans</t>
  </si>
  <si>
    <t>Montceau</t>
  </si>
  <si>
    <t>Montchanin</t>
  </si>
  <si>
    <t>Ouroux</t>
  </si>
  <si>
    <t>Palinges</t>
  </si>
  <si>
    <t>Paray le Monial</t>
  </si>
  <si>
    <t>Prissé</t>
  </si>
  <si>
    <t>St Loup la Salle</t>
  </si>
  <si>
    <t>St Martin Belle Roche</t>
  </si>
  <si>
    <t>St Rémy</t>
  </si>
  <si>
    <t>St Vallier</t>
  </si>
  <si>
    <t>St Vincent de Bragny</t>
  </si>
  <si>
    <t>Sancé</t>
  </si>
  <si>
    <t>Tournus</t>
  </si>
  <si>
    <t>Varennes</t>
  </si>
  <si>
    <t>Verdun s/Doubs</t>
  </si>
  <si>
    <t>Association Sportive Tournusienne</t>
  </si>
  <si>
    <t>Section BASKET-BALL</t>
  </si>
  <si>
    <t>Siège social : mairie de Tournus (71700)</t>
  </si>
  <si>
    <t>Pascal GUILLAUME Trésorier</t>
  </si>
  <si>
    <t>Les Champs Poncet, Cidex 140</t>
  </si>
  <si>
    <t>71290 Abergement de Cuisery</t>
  </si>
  <si>
    <t>Justificatif de frais kilométriques.</t>
  </si>
  <si>
    <t>Trajets</t>
  </si>
  <si>
    <t>Date</t>
  </si>
  <si>
    <t>(aller-retour) km</t>
  </si>
  <si>
    <t>Motif</t>
  </si>
  <si>
    <t xml:space="preserve">Match </t>
  </si>
  <si>
    <t>TOTAL Km</t>
  </si>
  <si>
    <t xml:space="preserve">Signature, le trésorier : </t>
  </si>
  <si>
    <t>Ville</t>
  </si>
  <si>
    <t>Distance</t>
  </si>
  <si>
    <t>Aller-Retour</t>
  </si>
  <si>
    <t>Dates</t>
  </si>
  <si>
    <t xml:space="preserve">Mr : </t>
  </si>
  <si>
    <t xml:space="preserve">Mr Claude JACQUELIN: </t>
  </si>
  <si>
    <t>Rully</t>
  </si>
  <si>
    <t>Sennecey le Grand</t>
  </si>
  <si>
    <t>Mr VEAU</t>
  </si>
  <si>
    <t xml:space="preserve">Mr Mme MORANDET: </t>
  </si>
  <si>
    <t>Mme DOMY</t>
  </si>
  <si>
    <t xml:space="preserve">Mme Cléaux : </t>
  </si>
  <si>
    <t>Le Creusot</t>
  </si>
  <si>
    <t xml:space="preserve">Mme BRUNO: </t>
  </si>
  <si>
    <t xml:space="preserve">Mme Valençon : </t>
  </si>
  <si>
    <t xml:space="preserve">Mme Bey Christelle </t>
  </si>
  <si>
    <t>Mme Perret</t>
  </si>
  <si>
    <t>Mme Gautheron Gautier</t>
  </si>
  <si>
    <t>MrJenzer</t>
  </si>
  <si>
    <t xml:space="preserve">Mr MONIN Patrick </t>
  </si>
  <si>
    <t>Mr Soufflot</t>
  </si>
  <si>
    <t>Mr Locquet</t>
  </si>
  <si>
    <t xml:space="preserve">Mr Bey François </t>
  </si>
  <si>
    <t xml:space="preserve">Mr Fatet </t>
  </si>
  <si>
    <t>Mr Guillaume</t>
  </si>
  <si>
    <t>AG Comité</t>
  </si>
  <si>
    <t>Organisation Générale</t>
  </si>
  <si>
    <t>Organisation générale</t>
  </si>
  <si>
    <t>Déplacements Janvier à Décembre 2010</t>
  </si>
  <si>
    <t>Mr et Mme Desbrosses</t>
  </si>
  <si>
    <t>Mr Villemus</t>
  </si>
  <si>
    <t>Mr PINCHAUX</t>
  </si>
  <si>
    <t>Tournois</t>
  </si>
  <si>
    <t>Plateau mini le matin</t>
  </si>
  <si>
    <t>Match</t>
  </si>
  <si>
    <t>Réunions de bureau club et AST (40x36)</t>
  </si>
  <si>
    <t>Réunions de bureau club et AST (36x12)</t>
  </si>
  <si>
    <t>Déplacements pour inscriptions licenciés (10x12)</t>
  </si>
  <si>
    <t>Tournoi</t>
  </si>
  <si>
    <t xml:space="preserve">Assemblée générale départementale </t>
  </si>
  <si>
    <t>Match Après midi</t>
  </si>
  <si>
    <t>Formation OTM</t>
  </si>
  <si>
    <t>Mr BORREL</t>
  </si>
  <si>
    <t>Mr NOEL</t>
  </si>
  <si>
    <t>Mme ADOLPHE</t>
  </si>
  <si>
    <t>Déplacements Janvier à Décembre 2012</t>
  </si>
  <si>
    <t>Dijon</t>
  </si>
  <si>
    <t>Bligny les Beaunes</t>
  </si>
  <si>
    <t>Mr DESROCHES</t>
  </si>
  <si>
    <t>Mme TERRIER</t>
  </si>
  <si>
    <t>Mr TORRES</t>
  </si>
  <si>
    <t>Mme BORNUAT</t>
  </si>
  <si>
    <t>Mr PERNIN</t>
  </si>
  <si>
    <t>Plateau mini poussin le matin</t>
  </si>
  <si>
    <t>Match minimes l'après midi</t>
  </si>
  <si>
    <t>Replonges</t>
  </si>
  <si>
    <t>Mr TALMEY P</t>
  </si>
  <si>
    <t>De janvier à décembre 2012</t>
  </si>
  <si>
    <t>Sept - Oct 2012</t>
  </si>
  <si>
    <t>Mr FATTIER</t>
  </si>
  <si>
    <t>Mr BON S.</t>
  </si>
  <si>
    <t>Mme GOMEZ</t>
  </si>
  <si>
    <t>Mr MICHEL D.</t>
  </si>
  <si>
    <t xml:space="preserve">Mr JACQUET : </t>
  </si>
  <si>
    <t>Mr BAILLY DEMORTIERE B.</t>
  </si>
  <si>
    <t>Mr BERTHELIER</t>
  </si>
  <si>
    <t xml:space="preserve">Mr GORMAND: </t>
  </si>
  <si>
    <t>M GOMEZ M.</t>
  </si>
  <si>
    <t>Mr DELONG F.</t>
  </si>
  <si>
    <t xml:space="preserve">Mr Daniel NONAIN: </t>
  </si>
  <si>
    <t xml:space="preserve">Mr DALL'ACQUA: </t>
  </si>
  <si>
    <t xml:space="preserve">Mr DUPUIS : </t>
  </si>
  <si>
    <t xml:space="preserve">Mr FLATOT : </t>
  </si>
  <si>
    <t>Mme MUNTZ C.</t>
  </si>
  <si>
    <t xml:space="preserve">Mr DE SARS Xavier : </t>
  </si>
  <si>
    <t xml:space="preserve">Mr CANNET : </t>
  </si>
  <si>
    <t xml:space="preserve">Mr GOUDARD P. </t>
  </si>
</sst>
</file>

<file path=xl/styles.xml><?xml version="1.0" encoding="utf-8"?>
<styleSheet xmlns="http://schemas.openxmlformats.org/spreadsheetml/2006/main">
  <numFmts count="1">
    <numFmt numFmtId="174" formatCode="[$-F800]dddd\,\ mmmm\ dd\,\ yyyy"/>
  </numFmts>
  <fonts count="10">
    <font>
      <sz val="10"/>
      <name val="Arial"/>
    </font>
    <font>
      <b/>
      <i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Arial"/>
    </font>
    <font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7" fillId="0" borderId="0" xfId="0" applyFont="1"/>
    <xf numFmtId="0" fontId="6" fillId="0" borderId="1" xfId="0" applyFont="1" applyBorder="1" applyAlignment="1">
      <alignment horizontal="center"/>
    </xf>
    <xf numFmtId="0" fontId="7" fillId="0" borderId="0" xfId="0" applyFont="1" applyAlignment="1">
      <alignment vertical="center" shrinkToFit="1"/>
    </xf>
    <xf numFmtId="14" fontId="6" fillId="0" borderId="2" xfId="0" applyNumberFormat="1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3" xfId="0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14" fontId="6" fillId="0" borderId="5" xfId="0" applyNumberFormat="1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0" borderId="6" xfId="0" applyNumberFormat="1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14" fontId="6" fillId="0" borderId="5" xfId="0" applyNumberFormat="1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6" xfId="0" applyNumberFormat="1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14" fontId="6" fillId="0" borderId="8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9" xfId="0" applyNumberFormat="1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11" xfId="0" applyFont="1" applyBorder="1"/>
    <xf numFmtId="0" fontId="6" fillId="0" borderId="11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4" fontId="6" fillId="0" borderId="9" xfId="0" applyNumberFormat="1" applyFont="1" applyBorder="1" applyAlignment="1">
      <alignment horizontal="center" vertical="center" shrinkToFit="1"/>
    </xf>
    <xf numFmtId="14" fontId="6" fillId="0" borderId="12" xfId="0" applyNumberFormat="1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0" fontId="6" fillId="0" borderId="13" xfId="0" applyNumberFormat="1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14" fontId="6" fillId="0" borderId="15" xfId="0" applyNumberFormat="1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16" xfId="0" applyNumberFormat="1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4" fontId="6" fillId="0" borderId="16" xfId="0" applyNumberFormat="1" applyFont="1" applyBorder="1" applyAlignment="1">
      <alignment horizontal="center" vertical="center" shrinkToFit="1"/>
    </xf>
    <xf numFmtId="0" fontId="7" fillId="0" borderId="8" xfId="0" applyFont="1" applyBorder="1" applyAlignment="1">
      <alignment vertical="center" shrinkToFit="1"/>
    </xf>
    <xf numFmtId="0" fontId="7" fillId="0" borderId="9" xfId="0" applyFont="1" applyBorder="1" applyAlignment="1">
      <alignment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10" xfId="0" applyFont="1" applyBorder="1" applyAlignment="1">
      <alignment vertical="center" shrinkToFit="1"/>
    </xf>
    <xf numFmtId="0" fontId="6" fillId="0" borderId="10" xfId="0" applyFont="1" applyBorder="1" applyAlignment="1">
      <alignment horizontal="center" vertical="center" shrinkToFit="1"/>
    </xf>
    <xf numFmtId="174" fontId="0" fillId="0" borderId="0" xfId="0" applyNumberFormat="1" applyAlignment="1">
      <alignment horizontal="center"/>
    </xf>
    <xf numFmtId="0" fontId="9" fillId="2" borderId="0" xfId="0" applyFont="1" applyFill="1" applyAlignment="1">
      <alignment horizontal="center"/>
    </xf>
    <xf numFmtId="174" fontId="0" fillId="3" borderId="18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174" fontId="0" fillId="3" borderId="20" xfId="0" applyNumberFormat="1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74" fontId="0" fillId="3" borderId="22" xfId="0" applyNumberForma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6" fillId="0" borderId="24" xfId="0" applyNumberFormat="1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/>
    </xf>
    <xf numFmtId="3" fontId="6" fillId="0" borderId="9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3" fillId="0" borderId="7" xfId="0" applyFont="1" applyBorder="1" applyAlignment="1">
      <alignment vertical="center" wrapText="1" shrinkToFit="1"/>
    </xf>
    <xf numFmtId="0" fontId="6" fillId="0" borderId="25" xfId="0" applyFont="1" applyFill="1" applyBorder="1" applyAlignment="1">
      <alignment horizontal="center" vertical="center" shrinkToFit="1"/>
    </xf>
    <xf numFmtId="0" fontId="7" fillId="0" borderId="26" xfId="0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27" xfId="0" applyFont="1" applyBorder="1" applyAlignment="1">
      <alignment horizontal="center" vertical="center" shrinkToFit="1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32" xfId="0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0" fontId="6" fillId="0" borderId="35" xfId="0" applyFont="1" applyBorder="1" applyAlignment="1">
      <alignment horizontal="center" vertical="center" shrinkToFit="1"/>
    </xf>
    <xf numFmtId="0" fontId="6" fillId="0" borderId="36" xfId="0" applyFont="1" applyBorder="1" applyAlignment="1">
      <alignment horizontal="center" vertical="center" shrinkToFit="1"/>
    </xf>
    <xf numFmtId="0" fontId="6" fillId="0" borderId="25" xfId="0" applyFont="1" applyBorder="1" applyAlignment="1">
      <alignment horizontal="center" vertical="center" shrinkToFit="1"/>
    </xf>
    <xf numFmtId="0" fontId="6" fillId="0" borderId="35" xfId="0" applyFont="1" applyBorder="1" applyAlignment="1">
      <alignment horizontal="center" vertical="center" wrapText="1" shrinkToFit="1"/>
    </xf>
    <xf numFmtId="0" fontId="6" fillId="0" borderId="36" xfId="0" applyFont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523875</xdr:colOff>
      <xdr:row>20</xdr:row>
      <xdr:rowOff>85725</xdr:rowOff>
    </xdr:from>
    <xdr:to>
      <xdr:col>11</xdr:col>
      <xdr:colOff>466725</xdr:colOff>
      <xdr:row>35</xdr:row>
      <xdr:rowOff>152400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5886450" y="3333750"/>
          <a:ext cx="4105275" cy="249555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Avec la commande de menu "Insertion" "Nom" "Définir"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plages de données ont été définies dynamiquement (qui s'adaptent à la longueur de la colonne 1 et à la largeur du tableau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données de la colonne A sont représentées par le nom Villes donné à la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=DECALER(Villes!$A$2;;;NBVAL(Villes!$A:$A)-1)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L'ensemble du tableau de données est représenté par le nom Trajets donné à la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=DECALER(Villes!$A$2;;;NBVAL(Villes);NBVAL(Villes!$1:$1))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Ces noms sont ensuite utilisés dans les formules pour la liste déroulante ou la formule de la colonne F de la Feuille modèle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rgb="FF00B050"/>
    <pageSetUpPr fitToPage="1"/>
  </sheetPr>
  <dimension ref="A1:G27"/>
  <sheetViews>
    <sheetView topLeftCell="A13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93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40916</v>
      </c>
      <c r="C16" s="12" t="s">
        <v>32</v>
      </c>
      <c r="D16" s="12" t="s">
        <v>1</v>
      </c>
      <c r="E16" s="12" t="s">
        <v>32</v>
      </c>
      <c r="F16" s="13">
        <f t="shared" ref="F16:F24" ca="1" si="0">IF(D16="","",VLOOKUP(D16,Trajets,3,FALSE))</f>
        <v>228</v>
      </c>
      <c r="G16" s="14" t="s">
        <v>46</v>
      </c>
    </row>
    <row r="17" spans="2:7" s="10" customFormat="1" ht="39.950000000000003" customHeight="1">
      <c r="B17" s="15">
        <v>40936</v>
      </c>
      <c r="C17" s="16" t="s">
        <v>32</v>
      </c>
      <c r="D17" s="16" t="s">
        <v>3</v>
      </c>
      <c r="E17" s="16" t="s">
        <v>32</v>
      </c>
      <c r="F17" s="17">
        <f t="shared" ca="1" si="0"/>
        <v>90</v>
      </c>
      <c r="G17" s="18" t="s">
        <v>46</v>
      </c>
    </row>
    <row r="18" spans="2:7" s="10" customFormat="1" ht="39.950000000000003" customHeight="1">
      <c r="B18" s="15">
        <v>40992</v>
      </c>
      <c r="C18" s="16" t="s">
        <v>32</v>
      </c>
      <c r="D18" s="16" t="s">
        <v>29</v>
      </c>
      <c r="E18" s="16" t="s">
        <v>32</v>
      </c>
      <c r="F18" s="17">
        <f t="shared" ca="1" si="0"/>
        <v>104</v>
      </c>
      <c r="G18" s="18" t="s">
        <v>46</v>
      </c>
    </row>
    <row r="19" spans="2:7" s="10" customFormat="1" ht="39.950000000000003" customHeight="1">
      <c r="B19" s="15">
        <v>41035</v>
      </c>
      <c r="C19" s="16" t="s">
        <v>32</v>
      </c>
      <c r="D19" s="16" t="s">
        <v>61</v>
      </c>
      <c r="E19" s="16" t="s">
        <v>32</v>
      </c>
      <c r="F19" s="17">
        <f t="shared" ca="1" si="0"/>
        <v>128</v>
      </c>
      <c r="G19" s="18" t="s">
        <v>46</v>
      </c>
    </row>
    <row r="20" spans="2:7" s="10" customFormat="1" ht="39.950000000000003" customHeight="1">
      <c r="B20" s="15">
        <v>41020</v>
      </c>
      <c r="C20" s="16" t="s">
        <v>32</v>
      </c>
      <c r="D20" s="16" t="s">
        <v>34</v>
      </c>
      <c r="E20" s="16" t="s">
        <v>32</v>
      </c>
      <c r="F20" s="17">
        <f t="shared" ca="1" si="0"/>
        <v>96</v>
      </c>
      <c r="G20" s="18" t="s">
        <v>46</v>
      </c>
    </row>
    <row r="21" spans="2:7" s="10" customFormat="1" ht="39.950000000000003" customHeight="1">
      <c r="B21" s="19">
        <v>41189</v>
      </c>
      <c r="C21" s="16" t="s">
        <v>32</v>
      </c>
      <c r="D21" s="16" t="s">
        <v>31</v>
      </c>
      <c r="E21" s="16" t="s">
        <v>32</v>
      </c>
      <c r="F21" s="17">
        <f t="shared" ca="1" si="0"/>
        <v>58</v>
      </c>
      <c r="G21" s="18" t="s">
        <v>46</v>
      </c>
    </row>
    <row r="22" spans="2:7" s="10" customFormat="1" ht="39.950000000000003" customHeight="1">
      <c r="B22" s="15">
        <v>41230</v>
      </c>
      <c r="C22" s="20" t="s">
        <v>32</v>
      </c>
      <c r="D22" s="16" t="s">
        <v>34</v>
      </c>
      <c r="E22" s="20" t="s">
        <v>32</v>
      </c>
      <c r="F22" s="21">
        <f t="shared" ca="1" si="0"/>
        <v>96</v>
      </c>
      <c r="G22" s="22" t="s">
        <v>46</v>
      </c>
    </row>
    <row r="23" spans="2:7" s="10" customFormat="1" ht="39.950000000000003" customHeight="1">
      <c r="B23" s="19">
        <v>41258</v>
      </c>
      <c r="C23" s="20" t="s">
        <v>32</v>
      </c>
      <c r="D23" s="16" t="s">
        <v>11</v>
      </c>
      <c r="E23" s="20" t="s">
        <v>32</v>
      </c>
      <c r="F23" s="21">
        <f t="shared" ca="1" si="0"/>
        <v>178</v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978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4">
    <tabColor rgb="FF00B050"/>
    <pageSetUpPr fitToPage="1"/>
  </sheetPr>
  <dimension ref="A1:G27"/>
  <sheetViews>
    <sheetView topLeftCell="A13" zoomScale="106" zoomScaleNormal="10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113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41230</v>
      </c>
      <c r="C16" s="12" t="s">
        <v>32</v>
      </c>
      <c r="D16" s="12" t="s">
        <v>34</v>
      </c>
      <c r="E16" s="12" t="s">
        <v>32</v>
      </c>
      <c r="F16" s="13">
        <f t="shared" ref="F16:F24" ca="1" si="0">IF(D16="","",VLOOKUP(D16,Trajets,3,FALSE))</f>
        <v>96</v>
      </c>
      <c r="G16" s="14" t="s">
        <v>46</v>
      </c>
    </row>
    <row r="17" spans="2:7" s="10" customFormat="1" ht="39.950000000000003" customHeight="1">
      <c r="B17" s="15">
        <v>41244</v>
      </c>
      <c r="C17" s="16" t="s">
        <v>32</v>
      </c>
      <c r="D17" s="16" t="s">
        <v>34</v>
      </c>
      <c r="E17" s="16" t="s">
        <v>32</v>
      </c>
      <c r="F17" s="17">
        <f t="shared" ca="1" si="0"/>
        <v>96</v>
      </c>
      <c r="G17" s="18" t="s">
        <v>46</v>
      </c>
    </row>
    <row r="18" spans="2:7" s="10" customFormat="1" ht="39.950000000000003" customHeight="1">
      <c r="B18" s="15">
        <v>41258</v>
      </c>
      <c r="C18" s="16" t="s">
        <v>32</v>
      </c>
      <c r="D18" s="16" t="s">
        <v>11</v>
      </c>
      <c r="E18" s="16" t="s">
        <v>32</v>
      </c>
      <c r="F18" s="17">
        <f t="shared" ca="1" si="0"/>
        <v>178</v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370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tabColor rgb="FF00B050"/>
    <pageSetUpPr fitToPage="1"/>
  </sheetPr>
  <dimension ref="A1:G27"/>
  <sheetViews>
    <sheetView topLeftCell="A19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114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41195</v>
      </c>
      <c r="C16" s="12" t="s">
        <v>32</v>
      </c>
      <c r="D16" s="12" t="s">
        <v>27</v>
      </c>
      <c r="E16" s="12" t="s">
        <v>32</v>
      </c>
      <c r="F16" s="13">
        <f t="shared" ref="F16:F24" ca="1" si="0">IF(D16="","",VLOOKUP(D16,Trajets,3,FALSE))</f>
        <v>50</v>
      </c>
      <c r="G16" s="14" t="s">
        <v>46</v>
      </c>
    </row>
    <row r="17" spans="2:7" s="10" customFormat="1" ht="39.950000000000003" customHeight="1">
      <c r="B17" s="15">
        <v>41237</v>
      </c>
      <c r="C17" s="16" t="s">
        <v>32</v>
      </c>
      <c r="D17" s="16" t="s">
        <v>27</v>
      </c>
      <c r="E17" s="16" t="s">
        <v>32</v>
      </c>
      <c r="F17" s="17">
        <f t="shared" ca="1" si="0"/>
        <v>50</v>
      </c>
      <c r="G17" s="18" t="s">
        <v>46</v>
      </c>
    </row>
    <row r="18" spans="2:7" s="10" customFormat="1" ht="39.950000000000003" customHeight="1">
      <c r="B18" s="15">
        <v>41258</v>
      </c>
      <c r="C18" s="16" t="s">
        <v>32</v>
      </c>
      <c r="D18" s="16" t="s">
        <v>4</v>
      </c>
      <c r="E18" s="16" t="s">
        <v>32</v>
      </c>
      <c r="F18" s="17">
        <f t="shared" ca="1" si="0"/>
        <v>58</v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>
      <c r="B24" s="19"/>
      <c r="C24" s="20" t="s">
        <v>32</v>
      </c>
      <c r="D24" s="63"/>
      <c r="E24" s="20" t="s">
        <v>32</v>
      </c>
      <c r="F24" s="21" t="str">
        <f t="shared" si="0"/>
        <v/>
      </c>
      <c r="G24" s="22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158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dataValidations count="2">
    <dataValidation type="list" allowBlank="1" showInputMessage="1" showErrorMessage="1" sqref="B16:B24">
      <formula1>Dates</formula1>
    </dataValidation>
    <dataValidation type="list" allowBlank="1" showInputMessage="1" showErrorMessage="1" sqref="D16:D24">
      <formula1>Villes</formula1>
    </dataValidation>
  </dataValidations>
  <pageMargins left="0.70866141732283472" right="0.70866141732283472" top="0.74803149606299213" bottom="0.74803149606299213" header="0.31496062992125984" footer="0.31496062992125984"/>
  <pageSetup paperSize="9" scale="72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rgb="FF00B050"/>
    <pageSetUpPr fitToPage="1"/>
  </sheetPr>
  <dimension ref="A1:G29"/>
  <sheetViews>
    <sheetView topLeftCell="A19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64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40922</v>
      </c>
      <c r="C16" s="12" t="s">
        <v>32</v>
      </c>
      <c r="D16" s="12" t="s">
        <v>18</v>
      </c>
      <c r="E16" s="12" t="s">
        <v>32</v>
      </c>
      <c r="F16" s="13">
        <f t="shared" ref="F16:F26" ca="1" si="0">IF(D16="","",VLOOKUP(D16,Trajets,3,FALSE))</f>
        <v>58</v>
      </c>
      <c r="G16" s="14" t="s">
        <v>46</v>
      </c>
    </row>
    <row r="17" spans="2:7" s="10" customFormat="1" ht="39.950000000000003" customHeight="1">
      <c r="B17" s="15">
        <v>40937</v>
      </c>
      <c r="C17" s="16" t="s">
        <v>32</v>
      </c>
      <c r="D17" s="16" t="s">
        <v>20</v>
      </c>
      <c r="E17" s="16" t="s">
        <v>32</v>
      </c>
      <c r="F17" s="17">
        <f t="shared" ca="1" si="0"/>
        <v>118</v>
      </c>
      <c r="G17" s="18" t="s">
        <v>46</v>
      </c>
    </row>
    <row r="18" spans="2:7" s="10" customFormat="1" ht="39.950000000000003" customHeight="1">
      <c r="B18" s="15">
        <v>40951</v>
      </c>
      <c r="C18" s="16" t="s">
        <v>32</v>
      </c>
      <c r="D18" s="16" t="s">
        <v>8</v>
      </c>
      <c r="E18" s="16" t="s">
        <v>32</v>
      </c>
      <c r="F18" s="17">
        <f t="shared" ca="1" si="0"/>
        <v>74</v>
      </c>
      <c r="G18" s="18" t="s">
        <v>46</v>
      </c>
    </row>
    <row r="19" spans="2:7" s="10" customFormat="1" ht="39.950000000000003" customHeight="1">
      <c r="B19" s="15">
        <v>40999</v>
      </c>
      <c r="C19" s="16" t="s">
        <v>32</v>
      </c>
      <c r="D19" s="16" t="s">
        <v>26</v>
      </c>
      <c r="E19" s="16" t="s">
        <v>32</v>
      </c>
      <c r="F19" s="17">
        <f t="shared" ca="1" si="0"/>
        <v>128</v>
      </c>
      <c r="G19" s="18" t="s">
        <v>46</v>
      </c>
    </row>
    <row r="20" spans="2:7" s="10" customFormat="1" ht="39.950000000000003" customHeight="1">
      <c r="B20" s="15">
        <v>41014</v>
      </c>
      <c r="C20" s="16" t="s">
        <v>32</v>
      </c>
      <c r="D20" s="16" t="s">
        <v>22</v>
      </c>
      <c r="E20" s="16" t="s">
        <v>32</v>
      </c>
      <c r="F20" s="17">
        <f t="shared" ca="1" si="0"/>
        <v>54</v>
      </c>
      <c r="G20" s="18" t="s">
        <v>46</v>
      </c>
    </row>
    <row r="21" spans="2:7" s="10" customFormat="1" ht="39.950000000000003" customHeight="1">
      <c r="B21" s="15">
        <v>41181</v>
      </c>
      <c r="C21" s="16" t="s">
        <v>32</v>
      </c>
      <c r="D21" s="16" t="s">
        <v>3</v>
      </c>
      <c r="E21" s="16" t="s">
        <v>32</v>
      </c>
      <c r="F21" s="17">
        <f t="shared" ca="1" si="0"/>
        <v>90</v>
      </c>
      <c r="G21" s="18" t="s">
        <v>46</v>
      </c>
    </row>
    <row r="22" spans="2:7" s="10" customFormat="1" ht="39.950000000000003" customHeight="1">
      <c r="B22" s="19">
        <v>41195</v>
      </c>
      <c r="C22" s="16" t="s">
        <v>32</v>
      </c>
      <c r="D22" s="16" t="s">
        <v>96</v>
      </c>
      <c r="E22" s="16" t="s">
        <v>32</v>
      </c>
      <c r="F22" s="17">
        <f t="shared" ca="1" si="0"/>
        <v>116</v>
      </c>
      <c r="G22" s="18" t="s">
        <v>46</v>
      </c>
    </row>
    <row r="23" spans="2:7" s="10" customFormat="1" ht="39.950000000000003" customHeight="1">
      <c r="B23" s="19">
        <v>41202</v>
      </c>
      <c r="C23" s="16" t="s">
        <v>32</v>
      </c>
      <c r="D23" s="16" t="s">
        <v>6</v>
      </c>
      <c r="E23" s="16" t="s">
        <v>32</v>
      </c>
      <c r="F23" s="17">
        <f t="shared" ca="1" si="0"/>
        <v>138</v>
      </c>
      <c r="G23" s="18" t="s">
        <v>46</v>
      </c>
    </row>
    <row r="24" spans="2:7" s="10" customFormat="1" ht="39.950000000000003" customHeight="1">
      <c r="B24" s="15">
        <v>41223</v>
      </c>
      <c r="C24" s="20" t="s">
        <v>32</v>
      </c>
      <c r="D24" s="16" t="s">
        <v>95</v>
      </c>
      <c r="E24" s="20" t="s">
        <v>32</v>
      </c>
      <c r="F24" s="17">
        <f t="shared" ca="1" si="0"/>
        <v>200</v>
      </c>
      <c r="G24" s="22" t="s">
        <v>46</v>
      </c>
    </row>
    <row r="25" spans="2:7" s="10" customFormat="1" ht="39.950000000000003" customHeight="1">
      <c r="B25" s="19">
        <v>41237</v>
      </c>
      <c r="C25" s="20" t="s">
        <v>32</v>
      </c>
      <c r="D25" s="16" t="s">
        <v>4</v>
      </c>
      <c r="E25" s="20" t="s">
        <v>32</v>
      </c>
      <c r="F25" s="21">
        <f t="shared" ca="1" si="0"/>
        <v>58</v>
      </c>
      <c r="G25" s="22" t="s">
        <v>46</v>
      </c>
    </row>
    <row r="26" spans="2:7" s="10" customFormat="1" ht="39.950000000000003" customHeight="1" thickBot="1">
      <c r="B26" s="23">
        <v>41252</v>
      </c>
      <c r="C26" s="24" t="s">
        <v>32</v>
      </c>
      <c r="D26" s="32" t="s">
        <v>0</v>
      </c>
      <c r="E26" s="24" t="s">
        <v>32</v>
      </c>
      <c r="F26" s="25">
        <f t="shared" ca="1" si="0"/>
        <v>168</v>
      </c>
      <c r="G26" s="26" t="s">
        <v>46</v>
      </c>
    </row>
    <row r="27" spans="2:7" s="8" customFormat="1" ht="21" thickBot="1">
      <c r="B27" s="27"/>
      <c r="C27" s="28"/>
      <c r="D27" s="27"/>
      <c r="E27" s="29" t="s">
        <v>47</v>
      </c>
      <c r="F27" s="30">
        <f ca="1">SUM(F16:F26)</f>
        <v>1202</v>
      </c>
      <c r="G27" s="31"/>
    </row>
    <row r="29" spans="2:7" ht="23.25">
      <c r="B29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6">
      <formula1>Villes</formula1>
    </dataValidation>
    <dataValidation type="list" allowBlank="1" showInputMessage="1" showErrorMessage="1" sqref="B16:B26">
      <formula1>Dates</formula1>
    </dataValidation>
  </dataValidations>
  <pageMargins left="0.78740157499999996" right="0.78740157499999996" top="0.984251969" bottom="0.984251969" header="0.4921259845" footer="0.4921259845"/>
  <pageSetup paperSize="9" scale="60" orientation="landscape" horizontalDpi="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0">
    <tabColor rgb="FFFFFF00"/>
    <pageSetUpPr fitToPage="1"/>
  </sheetPr>
  <dimension ref="A1:G34"/>
  <sheetViews>
    <sheetView topLeftCell="B28" zoomScale="118" zoomScaleNormal="118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71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40936</v>
      </c>
      <c r="C16" s="12" t="s">
        <v>32</v>
      </c>
      <c r="D16" s="12" t="s">
        <v>8</v>
      </c>
      <c r="E16" s="12" t="s">
        <v>32</v>
      </c>
      <c r="F16" s="13">
        <f t="shared" ref="F16:F30" ca="1" si="0">IF(D16="","",VLOOKUP(D16,Trajets,3,FALSE))</f>
        <v>74</v>
      </c>
      <c r="G16" s="14" t="s">
        <v>82</v>
      </c>
    </row>
    <row r="17" spans="2:7" s="10" customFormat="1" ht="39.950000000000003" customHeight="1">
      <c r="B17" s="15">
        <v>40936</v>
      </c>
      <c r="C17" s="16" t="s">
        <v>32</v>
      </c>
      <c r="D17" s="16" t="s">
        <v>5</v>
      </c>
      <c r="E17" s="16" t="s">
        <v>32</v>
      </c>
      <c r="F17" s="17">
        <f t="shared" ca="1" si="0"/>
        <v>70</v>
      </c>
      <c r="G17" s="18" t="s">
        <v>89</v>
      </c>
    </row>
    <row r="18" spans="2:7" s="10" customFormat="1" ht="39.950000000000003" customHeight="1">
      <c r="B18" s="15">
        <v>40943</v>
      </c>
      <c r="C18" s="16" t="s">
        <v>32</v>
      </c>
      <c r="D18" s="16" t="s">
        <v>25</v>
      </c>
      <c r="E18" s="16" t="s">
        <v>32</v>
      </c>
      <c r="F18" s="17">
        <f t="shared" ca="1" si="0"/>
        <v>82</v>
      </c>
      <c r="G18" s="18" t="s">
        <v>83</v>
      </c>
    </row>
    <row r="19" spans="2:7" s="10" customFormat="1" ht="39.950000000000003" customHeight="1">
      <c r="B19" s="15">
        <v>40992</v>
      </c>
      <c r="C19" s="16" t="s">
        <v>32</v>
      </c>
      <c r="D19" s="16" t="s">
        <v>31</v>
      </c>
      <c r="E19" s="16" t="s">
        <v>32</v>
      </c>
      <c r="F19" s="17">
        <f t="shared" ca="1" si="0"/>
        <v>58</v>
      </c>
      <c r="G19" s="18" t="s">
        <v>82</v>
      </c>
    </row>
    <row r="20" spans="2:7" s="10" customFormat="1" ht="39.950000000000003" customHeight="1">
      <c r="B20" s="15">
        <v>40992</v>
      </c>
      <c r="C20" s="16" t="s">
        <v>32</v>
      </c>
      <c r="D20" s="16" t="s">
        <v>18</v>
      </c>
      <c r="E20" s="16" t="s">
        <v>32</v>
      </c>
      <c r="F20" s="17">
        <f t="shared" ca="1" si="0"/>
        <v>58</v>
      </c>
      <c r="G20" s="18" t="s">
        <v>89</v>
      </c>
    </row>
    <row r="21" spans="2:7" s="10" customFormat="1" ht="39.950000000000003" customHeight="1">
      <c r="B21" s="15">
        <v>41013</v>
      </c>
      <c r="C21" s="16" t="s">
        <v>32</v>
      </c>
      <c r="D21" s="16" t="s">
        <v>19</v>
      </c>
      <c r="E21" s="16" t="s">
        <v>32</v>
      </c>
      <c r="F21" s="17">
        <f t="shared" ca="1" si="0"/>
        <v>84</v>
      </c>
      <c r="G21" s="18" t="s">
        <v>46</v>
      </c>
    </row>
    <row r="22" spans="2:7" s="10" customFormat="1" ht="39.950000000000003" customHeight="1">
      <c r="B22" s="15">
        <v>41056</v>
      </c>
      <c r="C22" s="16" t="s">
        <v>32</v>
      </c>
      <c r="D22" s="16" t="s">
        <v>5</v>
      </c>
      <c r="E22" s="16" t="s">
        <v>32</v>
      </c>
      <c r="F22" s="17">
        <f t="shared" ca="1" si="0"/>
        <v>70</v>
      </c>
      <c r="G22" s="18" t="s">
        <v>87</v>
      </c>
    </row>
    <row r="23" spans="2:7" s="10" customFormat="1" ht="39.950000000000003" customHeight="1">
      <c r="B23" s="15">
        <v>41020</v>
      </c>
      <c r="C23" s="16" t="s">
        <v>32</v>
      </c>
      <c r="D23" s="16" t="s">
        <v>56</v>
      </c>
      <c r="E23" s="16" t="s">
        <v>32</v>
      </c>
      <c r="F23" s="17">
        <f t="shared" ca="1" si="0"/>
        <v>16</v>
      </c>
      <c r="G23" s="18" t="s">
        <v>46</v>
      </c>
    </row>
    <row r="24" spans="2:7" s="10" customFormat="1" ht="39.950000000000003" customHeight="1">
      <c r="B24" s="15">
        <v>41181</v>
      </c>
      <c r="C24" s="16" t="s">
        <v>32</v>
      </c>
      <c r="D24" s="16" t="s">
        <v>26</v>
      </c>
      <c r="E24" s="16" t="s">
        <v>32</v>
      </c>
      <c r="F24" s="17">
        <f t="shared" ca="1" si="0"/>
        <v>128</v>
      </c>
      <c r="G24" s="18" t="s">
        <v>46</v>
      </c>
    </row>
    <row r="25" spans="2:7" s="10" customFormat="1" ht="39.950000000000003" customHeight="1">
      <c r="B25" s="15">
        <v>41188</v>
      </c>
      <c r="C25" s="16" t="s">
        <v>32</v>
      </c>
      <c r="D25" s="16" t="s">
        <v>31</v>
      </c>
      <c r="E25" s="16" t="s">
        <v>32</v>
      </c>
      <c r="F25" s="17">
        <f t="shared" ca="1" si="0"/>
        <v>58</v>
      </c>
      <c r="G25" s="18" t="s">
        <v>46</v>
      </c>
    </row>
    <row r="26" spans="2:7" s="10" customFormat="1" ht="39.950000000000003" customHeight="1">
      <c r="B26" s="15">
        <v>41202</v>
      </c>
      <c r="C26" s="16" t="s">
        <v>32</v>
      </c>
      <c r="D26" s="16" t="s">
        <v>5</v>
      </c>
      <c r="E26" s="16" t="s">
        <v>32</v>
      </c>
      <c r="F26" s="17">
        <f t="shared" ca="1" si="0"/>
        <v>70</v>
      </c>
      <c r="G26" s="18" t="s">
        <v>82</v>
      </c>
    </row>
    <row r="27" spans="2:7" s="10" customFormat="1" ht="39.950000000000003" customHeight="1">
      <c r="B27" s="15">
        <v>41202</v>
      </c>
      <c r="C27" s="16" t="s">
        <v>32</v>
      </c>
      <c r="D27" s="16" t="s">
        <v>19</v>
      </c>
      <c r="E27" s="16" t="s">
        <v>32</v>
      </c>
      <c r="F27" s="17">
        <f t="shared" ca="1" si="0"/>
        <v>84</v>
      </c>
      <c r="G27" s="66" t="s">
        <v>89</v>
      </c>
    </row>
    <row r="28" spans="2:7" s="10" customFormat="1" ht="39.950000000000003" customHeight="1">
      <c r="B28" s="15">
        <v>41244</v>
      </c>
      <c r="C28" s="16" t="s">
        <v>32</v>
      </c>
      <c r="D28" s="16" t="s">
        <v>5</v>
      </c>
      <c r="E28" s="16" t="s">
        <v>32</v>
      </c>
      <c r="F28" s="17">
        <f t="shared" ca="1" si="0"/>
        <v>70</v>
      </c>
      <c r="G28" s="67" t="s">
        <v>83</v>
      </c>
    </row>
    <row r="29" spans="2:7" s="10" customFormat="1" ht="39.950000000000003" customHeight="1">
      <c r="B29" s="15"/>
      <c r="C29" s="16" t="s">
        <v>32</v>
      </c>
      <c r="D29" s="16"/>
      <c r="E29" s="16" t="s">
        <v>32</v>
      </c>
      <c r="F29" s="17" t="str">
        <f t="shared" si="0"/>
        <v/>
      </c>
      <c r="G29" s="36" t="s">
        <v>83</v>
      </c>
    </row>
    <row r="30" spans="2:7" s="10" customFormat="1" ht="39.950000000000003" customHeight="1">
      <c r="B30" s="15">
        <v>41054</v>
      </c>
      <c r="C30" s="20" t="s">
        <v>32</v>
      </c>
      <c r="D30" s="16" t="s">
        <v>8</v>
      </c>
      <c r="E30" s="20" t="s">
        <v>32</v>
      </c>
      <c r="F30" s="17">
        <f t="shared" ca="1" si="0"/>
        <v>74</v>
      </c>
      <c r="G30" s="62" t="s">
        <v>88</v>
      </c>
    </row>
    <row r="31" spans="2:7" s="10" customFormat="1" ht="39.950000000000003" customHeight="1" thickBot="1">
      <c r="B31" s="23" t="s">
        <v>106</v>
      </c>
      <c r="C31" s="74" t="s">
        <v>84</v>
      </c>
      <c r="D31" s="75"/>
      <c r="E31" s="76"/>
      <c r="F31" s="60">
        <v>1440</v>
      </c>
      <c r="G31" s="46" t="s">
        <v>76</v>
      </c>
    </row>
    <row r="32" spans="2:7" s="8" customFormat="1" ht="21" thickBot="1">
      <c r="B32" s="27"/>
      <c r="C32" s="28"/>
      <c r="D32" s="27"/>
      <c r="E32" s="29" t="s">
        <v>47</v>
      </c>
      <c r="F32" s="30">
        <f ca="1">SUM(F16:F31)</f>
        <v>2436</v>
      </c>
      <c r="G32" s="31"/>
    </row>
    <row r="34" spans="2:7" ht="23.25">
      <c r="B34" s="6" t="s">
        <v>48</v>
      </c>
      <c r="G34" s="61"/>
    </row>
  </sheetData>
  <mergeCells count="3">
    <mergeCell ref="B14:G14"/>
    <mergeCell ref="C15:E15"/>
    <mergeCell ref="C31:E31"/>
  </mergeCells>
  <phoneticPr fontId="8" type="noConversion"/>
  <dataValidations count="2">
    <dataValidation type="list" allowBlank="1" showInputMessage="1" showErrorMessage="1" sqref="B16:B29">
      <formula1>Dates</formula1>
    </dataValidation>
    <dataValidation type="list" allowBlank="1" showInputMessage="1" showErrorMessage="1" sqref="D16:D30">
      <formula1>Villes</formula1>
    </dataValidation>
  </dataValidations>
  <pageMargins left="0.78740157480314965" right="0.78740157480314965" top="0.98425196850393704" bottom="0.98425196850393704" header="0.51181102362204722" footer="0.51181102362204722"/>
  <pageSetup paperSize="9" scale="53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6">
    <tabColor rgb="FF00B050"/>
    <pageSetUpPr fitToPage="1"/>
  </sheetPr>
  <dimension ref="A1:G27"/>
  <sheetViews>
    <sheetView topLeftCell="B15" zoomScale="112" zoomScaleNormal="112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109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40936</v>
      </c>
      <c r="C16" s="12" t="s">
        <v>32</v>
      </c>
      <c r="D16" s="12" t="s">
        <v>8</v>
      </c>
      <c r="E16" s="12" t="s">
        <v>32</v>
      </c>
      <c r="F16" s="13">
        <f t="shared" ref="F16:F24" ca="1" si="0">IF(D16="","",VLOOKUP(D16,Trajets,3,FALSE))</f>
        <v>74</v>
      </c>
      <c r="G16" s="14" t="s">
        <v>46</v>
      </c>
    </row>
    <row r="17" spans="2:7" s="10" customFormat="1" ht="39.950000000000003" customHeight="1">
      <c r="B17" s="15">
        <v>40992</v>
      </c>
      <c r="C17" s="16" t="s">
        <v>32</v>
      </c>
      <c r="D17" s="16" t="s">
        <v>31</v>
      </c>
      <c r="E17" s="16" t="s">
        <v>32</v>
      </c>
      <c r="F17" s="17">
        <f t="shared" ca="1" si="0"/>
        <v>58</v>
      </c>
      <c r="G17" s="18" t="s">
        <v>46</v>
      </c>
    </row>
    <row r="18" spans="2:7" s="10" customFormat="1" ht="39.950000000000003" customHeight="1">
      <c r="B18" s="15">
        <v>41188</v>
      </c>
      <c r="C18" s="16" t="s">
        <v>32</v>
      </c>
      <c r="D18" s="16" t="s">
        <v>31</v>
      </c>
      <c r="E18" s="16" t="s">
        <v>32</v>
      </c>
      <c r="F18" s="17">
        <f t="shared" ca="1" si="0"/>
        <v>58</v>
      </c>
      <c r="G18" s="18" t="s">
        <v>46</v>
      </c>
    </row>
    <row r="19" spans="2:7" s="10" customFormat="1" ht="39.950000000000003" customHeight="1">
      <c r="B19" s="15">
        <v>41202</v>
      </c>
      <c r="C19" s="16" t="s">
        <v>32</v>
      </c>
      <c r="D19" s="16" t="s">
        <v>5</v>
      </c>
      <c r="E19" s="16" t="s">
        <v>32</v>
      </c>
      <c r="F19" s="17">
        <f t="shared" ca="1" si="0"/>
        <v>70</v>
      </c>
      <c r="G19" s="18" t="s">
        <v>46</v>
      </c>
    </row>
    <row r="20" spans="2:7" s="10" customFormat="1" ht="39.950000000000003" customHeight="1">
      <c r="B20" s="15">
        <v>41244</v>
      </c>
      <c r="C20" s="16" t="s">
        <v>32</v>
      </c>
      <c r="D20" s="16" t="s">
        <v>5</v>
      </c>
      <c r="E20" s="16" t="s">
        <v>32</v>
      </c>
      <c r="F20" s="17">
        <f t="shared" ca="1" si="0"/>
        <v>70</v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330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3">
    <tabColor rgb="FF00B050"/>
    <pageSetUpPr fitToPage="1"/>
  </sheetPr>
  <dimension ref="A1:G27"/>
  <sheetViews>
    <sheetView topLeftCell="B10" zoomScale="106" zoomScaleNormal="10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100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41195</v>
      </c>
      <c r="C16" s="12" t="s">
        <v>32</v>
      </c>
      <c r="D16" s="12" t="s">
        <v>96</v>
      </c>
      <c r="E16" s="12" t="s">
        <v>32</v>
      </c>
      <c r="F16" s="13">
        <f t="shared" ref="F16:F24" ca="1" si="0">IF(D16="","",VLOOKUP(D16,Trajets,3,FALSE))</f>
        <v>116</v>
      </c>
      <c r="G16" s="14" t="s">
        <v>46</v>
      </c>
    </row>
    <row r="17" spans="2:7" s="10" customFormat="1" ht="39.950000000000003" customHeight="1">
      <c r="B17" s="15">
        <v>41209</v>
      </c>
      <c r="C17" s="16" t="s">
        <v>32</v>
      </c>
      <c r="D17" s="16" t="s">
        <v>6</v>
      </c>
      <c r="E17" s="16" t="s">
        <v>32</v>
      </c>
      <c r="F17" s="17">
        <f t="shared" ca="1" si="0"/>
        <v>138</v>
      </c>
      <c r="G17" s="18" t="s">
        <v>46</v>
      </c>
    </row>
    <row r="18" spans="2:7" s="10" customFormat="1" ht="39.950000000000003" customHeight="1">
      <c r="B18" s="15">
        <v>41223</v>
      </c>
      <c r="C18" s="16" t="s">
        <v>32</v>
      </c>
      <c r="D18" s="16" t="s">
        <v>95</v>
      </c>
      <c r="E18" s="16" t="s">
        <v>32</v>
      </c>
      <c r="F18" s="17">
        <f t="shared" ca="1" si="0"/>
        <v>200</v>
      </c>
      <c r="G18" s="18" t="s">
        <v>46</v>
      </c>
    </row>
    <row r="19" spans="2:7" s="10" customFormat="1" ht="39.950000000000003" customHeight="1">
      <c r="B19" s="15">
        <v>41237</v>
      </c>
      <c r="C19" s="16" t="s">
        <v>32</v>
      </c>
      <c r="D19" s="16" t="s">
        <v>4</v>
      </c>
      <c r="E19" s="16" t="s">
        <v>32</v>
      </c>
      <c r="F19" s="17">
        <f t="shared" ca="1" si="0"/>
        <v>58</v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512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B16:B24">
      <formula1>Dates</formula1>
    </dataValidation>
    <dataValidation type="list" allowBlank="1" showInputMessage="1" showErrorMessage="1" sqref="D16:D24">
      <formula1>Villes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 enableFormatConditionsCalculation="0">
    <tabColor rgb="FF00B050"/>
    <pageSetUpPr fitToPage="1"/>
  </sheetPr>
  <dimension ref="A1:G27"/>
  <sheetViews>
    <sheetView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91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40916</v>
      </c>
      <c r="C16" s="12" t="s">
        <v>32</v>
      </c>
      <c r="D16" s="12" t="s">
        <v>1</v>
      </c>
      <c r="E16" s="12" t="s">
        <v>32</v>
      </c>
      <c r="F16" s="13">
        <f t="shared" ref="F16:F24" ca="1" si="0">IF(D16="","",VLOOKUP(D16,Trajets,3,FALSE))</f>
        <v>228</v>
      </c>
      <c r="G16" s="14" t="s">
        <v>46</v>
      </c>
    </row>
    <row r="17" spans="2:7" s="10" customFormat="1" ht="39.950000000000003" customHeight="1">
      <c r="B17" s="15">
        <v>41042</v>
      </c>
      <c r="C17" s="16" t="s">
        <v>32</v>
      </c>
      <c r="D17" s="16" t="s">
        <v>104</v>
      </c>
      <c r="E17" s="16" t="s">
        <v>32</v>
      </c>
      <c r="F17" s="17">
        <f t="shared" ca="1" si="0"/>
        <v>68</v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296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 enableFormatConditionsCalculation="0">
    <tabColor rgb="FF00B050"/>
    <pageSetUpPr fitToPage="1"/>
  </sheetPr>
  <dimension ref="A1:G27"/>
  <sheetViews>
    <sheetView topLeftCell="A7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62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40922</v>
      </c>
      <c r="C16" s="12" t="s">
        <v>32</v>
      </c>
      <c r="D16" s="12" t="s">
        <v>27</v>
      </c>
      <c r="E16" s="12" t="s">
        <v>32</v>
      </c>
      <c r="F16" s="13">
        <f t="shared" ref="F16:F24" ca="1" si="0">IF(D16="","",VLOOKUP(D16,Trajets,3,FALSE))</f>
        <v>50</v>
      </c>
      <c r="G16" s="14" t="s">
        <v>46</v>
      </c>
    </row>
    <row r="17" spans="2:7" s="10" customFormat="1" ht="39.950000000000003" customHeight="1">
      <c r="B17" s="15">
        <v>40999</v>
      </c>
      <c r="C17" s="16" t="s">
        <v>32</v>
      </c>
      <c r="D17" s="16" t="s">
        <v>0</v>
      </c>
      <c r="E17" s="16" t="s">
        <v>32</v>
      </c>
      <c r="F17" s="17">
        <f t="shared" ca="1" si="0"/>
        <v>168</v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218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40">
    <tabColor rgb="FF00B050"/>
    <pageSetUpPr fitToPage="1"/>
  </sheetPr>
  <dimension ref="A1:G27"/>
  <sheetViews>
    <sheetView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124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41237</v>
      </c>
      <c r="C16" s="12" t="s">
        <v>32</v>
      </c>
      <c r="D16" s="12" t="s">
        <v>2</v>
      </c>
      <c r="E16" s="12" t="s">
        <v>32</v>
      </c>
      <c r="F16" s="13">
        <f t="shared" ref="F16:F24" ca="1" si="0">IF(D16="","",VLOOKUP(D16,Trajets,3,FALSE))</f>
        <v>58</v>
      </c>
      <c r="G16" s="14" t="s">
        <v>46</v>
      </c>
    </row>
    <row r="17" spans="2:7" s="10" customFormat="1" ht="39.950000000000003" customHeight="1">
      <c r="B17" s="15"/>
      <c r="C17" s="16" t="s">
        <v>32</v>
      </c>
      <c r="D17" s="16"/>
      <c r="E17" s="16" t="s">
        <v>32</v>
      </c>
      <c r="F17" s="17" t="str">
        <f t="shared" si="0"/>
        <v/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>
      <c r="B24" s="19"/>
      <c r="C24" s="20" t="s">
        <v>32</v>
      </c>
      <c r="D24" s="63"/>
      <c r="E24" s="20" t="s">
        <v>32</v>
      </c>
      <c r="F24" s="21" t="str">
        <f t="shared" si="0"/>
        <v/>
      </c>
      <c r="G24" s="22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58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dataValidations count="2">
    <dataValidation type="list" allowBlank="1" showInputMessage="1" showErrorMessage="1" sqref="B16:B24">
      <formula1>Dates</formula1>
    </dataValidation>
    <dataValidation type="list" allowBlank="1" showInputMessage="1" showErrorMessage="1" sqref="D16:D24">
      <formula1>Villes</formula1>
    </dataValidation>
  </dataValidations>
  <pageMargins left="0.70866141732283472" right="0.70866141732283472" top="0.74803149606299213" bottom="0.74803149606299213" header="0.31496062992125984" footer="0.31496062992125984"/>
  <pageSetup paperSize="9" scale="72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 enableFormatConditionsCalculation="0">
    <tabColor rgb="FF00B050"/>
    <pageSetUpPr fitToPage="1"/>
  </sheetPr>
  <dimension ref="A1:G27"/>
  <sheetViews>
    <sheetView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60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40950</v>
      </c>
      <c r="C16" s="12" t="s">
        <v>32</v>
      </c>
      <c r="D16" s="12" t="s">
        <v>18</v>
      </c>
      <c r="E16" s="12" t="s">
        <v>32</v>
      </c>
      <c r="F16" s="13">
        <f t="shared" ref="F16:F24" ca="1" si="0">IF(D16="","",VLOOKUP(D16,Trajets,3,FALSE))</f>
        <v>58</v>
      </c>
      <c r="G16" s="14" t="s">
        <v>46</v>
      </c>
    </row>
    <row r="17" spans="2:7" s="10" customFormat="1" ht="39.950000000000003" customHeight="1">
      <c r="B17" s="15"/>
      <c r="C17" s="16" t="s">
        <v>32</v>
      </c>
      <c r="D17" s="16"/>
      <c r="E17" s="16" t="s">
        <v>32</v>
      </c>
      <c r="F17" s="17" t="str">
        <f t="shared" si="0"/>
        <v/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58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5">
    <tabColor rgb="FF00B050"/>
    <pageSetUpPr fitToPage="1"/>
  </sheetPr>
  <dimension ref="A1:G27"/>
  <sheetViews>
    <sheetView topLeftCell="A19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119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40936</v>
      </c>
      <c r="C16" s="12" t="s">
        <v>32</v>
      </c>
      <c r="D16" s="12" t="s">
        <v>3</v>
      </c>
      <c r="E16" s="12" t="s">
        <v>32</v>
      </c>
      <c r="F16" s="13">
        <f t="shared" ref="F16:F24" ca="1" si="0">IF(D16="","",VLOOKUP(D16,Trajets,3,FALSE))</f>
        <v>90</v>
      </c>
      <c r="G16" s="14" t="s">
        <v>46</v>
      </c>
    </row>
    <row r="17" spans="2:7" s="10" customFormat="1" ht="39.950000000000003" customHeight="1">
      <c r="B17" s="15">
        <v>40992</v>
      </c>
      <c r="C17" s="16" t="s">
        <v>32</v>
      </c>
      <c r="D17" s="16" t="s">
        <v>23</v>
      </c>
      <c r="E17" s="16" t="s">
        <v>32</v>
      </c>
      <c r="F17" s="17">
        <f t="shared" ca="1" si="0"/>
        <v>168</v>
      </c>
      <c r="G17" s="18" t="s">
        <v>46</v>
      </c>
    </row>
    <row r="18" spans="2:7" s="10" customFormat="1" ht="39.950000000000003" customHeight="1">
      <c r="B18" s="15">
        <v>41013</v>
      </c>
      <c r="C18" s="16" t="s">
        <v>32</v>
      </c>
      <c r="D18" s="16" t="s">
        <v>19</v>
      </c>
      <c r="E18" s="16" t="s">
        <v>32</v>
      </c>
      <c r="F18" s="17">
        <f t="shared" ca="1" si="0"/>
        <v>84</v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>
      <c r="B24" s="19"/>
      <c r="C24" s="20" t="s">
        <v>32</v>
      </c>
      <c r="D24" s="63"/>
      <c r="E24" s="20" t="s">
        <v>32</v>
      </c>
      <c r="F24" s="21" t="str">
        <f t="shared" si="0"/>
        <v/>
      </c>
      <c r="G24" s="22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342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0866141732283472" right="0.70866141732283472" top="0.74803149606299213" bottom="0.74803149606299213" header="0.31496062992125984" footer="0.31496062992125984"/>
  <pageSetup paperSize="9" scale="72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37">
    <tabColor rgb="FF00B050"/>
    <pageSetUpPr fitToPage="1"/>
  </sheetPr>
  <dimension ref="A1:G27"/>
  <sheetViews>
    <sheetView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123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41195</v>
      </c>
      <c r="C16" s="12" t="s">
        <v>32</v>
      </c>
      <c r="D16" s="12" t="s">
        <v>8</v>
      </c>
      <c r="E16" s="12" t="s">
        <v>32</v>
      </c>
      <c r="F16" s="13">
        <f t="shared" ref="F16:F24" ca="1" si="0">IF(D16="","",VLOOKUP(D16,Trajets,3,FALSE))</f>
        <v>74</v>
      </c>
      <c r="G16" s="14" t="s">
        <v>46</v>
      </c>
    </row>
    <row r="17" spans="2:7" s="10" customFormat="1" ht="39.950000000000003" customHeight="1">
      <c r="B17" s="15"/>
      <c r="C17" s="16" t="s">
        <v>32</v>
      </c>
      <c r="D17" s="16"/>
      <c r="E17" s="16" t="s">
        <v>32</v>
      </c>
      <c r="F17" s="17" t="str">
        <f t="shared" si="0"/>
        <v/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>
      <c r="B24" s="19"/>
      <c r="C24" s="20" t="s">
        <v>32</v>
      </c>
      <c r="D24" s="63"/>
      <c r="E24" s="20" t="s">
        <v>32</v>
      </c>
      <c r="F24" s="21" t="str">
        <f t="shared" si="0"/>
        <v/>
      </c>
      <c r="G24" s="22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74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dataValidations count="2">
    <dataValidation type="list" allowBlank="1" showInputMessage="1" showErrorMessage="1" sqref="B16:B24">
      <formula1>Dates</formula1>
    </dataValidation>
    <dataValidation type="list" allowBlank="1" showInputMessage="1" showErrorMessage="1" sqref="D16:D24">
      <formula1>Villes</formula1>
    </dataValidation>
  </dataValidations>
  <pageMargins left="0.70866141732283472" right="0.70866141732283472" top="0.74803149606299213" bottom="0.74803149606299213" header="0.31496062992125984" footer="0.31496062992125984"/>
  <pageSetup paperSize="9" scale="72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28">
    <tabColor rgb="FF00B050"/>
    <pageSetUpPr fitToPage="1"/>
  </sheetPr>
  <dimension ref="A1:G27"/>
  <sheetViews>
    <sheetView topLeftCell="A7" zoomScale="106" zoomScaleNormal="10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117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41230</v>
      </c>
      <c r="C16" s="12" t="s">
        <v>32</v>
      </c>
      <c r="D16" s="12" t="s">
        <v>15</v>
      </c>
      <c r="E16" s="12" t="s">
        <v>32</v>
      </c>
      <c r="F16" s="13">
        <f t="shared" ref="F16:F24" ca="1" si="0">IF(D16="","",VLOOKUP(D16,Trajets,3,FALSE))</f>
        <v>90</v>
      </c>
      <c r="G16" s="14" t="s">
        <v>46</v>
      </c>
    </row>
    <row r="17" spans="2:7" s="10" customFormat="1" ht="39.950000000000003" customHeight="1">
      <c r="B17" s="15"/>
      <c r="C17" s="16" t="s">
        <v>32</v>
      </c>
      <c r="D17" s="16"/>
      <c r="E17" s="16" t="s">
        <v>32</v>
      </c>
      <c r="F17" s="17" t="str">
        <f t="shared" si="0"/>
        <v/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90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B16:B24">
      <formula1>Dates</formula1>
    </dataValidation>
    <dataValidation type="list" allowBlank="1" showInputMessage="1" showErrorMessage="1" sqref="D16:D24">
      <formula1>Villes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32">
    <tabColor rgb="FF00B050"/>
    <pageSetUpPr fitToPage="1"/>
  </sheetPr>
  <dimension ref="A1:G27"/>
  <sheetViews>
    <sheetView topLeftCell="B16" zoomScale="118" zoomScaleNormal="118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78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40936</v>
      </c>
      <c r="C16" s="12" t="s">
        <v>32</v>
      </c>
      <c r="D16" s="12" t="s">
        <v>5</v>
      </c>
      <c r="E16" s="12" t="s">
        <v>32</v>
      </c>
      <c r="F16" s="13">
        <f t="shared" ref="F16:F24" ca="1" si="0">IF(D16="","",VLOOKUP(D16,Trajets,3,FALSE))</f>
        <v>70</v>
      </c>
      <c r="G16" s="14" t="s">
        <v>46</v>
      </c>
    </row>
    <row r="17" spans="2:7" s="10" customFormat="1" ht="39.950000000000003" customHeight="1">
      <c r="B17" s="15">
        <v>40992</v>
      </c>
      <c r="C17" s="16" t="s">
        <v>32</v>
      </c>
      <c r="D17" s="16" t="s">
        <v>18</v>
      </c>
      <c r="E17" s="16" t="s">
        <v>32</v>
      </c>
      <c r="F17" s="17">
        <f t="shared" ca="1" si="0"/>
        <v>58</v>
      </c>
      <c r="G17" s="18" t="s">
        <v>46</v>
      </c>
    </row>
    <row r="18" spans="2:7" s="10" customFormat="1" ht="39.950000000000003" customHeight="1">
      <c r="B18" s="15">
        <v>41013</v>
      </c>
      <c r="C18" s="16" t="s">
        <v>32</v>
      </c>
      <c r="D18" s="16" t="s">
        <v>19</v>
      </c>
      <c r="E18" s="16" t="s">
        <v>32</v>
      </c>
      <c r="F18" s="17">
        <f t="shared" ca="1" si="0"/>
        <v>84</v>
      </c>
      <c r="G18" s="18" t="s">
        <v>46</v>
      </c>
    </row>
    <row r="19" spans="2:7" s="10" customFormat="1" ht="39.950000000000003" customHeight="1">
      <c r="B19" s="15">
        <v>41181</v>
      </c>
      <c r="C19" s="16" t="s">
        <v>32</v>
      </c>
      <c r="D19" s="16" t="s">
        <v>26</v>
      </c>
      <c r="E19" s="16" t="s">
        <v>32</v>
      </c>
      <c r="F19" s="17">
        <f t="shared" ca="1" si="0"/>
        <v>128</v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340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8">
    <tabColor rgb="FF00B050"/>
    <pageSetUpPr fitToPage="1"/>
  </sheetPr>
  <dimension ref="A1:G27"/>
  <sheetViews>
    <sheetView topLeftCell="A16" zoomScale="106" zoomScaleNormal="10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97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40937</v>
      </c>
      <c r="C16" s="12" t="s">
        <v>32</v>
      </c>
      <c r="D16" s="12" t="s">
        <v>20</v>
      </c>
      <c r="E16" s="12" t="s">
        <v>32</v>
      </c>
      <c r="F16" s="13">
        <f t="shared" ref="F16:F24" ca="1" si="0">IF(D16="","",VLOOKUP(D16,Trajets,3,FALSE))</f>
        <v>118</v>
      </c>
      <c r="G16" s="14" t="s">
        <v>46</v>
      </c>
    </row>
    <row r="17" spans="2:7" s="10" customFormat="1" ht="39.950000000000003" customHeight="1">
      <c r="B17" s="15">
        <v>40951</v>
      </c>
      <c r="C17" s="16" t="s">
        <v>32</v>
      </c>
      <c r="D17" s="16" t="s">
        <v>8</v>
      </c>
      <c r="E17" s="16" t="s">
        <v>32</v>
      </c>
      <c r="F17" s="17">
        <f t="shared" ca="1" si="0"/>
        <v>74</v>
      </c>
      <c r="G17" s="18" t="s">
        <v>46</v>
      </c>
    </row>
    <row r="18" spans="2:7" s="10" customFormat="1" ht="39.950000000000003" customHeight="1">
      <c r="B18" s="15">
        <v>40999</v>
      </c>
      <c r="C18" s="16" t="s">
        <v>32</v>
      </c>
      <c r="D18" s="16" t="s">
        <v>26</v>
      </c>
      <c r="E18" s="16" t="s">
        <v>32</v>
      </c>
      <c r="F18" s="17">
        <f t="shared" ca="1" si="0"/>
        <v>128</v>
      </c>
      <c r="G18" s="18" t="s">
        <v>46</v>
      </c>
    </row>
    <row r="19" spans="2:7" s="10" customFormat="1" ht="39.950000000000003" customHeight="1">
      <c r="B19" s="15">
        <v>41181</v>
      </c>
      <c r="C19" s="16" t="s">
        <v>32</v>
      </c>
      <c r="D19" s="16" t="s">
        <v>3</v>
      </c>
      <c r="E19" s="16" t="s">
        <v>32</v>
      </c>
      <c r="F19" s="17">
        <f t="shared" ca="1" si="0"/>
        <v>90</v>
      </c>
      <c r="G19" s="18" t="s">
        <v>46</v>
      </c>
    </row>
    <row r="20" spans="2:7" s="10" customFormat="1" ht="39.950000000000003" customHeight="1">
      <c r="B20" s="15">
        <v>41195</v>
      </c>
      <c r="C20" s="16" t="s">
        <v>32</v>
      </c>
      <c r="D20" s="16" t="s">
        <v>96</v>
      </c>
      <c r="E20" s="16" t="s">
        <v>32</v>
      </c>
      <c r="F20" s="17">
        <f t="shared" ca="1" si="0"/>
        <v>116</v>
      </c>
      <c r="G20" s="18" t="s">
        <v>46</v>
      </c>
    </row>
    <row r="21" spans="2:7" s="10" customFormat="1" ht="39.950000000000003" customHeight="1">
      <c r="B21" s="19">
        <v>41209</v>
      </c>
      <c r="C21" s="16" t="s">
        <v>32</v>
      </c>
      <c r="D21" s="16" t="s">
        <v>6</v>
      </c>
      <c r="E21" s="16" t="s">
        <v>32</v>
      </c>
      <c r="F21" s="17">
        <f t="shared" ca="1" si="0"/>
        <v>138</v>
      </c>
      <c r="G21" s="18" t="s">
        <v>46</v>
      </c>
    </row>
    <row r="22" spans="2:7" s="10" customFormat="1" ht="39.950000000000003" customHeight="1">
      <c r="B22" s="15">
        <v>41252</v>
      </c>
      <c r="C22" s="20" t="s">
        <v>32</v>
      </c>
      <c r="D22" s="16" t="s">
        <v>0</v>
      </c>
      <c r="E22" s="20" t="s">
        <v>32</v>
      </c>
      <c r="F22" s="17">
        <f t="shared" ca="1" si="0"/>
        <v>168</v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832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4">
    <tabColor rgb="FF00B050"/>
    <pageSetUpPr fitToPage="1"/>
  </sheetPr>
  <dimension ref="A1:G27"/>
  <sheetViews>
    <sheetView topLeftCell="B11" zoomScale="112" zoomScaleNormal="112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59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40992</v>
      </c>
      <c r="C16" s="12" t="s">
        <v>32</v>
      </c>
      <c r="D16" s="12" t="s">
        <v>27</v>
      </c>
      <c r="E16" s="12" t="s">
        <v>32</v>
      </c>
      <c r="F16" s="13">
        <f t="shared" ref="F16:F24" ca="1" si="0">IF(D16="","",VLOOKUP(D16,Trajets,3,FALSE))</f>
        <v>50</v>
      </c>
      <c r="G16" s="14" t="s">
        <v>46</v>
      </c>
    </row>
    <row r="17" spans="2:7" s="10" customFormat="1" ht="39.950000000000003" customHeight="1">
      <c r="B17" s="15">
        <v>41020</v>
      </c>
      <c r="C17" s="16" t="s">
        <v>32</v>
      </c>
      <c r="D17" s="16" t="s">
        <v>25</v>
      </c>
      <c r="E17" s="16" t="s">
        <v>32</v>
      </c>
      <c r="F17" s="17">
        <f t="shared" ca="1" si="0"/>
        <v>82</v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132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7">
    <tabColor rgb="FF00B050"/>
    <pageSetUpPr fitToPage="1"/>
  </sheetPr>
  <dimension ref="A1:G27"/>
  <sheetViews>
    <sheetView topLeftCell="A1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120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41013</v>
      </c>
      <c r="C16" s="12" t="s">
        <v>32</v>
      </c>
      <c r="D16" s="12" t="s">
        <v>19</v>
      </c>
      <c r="E16" s="12" t="s">
        <v>32</v>
      </c>
      <c r="F16" s="13">
        <f t="shared" ref="F16:F24" ca="1" si="0">IF(D16="","",VLOOKUP(D16,Trajets,3,FALSE))</f>
        <v>84</v>
      </c>
      <c r="G16" s="14" t="s">
        <v>46</v>
      </c>
    </row>
    <row r="17" spans="2:7" s="10" customFormat="1" ht="39.950000000000003" customHeight="1">
      <c r="B17" s="15">
        <v>41020</v>
      </c>
      <c r="C17" s="16" t="s">
        <v>32</v>
      </c>
      <c r="D17" s="16" t="s">
        <v>34</v>
      </c>
      <c r="E17" s="16" t="s">
        <v>32</v>
      </c>
      <c r="F17" s="17">
        <f t="shared" ca="1" si="0"/>
        <v>96</v>
      </c>
      <c r="G17" s="18" t="s">
        <v>46</v>
      </c>
    </row>
    <row r="18" spans="2:7" s="10" customFormat="1" ht="39.950000000000003" customHeight="1">
      <c r="B18" s="15">
        <v>41230</v>
      </c>
      <c r="C18" s="16" t="s">
        <v>32</v>
      </c>
      <c r="D18" s="16" t="s">
        <v>15</v>
      </c>
      <c r="E18" s="16" t="s">
        <v>32</v>
      </c>
      <c r="F18" s="17">
        <f t="shared" ca="1" si="0"/>
        <v>90</v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>
      <c r="B24" s="19"/>
      <c r="C24" s="20" t="s">
        <v>32</v>
      </c>
      <c r="D24" s="63"/>
      <c r="E24" s="20" t="s">
        <v>32</v>
      </c>
      <c r="F24" s="21" t="str">
        <f t="shared" si="0"/>
        <v/>
      </c>
      <c r="G24" s="22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270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0866141732283472" right="0.70866141732283472" top="0.74803149606299213" bottom="0.74803149606299213" header="0.31496062992125984" footer="0.31496062992125984"/>
  <pageSetup paperSize="9" scale="72" orientation="landscape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48">
    <tabColor rgb="FF00B050"/>
    <pageSetUpPr fitToPage="1"/>
  </sheetPr>
  <dimension ref="A1:G27"/>
  <sheetViews>
    <sheetView topLeftCell="A13" zoomScale="106" zoomScaleNormal="10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72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40936</v>
      </c>
      <c r="C16" s="12" t="s">
        <v>32</v>
      </c>
      <c r="D16" s="12" t="s">
        <v>5</v>
      </c>
      <c r="E16" s="12" t="s">
        <v>32</v>
      </c>
      <c r="F16" s="13">
        <f t="shared" ref="F16:F24" ca="1" si="0">IF(D16="","",VLOOKUP(D16,Trajets,3,FALSE))</f>
        <v>70</v>
      </c>
      <c r="G16" s="64" t="s">
        <v>46</v>
      </c>
    </row>
    <row r="17" spans="2:7" s="10" customFormat="1" ht="39.950000000000003" customHeight="1">
      <c r="B17" s="15">
        <v>40992</v>
      </c>
      <c r="C17" s="16" t="s">
        <v>32</v>
      </c>
      <c r="D17" s="16" t="s">
        <v>18</v>
      </c>
      <c r="E17" s="16" t="s">
        <v>32</v>
      </c>
      <c r="F17" s="17">
        <f t="shared" ca="1" si="0"/>
        <v>58</v>
      </c>
      <c r="G17" s="18" t="s">
        <v>46</v>
      </c>
    </row>
    <row r="18" spans="2:7" s="10" customFormat="1" ht="39.950000000000003" customHeight="1">
      <c r="B18" s="15">
        <v>41202</v>
      </c>
      <c r="C18" s="16" t="s">
        <v>32</v>
      </c>
      <c r="D18" s="16" t="s">
        <v>19</v>
      </c>
      <c r="E18" s="16" t="s">
        <v>32</v>
      </c>
      <c r="F18" s="17">
        <f t="shared" ca="1" si="0"/>
        <v>84</v>
      </c>
      <c r="G18" s="36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212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B16:B24">
      <formula1>Dates</formula1>
    </dataValidation>
    <dataValidation type="list" allowBlank="1" showInputMessage="1" showErrorMessage="1" sqref="D16:D24">
      <formula1>Villes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47">
    <tabColor rgb="FF00B050"/>
    <pageSetUpPr fitToPage="1"/>
  </sheetPr>
  <dimension ref="A1:G27"/>
  <sheetViews>
    <sheetView topLeftCell="A11" zoomScale="106" zoomScaleNormal="10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108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41013</v>
      </c>
      <c r="C16" s="12" t="s">
        <v>32</v>
      </c>
      <c r="D16" s="12" t="s">
        <v>19</v>
      </c>
      <c r="E16" s="12" t="s">
        <v>32</v>
      </c>
      <c r="F16" s="13">
        <f t="shared" ref="F16:F24" ca="1" si="0">IF(D16="","",VLOOKUP(D16,Trajets,3,FALSE))</f>
        <v>84</v>
      </c>
      <c r="G16" s="14" t="s">
        <v>46</v>
      </c>
    </row>
    <row r="17" spans="2:7" s="10" customFormat="1" ht="39.950000000000003" customHeight="1">
      <c r="B17" s="15">
        <v>41056</v>
      </c>
      <c r="C17" s="16" t="s">
        <v>32</v>
      </c>
      <c r="D17" s="16" t="s">
        <v>5</v>
      </c>
      <c r="E17" s="16" t="s">
        <v>32</v>
      </c>
      <c r="F17" s="17">
        <f t="shared" ca="1" si="0"/>
        <v>70</v>
      </c>
      <c r="G17" s="18" t="s">
        <v>81</v>
      </c>
    </row>
    <row r="18" spans="2:7" s="10" customFormat="1" ht="39.950000000000003" customHeight="1">
      <c r="B18" s="15">
        <v>41181</v>
      </c>
      <c r="C18" s="16" t="s">
        <v>32</v>
      </c>
      <c r="D18" s="16" t="s">
        <v>26</v>
      </c>
      <c r="E18" s="16" t="s">
        <v>32</v>
      </c>
      <c r="F18" s="17">
        <f t="shared" ca="1" si="0"/>
        <v>128</v>
      </c>
      <c r="G18" s="18" t="s">
        <v>46</v>
      </c>
    </row>
    <row r="19" spans="2:7" s="10" customFormat="1" ht="39.950000000000003" customHeight="1">
      <c r="B19" s="15">
        <v>41202</v>
      </c>
      <c r="C19" s="16" t="s">
        <v>32</v>
      </c>
      <c r="D19" s="16" t="s">
        <v>19</v>
      </c>
      <c r="E19" s="16" t="s">
        <v>32</v>
      </c>
      <c r="F19" s="17">
        <f t="shared" ca="1" si="0"/>
        <v>84</v>
      </c>
      <c r="G19" s="18" t="s">
        <v>46</v>
      </c>
    </row>
    <row r="20" spans="2:7" s="10" customFormat="1" ht="39.950000000000003" customHeight="1">
      <c r="B20" s="19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5"/>
      <c r="C21" s="20" t="s">
        <v>32</v>
      </c>
      <c r="D21" s="16"/>
      <c r="E21" s="20" t="s">
        <v>32</v>
      </c>
      <c r="F21" s="21" t="str">
        <f t="shared" si="0"/>
        <v/>
      </c>
      <c r="G21" s="22" t="s">
        <v>46</v>
      </c>
    </row>
    <row r="22" spans="2:7" s="10" customFormat="1" ht="39.950000000000003" customHeight="1">
      <c r="B22" s="19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37"/>
      <c r="C23" s="38"/>
      <c r="D23" s="65"/>
      <c r="E23" s="38"/>
      <c r="F23" s="39"/>
      <c r="G23" s="40"/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366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B16:B24">
      <formula1>Dates</formula1>
    </dataValidation>
    <dataValidation type="list" allowBlank="1" showInputMessage="1" showErrorMessage="1" sqref="D16:D24">
      <formula1>Villes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43"/>
  <dimension ref="C6"/>
  <sheetViews>
    <sheetView workbookViewId="0">
      <selection activeCell="C7" sqref="C7"/>
    </sheetView>
  </sheetViews>
  <sheetFormatPr baseColWidth="10" defaultRowHeight="12.75"/>
  <sheetData>
    <row r="6" spans="3:3">
      <c r="C6">
        <v>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G27"/>
  <sheetViews>
    <sheetView workbookViewId="0">
      <selection activeCell="C12" sqref="C12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53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77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/>
      <c r="C16" s="12" t="s">
        <v>32</v>
      </c>
      <c r="D16" s="12"/>
      <c r="E16" s="12" t="s">
        <v>32</v>
      </c>
      <c r="F16" s="13" t="str">
        <f t="shared" ref="F16:F24" si="0">IF(D16="","",VLOOKUP(D16,Trajets,3,FALSE))</f>
        <v/>
      </c>
      <c r="G16" s="14" t="s">
        <v>46</v>
      </c>
    </row>
    <row r="17" spans="2:7" s="10" customFormat="1" ht="39.950000000000003" customHeight="1">
      <c r="B17" s="15"/>
      <c r="C17" s="16" t="s">
        <v>32</v>
      </c>
      <c r="D17" s="16"/>
      <c r="E17" s="16" t="s">
        <v>32</v>
      </c>
      <c r="F17" s="17" t="str">
        <f t="shared" si="0"/>
        <v/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>SUM(F16:F24)</f>
        <v>0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0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18">
    <tabColor rgb="FF00B050"/>
    <pageSetUpPr fitToPage="1"/>
  </sheetPr>
  <dimension ref="A1:G27"/>
  <sheetViews>
    <sheetView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121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41195</v>
      </c>
      <c r="C16" s="12" t="s">
        <v>32</v>
      </c>
      <c r="D16" s="12" t="s">
        <v>8</v>
      </c>
      <c r="E16" s="12" t="s">
        <v>32</v>
      </c>
      <c r="F16" s="13">
        <f t="shared" ref="F16:F24" ca="1" si="0">IF(D16="","",VLOOKUP(D16,Trajets,3,FALSE))</f>
        <v>74</v>
      </c>
      <c r="G16" s="14" t="s">
        <v>46</v>
      </c>
    </row>
    <row r="17" spans="2:7" s="10" customFormat="1" ht="39.950000000000003" customHeight="1">
      <c r="B17" s="15">
        <v>41237</v>
      </c>
      <c r="C17" s="16" t="s">
        <v>32</v>
      </c>
      <c r="D17" s="16" t="s">
        <v>2</v>
      </c>
      <c r="E17" s="16" t="s">
        <v>32</v>
      </c>
      <c r="F17" s="17">
        <f t="shared" ca="1" si="0"/>
        <v>58</v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>
      <c r="B24" s="19"/>
      <c r="C24" s="20" t="s">
        <v>32</v>
      </c>
      <c r="D24" s="63"/>
      <c r="E24" s="20" t="s">
        <v>32</v>
      </c>
      <c r="F24" s="21" t="str">
        <f t="shared" si="0"/>
        <v/>
      </c>
      <c r="G24" s="22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132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0866141732283472" right="0.70866141732283472" top="0.74803149606299213" bottom="0.74803149606299213" header="0.31496062992125984" footer="0.31496062992125984"/>
  <pageSetup paperSize="9" scale="72" orientation="landscape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19">
    <tabColor rgb="FF00B050"/>
    <pageSetUpPr fitToPage="1"/>
  </sheetPr>
  <dimension ref="A1:G28"/>
  <sheetViews>
    <sheetView topLeftCell="B15" zoomScale="112" zoomScaleNormal="112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66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8" customFormat="1" ht="30" customHeight="1">
      <c r="B16" s="11">
        <v>41189</v>
      </c>
      <c r="C16" s="12" t="s">
        <v>32</v>
      </c>
      <c r="D16" s="12" t="s">
        <v>31</v>
      </c>
      <c r="E16" s="12" t="s">
        <v>32</v>
      </c>
      <c r="F16" s="13">
        <f t="shared" ref="F16:F25" ca="1" si="0">IF(D16="","",VLOOKUP(D16,Trajets,3,FALSE))</f>
        <v>58</v>
      </c>
      <c r="G16" s="59" t="s">
        <v>46</v>
      </c>
    </row>
    <row r="17" spans="2:7" s="8" customFormat="1" ht="30" customHeight="1">
      <c r="B17" s="15"/>
      <c r="C17" s="16" t="s">
        <v>32</v>
      </c>
      <c r="D17" s="16"/>
      <c r="E17" s="16" t="s">
        <v>32</v>
      </c>
      <c r="F17" s="17" t="str">
        <f t="shared" si="0"/>
        <v/>
      </c>
      <c r="G17" s="18" t="s">
        <v>46</v>
      </c>
    </row>
    <row r="18" spans="2:7" s="8" customFormat="1" ht="30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8" customFormat="1" ht="30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8" customFormat="1" ht="30" customHeight="1">
      <c r="B20" s="15"/>
      <c r="C20" s="16" t="s">
        <v>32</v>
      </c>
      <c r="D20" s="16"/>
      <c r="E20" s="16" t="s">
        <v>32</v>
      </c>
      <c r="F20" s="17"/>
      <c r="G20" s="18" t="s">
        <v>81</v>
      </c>
    </row>
    <row r="21" spans="2:7" s="8" customFormat="1" ht="30" customHeight="1">
      <c r="B21" s="15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0" customHeight="1">
      <c r="B22" s="15"/>
      <c r="C22" s="16" t="s">
        <v>32</v>
      </c>
      <c r="D22" s="16"/>
      <c r="E22" s="16" t="s">
        <v>32</v>
      </c>
      <c r="F22" s="17" t="str">
        <f t="shared" si="0"/>
        <v/>
      </c>
      <c r="G22" s="18" t="s">
        <v>46</v>
      </c>
    </row>
    <row r="23" spans="2:7" s="10" customFormat="1" ht="30" customHeight="1">
      <c r="B23" s="15"/>
      <c r="C23" s="16" t="s">
        <v>32</v>
      </c>
      <c r="D23" s="16"/>
      <c r="E23" s="16" t="s">
        <v>32</v>
      </c>
      <c r="F23" s="17" t="str">
        <f t="shared" si="0"/>
        <v/>
      </c>
      <c r="G23" s="18" t="s">
        <v>46</v>
      </c>
    </row>
    <row r="24" spans="2:7" s="10" customFormat="1" ht="30" customHeight="1">
      <c r="B24" s="15"/>
      <c r="C24" s="16" t="s">
        <v>32</v>
      </c>
      <c r="D24" s="16"/>
      <c r="E24" s="16" t="s">
        <v>32</v>
      </c>
      <c r="F24" s="17" t="str">
        <f t="shared" si="0"/>
        <v/>
      </c>
      <c r="G24" s="18" t="s">
        <v>46</v>
      </c>
    </row>
    <row r="25" spans="2:7" s="10" customFormat="1" ht="30" customHeight="1" thickBot="1">
      <c r="B25" s="23"/>
      <c r="C25" s="24" t="s">
        <v>32</v>
      </c>
      <c r="D25" s="32"/>
      <c r="E25" s="24" t="s">
        <v>32</v>
      </c>
      <c r="F25" s="25" t="str">
        <f t="shared" si="0"/>
        <v/>
      </c>
      <c r="G25" s="26" t="s">
        <v>46</v>
      </c>
    </row>
    <row r="26" spans="2:7" s="8" customFormat="1" ht="21" thickBot="1">
      <c r="B26" s="27"/>
      <c r="C26" s="28"/>
      <c r="D26" s="27"/>
      <c r="E26" s="29" t="s">
        <v>47</v>
      </c>
      <c r="F26" s="30">
        <f ca="1">SUM(F16:F25)</f>
        <v>58</v>
      </c>
      <c r="G26" s="31"/>
    </row>
    <row r="28" spans="2:7" ht="23.25">
      <c r="B28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19 D21:D25">
      <formula1>Villes</formula1>
    </dataValidation>
    <dataValidation type="list" allowBlank="1" showInputMessage="1" showErrorMessage="1" sqref="B16:B19 B21:B25">
      <formula1>Dates</formula1>
    </dataValidation>
  </dataValidations>
  <pageMargins left="0.78740157499999996" right="0.78740157499999996" top="0.984251969" bottom="0.984251969" header="0.4921259845" footer="0.4921259845"/>
  <pageSetup paperSize="9" scale="73" orientation="landscape" horizontalDpi="0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1">
    <tabColor rgb="FF00B050"/>
    <pageSetUpPr fitToPage="1"/>
  </sheetPr>
  <dimension ref="A1:G27"/>
  <sheetViews>
    <sheetView topLeftCell="A13" zoomScale="106" zoomScaleNormal="10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110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40943</v>
      </c>
      <c r="C16" s="12" t="s">
        <v>32</v>
      </c>
      <c r="D16" s="12" t="s">
        <v>25</v>
      </c>
      <c r="E16" s="12" t="s">
        <v>32</v>
      </c>
      <c r="F16" s="13">
        <f t="shared" ref="F16:F24" ca="1" si="0">IF(D16="","",VLOOKUP(D16,Trajets,3,FALSE))</f>
        <v>82</v>
      </c>
      <c r="G16" s="14" t="s">
        <v>46</v>
      </c>
    </row>
    <row r="17" spans="2:7" s="10" customFormat="1" ht="39.950000000000003" customHeight="1">
      <c r="B17" s="15">
        <v>41056</v>
      </c>
      <c r="C17" s="16" t="s">
        <v>32</v>
      </c>
      <c r="D17" s="16" t="s">
        <v>5</v>
      </c>
      <c r="E17" s="16" t="s">
        <v>32</v>
      </c>
      <c r="F17" s="17">
        <f t="shared" ca="1" si="0"/>
        <v>70</v>
      </c>
      <c r="G17" s="18" t="s">
        <v>81</v>
      </c>
    </row>
    <row r="18" spans="2:7" s="10" customFormat="1" ht="39.950000000000003" customHeight="1">
      <c r="B18" s="15">
        <v>41181</v>
      </c>
      <c r="C18" s="16" t="s">
        <v>32</v>
      </c>
      <c r="D18" s="16" t="s">
        <v>26</v>
      </c>
      <c r="E18" s="16" t="s">
        <v>32</v>
      </c>
      <c r="F18" s="17">
        <f t="shared" ca="1" si="0"/>
        <v>128</v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280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39">
    <tabColor rgb="FF00B050"/>
    <pageSetUpPr fitToPage="1"/>
  </sheetPr>
  <dimension ref="A1:G27"/>
  <sheetViews>
    <sheetView topLeftCell="B13" zoomScale="112" zoomScaleNormal="112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116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41020</v>
      </c>
      <c r="C16" s="12" t="s">
        <v>32</v>
      </c>
      <c r="D16" s="12" t="s">
        <v>34</v>
      </c>
      <c r="E16" s="12" t="s">
        <v>32</v>
      </c>
      <c r="F16" s="13">
        <f t="shared" ref="F16:F24" ca="1" si="0">IF(D16="","",VLOOKUP(D16,Trajets,3,FALSE))</f>
        <v>96</v>
      </c>
      <c r="G16" s="14" t="s">
        <v>46</v>
      </c>
    </row>
    <row r="17" spans="2:7" s="10" customFormat="1" ht="39.950000000000003" customHeight="1">
      <c r="B17" s="15">
        <v>41237</v>
      </c>
      <c r="C17" s="16" t="s">
        <v>32</v>
      </c>
      <c r="D17" s="16" t="s">
        <v>2</v>
      </c>
      <c r="E17" s="16" t="s">
        <v>32</v>
      </c>
      <c r="F17" s="17">
        <f t="shared" ca="1" si="0"/>
        <v>58</v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154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12">
    <tabColor rgb="FF00B050"/>
    <pageSetUpPr fitToPage="1"/>
  </sheetPr>
  <dimension ref="A1:G27"/>
  <sheetViews>
    <sheetView topLeftCell="A7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115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41245</v>
      </c>
      <c r="C16" s="12" t="s">
        <v>32</v>
      </c>
      <c r="D16" s="12" t="s">
        <v>4</v>
      </c>
      <c r="E16" s="12" t="s">
        <v>32</v>
      </c>
      <c r="F16" s="13">
        <f t="shared" ref="F16:F24" ca="1" si="0">IF(D16="","",VLOOKUP(D16,Trajets,3,FALSE))</f>
        <v>58</v>
      </c>
      <c r="G16" s="14" t="s">
        <v>46</v>
      </c>
    </row>
    <row r="17" spans="2:7" s="10" customFormat="1" ht="39.950000000000003" customHeight="1">
      <c r="B17" s="15"/>
      <c r="C17" s="16" t="s">
        <v>32</v>
      </c>
      <c r="D17" s="16"/>
      <c r="E17" s="16" t="s">
        <v>32</v>
      </c>
      <c r="F17" s="17" t="str">
        <f t="shared" si="0"/>
        <v/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>
      <c r="B24" s="19"/>
      <c r="C24" s="20" t="s">
        <v>32</v>
      </c>
      <c r="D24" s="63"/>
      <c r="E24" s="20" t="s">
        <v>32</v>
      </c>
      <c r="F24" s="21" t="str">
        <f t="shared" si="0"/>
        <v/>
      </c>
      <c r="G24" s="22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58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dataValidations count="2">
    <dataValidation type="list" allowBlank="1" showInputMessage="1" showErrorMessage="1" sqref="B16:B24">
      <formula1>Dates</formula1>
    </dataValidation>
    <dataValidation type="list" allowBlank="1" showInputMessage="1" showErrorMessage="1" sqref="D16:D24">
      <formula1>Villes</formula1>
    </dataValidation>
  </dataValidations>
  <pageMargins left="0.70866141732283472" right="0.70866141732283472" top="0.74803149606299213" bottom="0.74803149606299213" header="0.31496062992125984" footer="0.31496062992125984"/>
  <pageSetup paperSize="9" scale="72" orientation="landscape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42">
    <tabColor rgb="FF00B050"/>
    <pageSetUpPr fitToPage="1"/>
  </sheetPr>
  <dimension ref="A1:G27"/>
  <sheetViews>
    <sheetView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125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41237</v>
      </c>
      <c r="C16" s="12" t="s">
        <v>32</v>
      </c>
      <c r="D16" s="12" t="s">
        <v>2</v>
      </c>
      <c r="E16" s="12" t="s">
        <v>32</v>
      </c>
      <c r="F16" s="13">
        <f t="shared" ref="F16:F24" ca="1" si="0">IF(D16="","",VLOOKUP(D16,Trajets,3,FALSE))</f>
        <v>58</v>
      </c>
      <c r="G16" s="14" t="s">
        <v>46</v>
      </c>
    </row>
    <row r="17" spans="2:7" s="10" customFormat="1" ht="39.950000000000003" customHeight="1">
      <c r="B17" s="15"/>
      <c r="C17" s="16" t="s">
        <v>32</v>
      </c>
      <c r="D17" s="16"/>
      <c r="E17" s="16" t="s">
        <v>32</v>
      </c>
      <c r="F17" s="17" t="str">
        <f t="shared" si="0"/>
        <v/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>
      <c r="B24" s="19"/>
      <c r="C24" s="20" t="s">
        <v>32</v>
      </c>
      <c r="D24" s="63"/>
      <c r="E24" s="20" t="s">
        <v>32</v>
      </c>
      <c r="F24" s="21" t="str">
        <f t="shared" si="0"/>
        <v/>
      </c>
      <c r="G24" s="22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58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0866141732283472" right="0.70866141732283472" top="0.74803149606299213" bottom="0.74803149606299213" header="0.31496062992125984" footer="0.31496062992125984"/>
  <pageSetup paperSize="9" scale="72" orientation="landscape" horizontalDpi="0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51">
    <pageSetUpPr fitToPage="1"/>
  </sheetPr>
  <dimension ref="A1:G33"/>
  <sheetViews>
    <sheetView workbookViewId="0">
      <selection activeCell="G11" sqref="G1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73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/>
      <c r="C16" s="12" t="s">
        <v>32</v>
      </c>
      <c r="D16" s="12"/>
      <c r="E16" s="12" t="s">
        <v>32</v>
      </c>
      <c r="F16" s="13" t="str">
        <f t="shared" ref="F16:F26" si="0">IF(D16="","",VLOOKUP(D16,Trajets,3,FALSE))</f>
        <v/>
      </c>
      <c r="G16" s="14" t="s">
        <v>46</v>
      </c>
    </row>
    <row r="17" spans="2:7" s="10" customFormat="1" ht="39.950000000000003" customHeight="1">
      <c r="B17" s="15"/>
      <c r="C17" s="16" t="s">
        <v>32</v>
      </c>
      <c r="D17" s="16"/>
      <c r="E17" s="16" t="s">
        <v>32</v>
      </c>
      <c r="F17" s="17" t="str">
        <f t="shared" si="0"/>
        <v/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5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16" t="s">
        <v>32</v>
      </c>
      <c r="D22" s="16"/>
      <c r="E22" s="16" t="s">
        <v>32</v>
      </c>
      <c r="F22" s="17" t="str">
        <f t="shared" si="0"/>
        <v/>
      </c>
      <c r="G22" s="18" t="s">
        <v>46</v>
      </c>
    </row>
    <row r="23" spans="2:7" s="10" customFormat="1" ht="39.950000000000003" customHeight="1">
      <c r="B23" s="15"/>
      <c r="C23" s="16" t="s">
        <v>32</v>
      </c>
      <c r="D23" s="16"/>
      <c r="E23" s="16" t="s">
        <v>32</v>
      </c>
      <c r="F23" s="17" t="str">
        <f t="shared" si="0"/>
        <v/>
      </c>
      <c r="G23" s="18" t="s">
        <v>46</v>
      </c>
    </row>
    <row r="24" spans="2:7" s="10" customFormat="1" ht="39.950000000000003" customHeight="1">
      <c r="B24" s="19"/>
      <c r="C24" s="16" t="s">
        <v>32</v>
      </c>
      <c r="D24" s="16"/>
      <c r="E24" s="16" t="s">
        <v>32</v>
      </c>
      <c r="F24" s="17" t="str">
        <f>IF(D24="","",VLOOKUP(D24,Trajets,3,FALSE))</f>
        <v/>
      </c>
      <c r="G24" s="18" t="s">
        <v>46</v>
      </c>
    </row>
    <row r="25" spans="2:7" s="10" customFormat="1" ht="39.950000000000003" customHeight="1">
      <c r="B25" s="19"/>
      <c r="C25" s="16" t="s">
        <v>32</v>
      </c>
      <c r="D25" s="16"/>
      <c r="E25" s="16" t="s">
        <v>32</v>
      </c>
      <c r="F25" s="17" t="str">
        <f>IF(D25="","",VLOOKUP(D25,Trajets,3,FALSE))</f>
        <v/>
      </c>
      <c r="G25" s="18" t="s">
        <v>46</v>
      </c>
    </row>
    <row r="26" spans="2:7" s="10" customFormat="1" ht="39.950000000000003" customHeight="1">
      <c r="B26" s="15"/>
      <c r="C26" s="20" t="s">
        <v>32</v>
      </c>
      <c r="D26" s="16"/>
      <c r="E26" s="20" t="s">
        <v>32</v>
      </c>
      <c r="F26" s="21" t="str">
        <f t="shared" si="0"/>
        <v/>
      </c>
      <c r="G26" s="22" t="s">
        <v>90</v>
      </c>
    </row>
    <row r="27" spans="2:7" s="10" customFormat="1" ht="39.950000000000003" customHeight="1">
      <c r="B27" s="37">
        <v>41054</v>
      </c>
      <c r="C27" s="38" t="s">
        <v>32</v>
      </c>
      <c r="D27" s="41" t="s">
        <v>8</v>
      </c>
      <c r="E27" s="38" t="s">
        <v>32</v>
      </c>
      <c r="F27" s="39">
        <f ca="1">IF(D27="","",VLOOKUP(D27,Trajets,3,FALSE))</f>
        <v>74</v>
      </c>
      <c r="G27" s="40" t="s">
        <v>74</v>
      </c>
    </row>
    <row r="28" spans="2:7" s="10" customFormat="1" ht="39.950000000000003" customHeight="1">
      <c r="B28" s="37" t="s">
        <v>106</v>
      </c>
      <c r="C28" s="77" t="s">
        <v>85</v>
      </c>
      <c r="D28" s="78"/>
      <c r="E28" s="79"/>
      <c r="F28" s="39">
        <v>432</v>
      </c>
      <c r="G28" s="44" t="s">
        <v>75</v>
      </c>
    </row>
    <row r="29" spans="2:7" s="10" customFormat="1" ht="39.950000000000003" customHeight="1">
      <c r="B29" s="37" t="s">
        <v>107</v>
      </c>
      <c r="C29" s="80" t="s">
        <v>86</v>
      </c>
      <c r="D29" s="81"/>
      <c r="E29" s="82"/>
      <c r="F29" s="39">
        <v>120</v>
      </c>
      <c r="G29" s="44" t="s">
        <v>75</v>
      </c>
    </row>
    <row r="30" spans="2:7" s="10" customFormat="1" ht="39.950000000000003" customHeight="1" thickBot="1">
      <c r="B30" s="42"/>
      <c r="C30" s="43"/>
      <c r="D30" s="24"/>
      <c r="E30" s="43"/>
      <c r="F30" s="43"/>
      <c r="G30" s="45"/>
    </row>
    <row r="31" spans="2:7" s="8" customFormat="1" ht="21" thickBot="1">
      <c r="B31" s="27"/>
      <c r="C31" s="28"/>
      <c r="D31" s="27"/>
      <c r="E31" s="29" t="s">
        <v>47</v>
      </c>
      <c r="F31" s="30">
        <f ca="1">SUM(F16:F30)</f>
        <v>626</v>
      </c>
      <c r="G31" s="31"/>
    </row>
    <row r="33" spans="2:2" ht="23.25">
      <c r="B33" s="6" t="s">
        <v>48</v>
      </c>
    </row>
  </sheetData>
  <mergeCells count="4">
    <mergeCell ref="B14:G14"/>
    <mergeCell ref="C15:E15"/>
    <mergeCell ref="C28:E28"/>
    <mergeCell ref="C29:E29"/>
  </mergeCells>
  <phoneticPr fontId="8" type="noConversion"/>
  <dataValidations count="2">
    <dataValidation type="list" allowBlank="1" showInputMessage="1" showErrorMessage="1" sqref="D16:D27">
      <formula1>Villes</formula1>
    </dataValidation>
    <dataValidation type="list" allowBlank="1" showInputMessage="1" showErrorMessage="1" sqref="B16:B26">
      <formula1>Dates</formula1>
    </dataValidation>
  </dataValidations>
  <pageMargins left="0.78740157499999996" right="0.78740157499999996" top="0.984251969" bottom="0.984251969" header="0.4921259845" footer="0.4921259845"/>
  <pageSetup paperSize="9" scale="54" orientation="landscape" horizontalDpi="0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54" enableFormatConditionsCalculation="0">
    <tabColor rgb="FF00B050"/>
    <pageSetUpPr fitToPage="1"/>
  </sheetPr>
  <dimension ref="A1:G27"/>
  <sheetViews>
    <sheetView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54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40936</v>
      </c>
      <c r="C16" s="12" t="s">
        <v>32</v>
      </c>
      <c r="D16" s="12" t="s">
        <v>5</v>
      </c>
      <c r="E16" s="12" t="s">
        <v>32</v>
      </c>
      <c r="F16" s="13">
        <f t="shared" ref="F16:F24" ca="1" si="0">IF(D16="","",VLOOKUP(D16,Trajets,3,FALSE))</f>
        <v>70</v>
      </c>
      <c r="G16" s="14" t="s">
        <v>46</v>
      </c>
    </row>
    <row r="17" spans="2:7" s="10" customFormat="1" ht="39.950000000000003" customHeight="1">
      <c r="B17" s="15">
        <v>40943</v>
      </c>
      <c r="C17" s="16" t="s">
        <v>32</v>
      </c>
      <c r="D17" s="16" t="s">
        <v>25</v>
      </c>
      <c r="E17" s="16" t="s">
        <v>32</v>
      </c>
      <c r="F17" s="17">
        <f t="shared" ca="1" si="0"/>
        <v>82</v>
      </c>
      <c r="G17" s="18" t="s">
        <v>46</v>
      </c>
    </row>
    <row r="18" spans="2:7" s="10" customFormat="1" ht="39.950000000000003" customHeight="1">
      <c r="B18" s="15">
        <v>40992</v>
      </c>
      <c r="C18" s="16" t="s">
        <v>32</v>
      </c>
      <c r="D18" s="16" t="s">
        <v>18</v>
      </c>
      <c r="E18" s="16" t="s">
        <v>32</v>
      </c>
      <c r="F18" s="17">
        <f t="shared" ca="1" si="0"/>
        <v>58</v>
      </c>
      <c r="G18" s="18" t="s">
        <v>46</v>
      </c>
    </row>
    <row r="19" spans="2:7" s="10" customFormat="1" ht="39.950000000000003" customHeight="1">
      <c r="B19" s="15">
        <v>41013</v>
      </c>
      <c r="C19" s="16" t="s">
        <v>32</v>
      </c>
      <c r="D19" s="16" t="s">
        <v>19</v>
      </c>
      <c r="E19" s="16" t="s">
        <v>32</v>
      </c>
      <c r="F19" s="17">
        <f t="shared" ca="1" si="0"/>
        <v>84</v>
      </c>
      <c r="G19" s="18" t="s">
        <v>46</v>
      </c>
    </row>
    <row r="20" spans="2:7" s="10" customFormat="1" ht="39.950000000000003" customHeight="1">
      <c r="B20" s="15">
        <v>41020</v>
      </c>
      <c r="C20" s="16" t="s">
        <v>32</v>
      </c>
      <c r="D20" s="16" t="s">
        <v>56</v>
      </c>
      <c r="E20" s="16" t="s">
        <v>32</v>
      </c>
      <c r="F20" s="17">
        <f t="shared" ca="1" si="0"/>
        <v>16</v>
      </c>
      <c r="G20" s="18" t="s">
        <v>46</v>
      </c>
    </row>
    <row r="21" spans="2:7" s="10" customFormat="1" ht="39.950000000000003" customHeight="1">
      <c r="B21" s="19">
        <v>41202</v>
      </c>
      <c r="C21" s="16" t="s">
        <v>32</v>
      </c>
      <c r="D21" s="16" t="s">
        <v>19</v>
      </c>
      <c r="E21" s="16" t="s">
        <v>32</v>
      </c>
      <c r="F21" s="17">
        <f t="shared" ca="1" si="0"/>
        <v>84</v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>
      <c r="B24" s="19"/>
      <c r="C24" s="20" t="s">
        <v>32</v>
      </c>
      <c r="D24" s="63"/>
      <c r="E24" s="20" t="s">
        <v>32</v>
      </c>
      <c r="F24" s="21" t="str">
        <f t="shared" si="0"/>
        <v/>
      </c>
      <c r="G24" s="22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394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22" enableFormatConditionsCalculation="0">
    <tabColor rgb="FF00B050"/>
    <pageSetUpPr fitToPage="1"/>
  </sheetPr>
  <dimension ref="A1:G27"/>
  <sheetViews>
    <sheetView topLeftCell="A5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112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41188</v>
      </c>
      <c r="C16" s="12" t="s">
        <v>32</v>
      </c>
      <c r="D16" s="12" t="s">
        <v>31</v>
      </c>
      <c r="E16" s="12" t="s">
        <v>32</v>
      </c>
      <c r="F16" s="13">
        <f t="shared" ref="F16:F24" ca="1" si="0">IF(D16="","",VLOOKUP(D16,Trajets,3,FALSE))</f>
        <v>58</v>
      </c>
      <c r="G16" s="14" t="s">
        <v>46</v>
      </c>
    </row>
    <row r="17" spans="2:7" s="10" customFormat="1" ht="39.950000000000003" customHeight="1">
      <c r="B17" s="15">
        <v>41202</v>
      </c>
      <c r="C17" s="16" t="s">
        <v>32</v>
      </c>
      <c r="D17" s="16" t="s">
        <v>5</v>
      </c>
      <c r="E17" s="16" t="s">
        <v>32</v>
      </c>
      <c r="F17" s="17">
        <f t="shared" ca="1" si="0"/>
        <v>70</v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128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23">
    <tabColor rgb="FF00B050"/>
    <pageSetUpPr fitToPage="1"/>
  </sheetPr>
  <dimension ref="A1:G27"/>
  <sheetViews>
    <sheetView topLeftCell="A1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67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40922</v>
      </c>
      <c r="C16" s="12" t="s">
        <v>32</v>
      </c>
      <c r="D16" s="12" t="s">
        <v>18</v>
      </c>
      <c r="E16" s="12" t="s">
        <v>32</v>
      </c>
      <c r="F16" s="13">
        <f t="shared" ref="F16:F24" ca="1" si="0">IF(D16="","",VLOOKUP(D16,Trajets,3,FALSE))</f>
        <v>58</v>
      </c>
      <c r="G16" s="14" t="s">
        <v>46</v>
      </c>
    </row>
    <row r="17" spans="2:7" s="10" customFormat="1" ht="39.950000000000003" customHeight="1">
      <c r="B17" s="15">
        <v>40951</v>
      </c>
      <c r="C17" s="16" t="s">
        <v>32</v>
      </c>
      <c r="D17" s="16" t="s">
        <v>8</v>
      </c>
      <c r="E17" s="16" t="s">
        <v>32</v>
      </c>
      <c r="F17" s="17">
        <f t="shared" ca="1" si="0"/>
        <v>74</v>
      </c>
      <c r="G17" s="18" t="s">
        <v>46</v>
      </c>
    </row>
    <row r="18" spans="2:7" s="10" customFormat="1" ht="39.950000000000003" customHeight="1">
      <c r="B18" s="15">
        <v>41181</v>
      </c>
      <c r="C18" s="16" t="s">
        <v>32</v>
      </c>
      <c r="D18" s="16" t="s">
        <v>3</v>
      </c>
      <c r="E18" s="16" t="s">
        <v>32</v>
      </c>
      <c r="F18" s="17">
        <f t="shared" ca="1" si="0"/>
        <v>90</v>
      </c>
      <c r="G18" s="18" t="s">
        <v>46</v>
      </c>
    </row>
    <row r="19" spans="2:7" s="10" customFormat="1" ht="39.950000000000003" customHeight="1">
      <c r="B19" s="15">
        <v>41195</v>
      </c>
      <c r="C19" s="16" t="s">
        <v>32</v>
      </c>
      <c r="D19" s="16" t="s">
        <v>96</v>
      </c>
      <c r="E19" s="16" t="s">
        <v>32</v>
      </c>
      <c r="F19" s="17">
        <f t="shared" ca="1" si="0"/>
        <v>116</v>
      </c>
      <c r="G19" s="18" t="s">
        <v>46</v>
      </c>
    </row>
    <row r="20" spans="2:7" s="10" customFormat="1" ht="39.950000000000003" customHeight="1">
      <c r="B20" s="15">
        <v>41202</v>
      </c>
      <c r="C20" s="16" t="s">
        <v>32</v>
      </c>
      <c r="D20" s="16" t="s">
        <v>6</v>
      </c>
      <c r="E20" s="16" t="s">
        <v>32</v>
      </c>
      <c r="F20" s="17">
        <f t="shared" ca="1" si="0"/>
        <v>138</v>
      </c>
      <c r="G20" s="18" t="s">
        <v>46</v>
      </c>
    </row>
    <row r="21" spans="2:7" s="10" customFormat="1" ht="39.950000000000003" customHeight="1">
      <c r="B21" s="19">
        <v>41223</v>
      </c>
      <c r="C21" s="16" t="s">
        <v>32</v>
      </c>
      <c r="D21" s="16" t="s">
        <v>95</v>
      </c>
      <c r="E21" s="16" t="s">
        <v>32</v>
      </c>
      <c r="F21" s="17">
        <f t="shared" ca="1" si="0"/>
        <v>200</v>
      </c>
      <c r="G21" s="18" t="s">
        <v>46</v>
      </c>
    </row>
    <row r="22" spans="2:7" s="10" customFormat="1" ht="39.950000000000003" customHeight="1">
      <c r="B22" s="15">
        <v>41237</v>
      </c>
      <c r="C22" s="20" t="s">
        <v>32</v>
      </c>
      <c r="D22" s="16" t="s">
        <v>4</v>
      </c>
      <c r="E22" s="20" t="s">
        <v>32</v>
      </c>
      <c r="F22" s="21">
        <f t="shared" ca="1" si="0"/>
        <v>58</v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734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26">
    <tabColor rgb="FF00B050"/>
    <pageSetUpPr fitToPage="1"/>
  </sheetPr>
  <dimension ref="A1:G27"/>
  <sheetViews>
    <sheetView topLeftCell="B19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70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40929</v>
      </c>
      <c r="C16" s="12" t="s">
        <v>32</v>
      </c>
      <c r="D16" s="12" t="s">
        <v>5</v>
      </c>
      <c r="E16" s="12" t="s">
        <v>32</v>
      </c>
      <c r="F16" s="13">
        <f t="shared" ref="F16:F24" ca="1" si="0">IF(D16="","",VLOOKUP(D16,Trajets,3,FALSE))</f>
        <v>70</v>
      </c>
      <c r="G16" s="14" t="s">
        <v>46</v>
      </c>
    </row>
    <row r="17" spans="2:7" s="10" customFormat="1" ht="39.950000000000003" customHeight="1">
      <c r="B17" s="15">
        <v>40929</v>
      </c>
      <c r="C17" s="16" t="s">
        <v>32</v>
      </c>
      <c r="D17" s="16" t="s">
        <v>22</v>
      </c>
      <c r="E17" s="16" t="s">
        <v>32</v>
      </c>
      <c r="F17" s="17">
        <f t="shared" ca="1" si="0"/>
        <v>54</v>
      </c>
      <c r="G17" s="18" t="s">
        <v>46</v>
      </c>
    </row>
    <row r="18" spans="2:7" s="10" customFormat="1" ht="39.950000000000003" customHeight="1">
      <c r="B18" s="15">
        <v>40957</v>
      </c>
      <c r="C18" s="16" t="s">
        <v>32</v>
      </c>
      <c r="D18" s="16" t="s">
        <v>23</v>
      </c>
      <c r="E18" s="16" t="s">
        <v>32</v>
      </c>
      <c r="F18" s="17">
        <f t="shared" ca="1" si="0"/>
        <v>168</v>
      </c>
      <c r="G18" s="18" t="s">
        <v>46</v>
      </c>
    </row>
    <row r="19" spans="2:7" s="10" customFormat="1" ht="39.950000000000003" customHeight="1">
      <c r="B19" s="15">
        <v>40999</v>
      </c>
      <c r="C19" s="16" t="s">
        <v>32</v>
      </c>
      <c r="D19" s="16" t="s">
        <v>18</v>
      </c>
      <c r="E19" s="16" t="s">
        <v>32</v>
      </c>
      <c r="F19" s="17">
        <f t="shared" ca="1" si="0"/>
        <v>58</v>
      </c>
      <c r="G19" s="18" t="s">
        <v>46</v>
      </c>
    </row>
    <row r="20" spans="2:7" s="10" customFormat="1" ht="39.950000000000003" customHeight="1">
      <c r="B20" s="15">
        <v>41020</v>
      </c>
      <c r="C20" s="16" t="s">
        <v>32</v>
      </c>
      <c r="D20" s="16" t="s">
        <v>27</v>
      </c>
      <c r="E20" s="16" t="s">
        <v>32</v>
      </c>
      <c r="F20" s="17">
        <f t="shared" ca="1" si="0"/>
        <v>50</v>
      </c>
      <c r="G20" s="18" t="s">
        <v>46</v>
      </c>
    </row>
    <row r="21" spans="2:7" s="10" customFormat="1" ht="39.950000000000003" customHeight="1">
      <c r="B21" s="19">
        <v>41230</v>
      </c>
      <c r="C21" s="16" t="s">
        <v>32</v>
      </c>
      <c r="D21" s="16" t="s">
        <v>4</v>
      </c>
      <c r="E21" s="16" t="s">
        <v>32</v>
      </c>
      <c r="F21" s="17">
        <f t="shared" ca="1" si="0"/>
        <v>58</v>
      </c>
      <c r="G21" s="18" t="s">
        <v>46</v>
      </c>
    </row>
    <row r="22" spans="2:7" s="10" customFormat="1" ht="39.950000000000003" customHeight="1">
      <c r="B22" s="15">
        <v>41244</v>
      </c>
      <c r="C22" s="20" t="s">
        <v>32</v>
      </c>
      <c r="D22" s="16" t="s">
        <v>27</v>
      </c>
      <c r="E22" s="20" t="s">
        <v>32</v>
      </c>
      <c r="F22" s="21">
        <f t="shared" ca="1" si="0"/>
        <v>50</v>
      </c>
      <c r="G22" s="22" t="s">
        <v>46</v>
      </c>
    </row>
    <row r="23" spans="2:7" s="10" customFormat="1" ht="39.950000000000003" customHeight="1">
      <c r="B23" s="19">
        <v>41258</v>
      </c>
      <c r="C23" s="20" t="s">
        <v>32</v>
      </c>
      <c r="D23" s="16" t="s">
        <v>7</v>
      </c>
      <c r="E23" s="20" t="s">
        <v>32</v>
      </c>
      <c r="F23" s="21">
        <f t="shared" ca="1" si="0"/>
        <v>62</v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570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B16:B24">
      <formula1>Dates</formula1>
    </dataValidation>
    <dataValidation type="list" allowBlank="1" showInputMessage="1" showErrorMessage="1" sqref="D16:D24">
      <formula1>Villes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20">
    <tabColor rgb="FF00B050"/>
    <pageSetUpPr fitToPage="1"/>
  </sheetPr>
  <dimension ref="A1:G31"/>
  <sheetViews>
    <sheetView topLeftCell="A9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111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40936</v>
      </c>
      <c r="C16" s="12" t="s">
        <v>32</v>
      </c>
      <c r="D16" s="12" t="s">
        <v>8</v>
      </c>
      <c r="E16" s="12" t="s">
        <v>32</v>
      </c>
      <c r="F16" s="58">
        <f t="shared" ref="F16:F28" ca="1" si="0">IF(D16="","",VLOOKUP(D16,Trajets,3,FALSE))</f>
        <v>74</v>
      </c>
      <c r="G16" s="14" t="s">
        <v>46</v>
      </c>
    </row>
    <row r="17" spans="2:7" s="10" customFormat="1" ht="39.950000000000003" customHeight="1">
      <c r="B17" s="33">
        <v>40992</v>
      </c>
      <c r="C17" s="34" t="s">
        <v>32</v>
      </c>
      <c r="D17" s="34" t="s">
        <v>31</v>
      </c>
      <c r="E17" s="34" t="s">
        <v>32</v>
      </c>
      <c r="F17" s="17">
        <f t="shared" ca="1" si="0"/>
        <v>58</v>
      </c>
      <c r="G17" s="36" t="s">
        <v>46</v>
      </c>
    </row>
    <row r="18" spans="2:7" s="10" customFormat="1" ht="39.950000000000003" customHeight="1">
      <c r="B18" s="15">
        <v>41188</v>
      </c>
      <c r="C18" s="16" t="s">
        <v>32</v>
      </c>
      <c r="D18" s="16" t="s">
        <v>31</v>
      </c>
      <c r="E18" s="16" t="s">
        <v>32</v>
      </c>
      <c r="F18" s="35">
        <f t="shared" ca="1" si="0"/>
        <v>58</v>
      </c>
      <c r="G18" s="18" t="s">
        <v>46</v>
      </c>
    </row>
    <row r="19" spans="2:7" s="10" customFormat="1" ht="39.950000000000003" customHeight="1">
      <c r="B19" s="15">
        <v>41202</v>
      </c>
      <c r="C19" s="16" t="s">
        <v>32</v>
      </c>
      <c r="D19" s="16" t="s">
        <v>5</v>
      </c>
      <c r="E19" s="16" t="s">
        <v>32</v>
      </c>
      <c r="F19" s="35">
        <f t="shared" ca="1" si="0"/>
        <v>70</v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5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16" t="s">
        <v>32</v>
      </c>
      <c r="D22" s="16"/>
      <c r="E22" s="16" t="s">
        <v>32</v>
      </c>
      <c r="F22" s="17"/>
      <c r="G22" s="18" t="s">
        <v>46</v>
      </c>
    </row>
    <row r="23" spans="2:7" s="10" customFormat="1" ht="39.950000000000003" customHeight="1">
      <c r="B23" s="15"/>
      <c r="C23" s="16" t="s">
        <v>32</v>
      </c>
      <c r="D23" s="16"/>
      <c r="E23" s="16" t="s">
        <v>32</v>
      </c>
      <c r="F23" s="17" t="str">
        <f t="shared" si="0"/>
        <v/>
      </c>
      <c r="G23" s="18" t="s">
        <v>46</v>
      </c>
    </row>
    <row r="24" spans="2:7" s="10" customFormat="1" ht="39.950000000000003" customHeight="1">
      <c r="B24" s="15"/>
      <c r="C24" s="16" t="s">
        <v>32</v>
      </c>
      <c r="D24" s="16"/>
      <c r="E24" s="16" t="s">
        <v>32</v>
      </c>
      <c r="F24" s="17"/>
      <c r="G24" s="18" t="s">
        <v>46</v>
      </c>
    </row>
    <row r="25" spans="2:7" s="10" customFormat="1" ht="39.950000000000003" customHeight="1">
      <c r="B25" s="19"/>
      <c r="C25" s="16" t="s">
        <v>32</v>
      </c>
      <c r="D25" s="16"/>
      <c r="E25" s="16" t="s">
        <v>32</v>
      </c>
      <c r="F25" s="17" t="str">
        <f t="shared" si="0"/>
        <v/>
      </c>
      <c r="G25" s="18" t="s">
        <v>46</v>
      </c>
    </row>
    <row r="26" spans="2:7" s="10" customFormat="1" ht="39.950000000000003" customHeight="1">
      <c r="B26" s="15"/>
      <c r="C26" s="20" t="s">
        <v>32</v>
      </c>
      <c r="D26" s="16"/>
      <c r="E26" s="20" t="s">
        <v>32</v>
      </c>
      <c r="F26" s="21" t="str">
        <f t="shared" si="0"/>
        <v/>
      </c>
      <c r="G26" s="22" t="s">
        <v>46</v>
      </c>
    </row>
    <row r="27" spans="2:7" s="10" customFormat="1" ht="39.950000000000003" customHeight="1">
      <c r="B27" s="19"/>
      <c r="C27" s="20" t="s">
        <v>32</v>
      </c>
      <c r="D27" s="16"/>
      <c r="E27" s="20" t="s">
        <v>32</v>
      </c>
      <c r="F27" s="21" t="str">
        <f t="shared" si="0"/>
        <v/>
      </c>
      <c r="G27" s="22" t="s">
        <v>46</v>
      </c>
    </row>
    <row r="28" spans="2:7" s="10" customFormat="1" ht="39.950000000000003" customHeight="1" thickBot="1">
      <c r="B28" s="23"/>
      <c r="C28" s="24" t="s">
        <v>32</v>
      </c>
      <c r="D28" s="32"/>
      <c r="E28" s="24" t="s">
        <v>32</v>
      </c>
      <c r="F28" s="25" t="str">
        <f t="shared" si="0"/>
        <v/>
      </c>
      <c r="G28" s="26" t="s">
        <v>46</v>
      </c>
    </row>
    <row r="29" spans="2:7" s="8" customFormat="1" ht="21" thickBot="1">
      <c r="B29" s="27"/>
      <c r="C29" s="28"/>
      <c r="D29" s="27"/>
      <c r="E29" s="29" t="s">
        <v>47</v>
      </c>
      <c r="F29" s="30">
        <f ca="1">SUM(F16:F28)</f>
        <v>260</v>
      </c>
      <c r="G29" s="31"/>
    </row>
    <row r="31" spans="2:7" ht="23.25">
      <c r="B31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8">
      <formula1>Villes</formula1>
    </dataValidation>
    <dataValidation type="list" allowBlank="1" showInputMessage="1" showErrorMessage="1" sqref="B16:B28">
      <formula1>Dates</formula1>
    </dataValidation>
  </dataValidations>
  <pageMargins left="0.78740157499999996" right="0.78740157499999996" top="0.984251969" bottom="0.984251969" header="0.4921259845" footer="0.4921259845"/>
  <pageSetup paperSize="9" scale="54" orientation="landscape" horizontalDpi="0" verticalDpi="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29">
    <tabColor rgb="FF00B050"/>
    <pageSetUpPr fitToPage="1"/>
  </sheetPr>
  <dimension ref="A1:G27"/>
  <sheetViews>
    <sheetView topLeftCell="A8" zoomScale="106" zoomScaleNormal="10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68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40922</v>
      </c>
      <c r="C16" s="12" t="s">
        <v>32</v>
      </c>
      <c r="D16" s="12" t="s">
        <v>20</v>
      </c>
      <c r="E16" s="12" t="s">
        <v>32</v>
      </c>
      <c r="F16" s="13">
        <f t="shared" ref="F16:F24" ca="1" si="0">IF(D16="","",VLOOKUP(D16,Trajets,3,FALSE))</f>
        <v>118</v>
      </c>
      <c r="G16" s="14" t="s">
        <v>46</v>
      </c>
    </row>
    <row r="17" spans="2:7" s="10" customFormat="1" ht="39.950000000000003" customHeight="1">
      <c r="B17" s="15">
        <v>40936</v>
      </c>
      <c r="C17" s="16" t="s">
        <v>32</v>
      </c>
      <c r="D17" s="16" t="s">
        <v>3</v>
      </c>
      <c r="E17" s="16" t="s">
        <v>32</v>
      </c>
      <c r="F17" s="17">
        <f t="shared" ca="1" si="0"/>
        <v>90</v>
      </c>
      <c r="G17" s="18" t="s">
        <v>46</v>
      </c>
    </row>
    <row r="18" spans="2:7" s="10" customFormat="1" ht="39.950000000000003" customHeight="1">
      <c r="B18" s="15">
        <v>40992</v>
      </c>
      <c r="C18" s="16" t="s">
        <v>32</v>
      </c>
      <c r="D18" s="16" t="s">
        <v>23</v>
      </c>
      <c r="E18" s="16" t="s">
        <v>32</v>
      </c>
      <c r="F18" s="17">
        <f t="shared" ca="1" si="0"/>
        <v>168</v>
      </c>
      <c r="G18" s="18" t="s">
        <v>46</v>
      </c>
    </row>
    <row r="19" spans="2:7" s="10" customFormat="1" ht="39.950000000000003" customHeight="1">
      <c r="B19" s="15">
        <v>41013</v>
      </c>
      <c r="C19" s="16" t="s">
        <v>32</v>
      </c>
      <c r="D19" s="16" t="s">
        <v>19</v>
      </c>
      <c r="E19" s="16" t="s">
        <v>32</v>
      </c>
      <c r="F19" s="17">
        <f t="shared" ca="1" si="0"/>
        <v>84</v>
      </c>
      <c r="G19" s="18" t="s">
        <v>46</v>
      </c>
    </row>
    <row r="20" spans="2:7" s="10" customFormat="1" ht="39.950000000000003" customHeight="1">
      <c r="B20" s="15">
        <v>41195</v>
      </c>
      <c r="C20" s="16" t="s">
        <v>32</v>
      </c>
      <c r="D20" s="16" t="s">
        <v>8</v>
      </c>
      <c r="E20" s="16" t="s">
        <v>32</v>
      </c>
      <c r="F20" s="17">
        <f t="shared" ca="1" si="0"/>
        <v>74</v>
      </c>
      <c r="G20" s="18" t="s">
        <v>46</v>
      </c>
    </row>
    <row r="21" spans="2:7" s="10" customFormat="1" ht="39.950000000000003" customHeight="1">
      <c r="B21" s="19">
        <v>41230</v>
      </c>
      <c r="C21" s="16" t="s">
        <v>32</v>
      </c>
      <c r="D21" s="16" t="s">
        <v>15</v>
      </c>
      <c r="E21" s="16" t="s">
        <v>32</v>
      </c>
      <c r="F21" s="17">
        <f t="shared" ca="1" si="0"/>
        <v>90</v>
      </c>
      <c r="G21" s="18" t="s">
        <v>46</v>
      </c>
    </row>
    <row r="22" spans="2:7" s="10" customFormat="1" ht="39.950000000000003" customHeight="1">
      <c r="B22" s="15">
        <v>41244</v>
      </c>
      <c r="C22" s="20" t="s">
        <v>32</v>
      </c>
      <c r="D22" s="16" t="s">
        <v>34</v>
      </c>
      <c r="E22" s="20" t="s">
        <v>32</v>
      </c>
      <c r="F22" s="21">
        <f t="shared" ca="1" si="0"/>
        <v>96</v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720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B16:B24">
      <formula1>Dates</formula1>
    </dataValidation>
    <dataValidation type="list" allowBlank="1" showInputMessage="1" showErrorMessage="1" sqref="D16:D24">
      <formula1>Villes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30">
    <tabColor rgb="FF00B050"/>
    <pageSetUpPr fitToPage="1"/>
  </sheetPr>
  <dimension ref="A1:G27"/>
  <sheetViews>
    <sheetView topLeftCell="A14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58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40922</v>
      </c>
      <c r="C16" s="12" t="s">
        <v>32</v>
      </c>
      <c r="D16" s="12" t="s">
        <v>29</v>
      </c>
      <c r="E16" s="12" t="s">
        <v>32</v>
      </c>
      <c r="F16" s="13">
        <f t="shared" ref="F16:F24" ca="1" si="0">IF(D16="","",VLOOKUP(D16,Trajets,3,FALSE))</f>
        <v>104</v>
      </c>
      <c r="G16" s="14" t="s">
        <v>46</v>
      </c>
    </row>
    <row r="17" spans="2:7" s="10" customFormat="1" ht="39.950000000000003" customHeight="1">
      <c r="B17" s="15">
        <v>40943</v>
      </c>
      <c r="C17" s="16" t="s">
        <v>32</v>
      </c>
      <c r="D17" s="16" t="s">
        <v>25</v>
      </c>
      <c r="E17" s="16" t="s">
        <v>32</v>
      </c>
      <c r="F17" s="17">
        <f t="shared" ca="1" si="0"/>
        <v>82</v>
      </c>
      <c r="G17" s="18" t="s">
        <v>46</v>
      </c>
    </row>
    <row r="18" spans="2:7" s="10" customFormat="1" ht="39.950000000000003" customHeight="1">
      <c r="B18" s="15">
        <v>40950</v>
      </c>
      <c r="C18" s="16" t="s">
        <v>32</v>
      </c>
      <c r="D18" s="16" t="s">
        <v>18</v>
      </c>
      <c r="E18" s="16" t="s">
        <v>32</v>
      </c>
      <c r="F18" s="17">
        <f t="shared" ca="1" si="0"/>
        <v>58</v>
      </c>
      <c r="G18" s="18" t="s">
        <v>46</v>
      </c>
    </row>
    <row r="19" spans="2:7" s="10" customFormat="1" ht="39.950000000000003" customHeight="1">
      <c r="B19" s="15">
        <v>40992</v>
      </c>
      <c r="C19" s="16" t="s">
        <v>32</v>
      </c>
      <c r="D19" s="16" t="s">
        <v>27</v>
      </c>
      <c r="E19" s="16" t="s">
        <v>32</v>
      </c>
      <c r="F19" s="17">
        <f t="shared" ca="1" si="0"/>
        <v>50</v>
      </c>
      <c r="G19" s="18" t="s">
        <v>46</v>
      </c>
    </row>
    <row r="20" spans="2:7" s="10" customFormat="1" ht="39.950000000000003" customHeight="1">
      <c r="B20" s="15">
        <v>41020</v>
      </c>
      <c r="C20" s="16" t="s">
        <v>32</v>
      </c>
      <c r="D20" s="16" t="s">
        <v>56</v>
      </c>
      <c r="E20" s="16" t="s">
        <v>32</v>
      </c>
      <c r="F20" s="17">
        <f t="shared" ca="1" si="0"/>
        <v>16</v>
      </c>
      <c r="G20" s="18" t="s">
        <v>46</v>
      </c>
    </row>
    <row r="21" spans="2:7" s="10" customFormat="1" ht="39.950000000000003" customHeight="1">
      <c r="B21" s="19">
        <v>41237</v>
      </c>
      <c r="C21" s="16" t="s">
        <v>32</v>
      </c>
      <c r="D21" s="16" t="s">
        <v>27</v>
      </c>
      <c r="E21" s="16" t="s">
        <v>32</v>
      </c>
      <c r="F21" s="17">
        <f t="shared" ca="1" si="0"/>
        <v>50</v>
      </c>
      <c r="G21" s="18" t="s">
        <v>46</v>
      </c>
    </row>
    <row r="22" spans="2:7" s="10" customFormat="1" ht="39.950000000000003" customHeight="1">
      <c r="B22" s="15">
        <v>41244</v>
      </c>
      <c r="C22" s="20" t="s">
        <v>32</v>
      </c>
      <c r="D22" s="16" t="s">
        <v>4</v>
      </c>
      <c r="E22" s="20" t="s">
        <v>32</v>
      </c>
      <c r="F22" s="17">
        <f t="shared" ca="1" si="0"/>
        <v>58</v>
      </c>
      <c r="G22" s="22" t="s">
        <v>102</v>
      </c>
    </row>
    <row r="23" spans="2:7" s="10" customFormat="1" ht="39.950000000000003" customHeight="1">
      <c r="B23" s="19">
        <v>41244</v>
      </c>
      <c r="C23" s="20" t="s">
        <v>32</v>
      </c>
      <c r="D23" s="16" t="s">
        <v>5</v>
      </c>
      <c r="E23" s="20" t="s">
        <v>32</v>
      </c>
      <c r="F23" s="21">
        <f t="shared" ca="1" si="0"/>
        <v>70</v>
      </c>
      <c r="G23" s="22" t="s">
        <v>103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488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25">
    <tabColor rgb="FF00B050"/>
    <pageSetUpPr fitToPage="1"/>
  </sheetPr>
  <dimension ref="A1:G27"/>
  <sheetViews>
    <sheetView topLeftCell="A19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122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41195</v>
      </c>
      <c r="C16" s="12" t="s">
        <v>32</v>
      </c>
      <c r="D16" s="12" t="s">
        <v>8</v>
      </c>
      <c r="E16" s="12" t="s">
        <v>32</v>
      </c>
      <c r="F16" s="13">
        <f t="shared" ref="F16:F24" ca="1" si="0">IF(D16="","",VLOOKUP(D16,Trajets,3,FALSE))</f>
        <v>74</v>
      </c>
      <c r="G16" s="14" t="s">
        <v>46</v>
      </c>
    </row>
    <row r="17" spans="2:7" s="10" customFormat="1" ht="39.950000000000003" customHeight="1">
      <c r="B17" s="15"/>
      <c r="C17" s="16" t="s">
        <v>32</v>
      </c>
      <c r="D17" s="16"/>
      <c r="E17" s="16" t="s">
        <v>32</v>
      </c>
      <c r="F17" s="17" t="str">
        <f t="shared" si="0"/>
        <v/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>
      <c r="B24" s="19"/>
      <c r="C24" s="20" t="s">
        <v>32</v>
      </c>
      <c r="D24" s="63"/>
      <c r="E24" s="20" t="s">
        <v>32</v>
      </c>
      <c r="F24" s="21" t="str">
        <f t="shared" si="0"/>
        <v/>
      </c>
      <c r="G24" s="22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74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0866141732283472" right="0.70866141732283472" top="0.74803149606299213" bottom="0.74803149606299213" header="0.31496062992125984" footer="0.31496062992125984"/>
  <pageSetup paperSize="9" scale="72" orientation="landscape" horizontalDpi="0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13">
    <tabColor rgb="FF00B050"/>
    <pageSetUpPr fitToPage="1"/>
  </sheetPr>
  <dimension ref="A1:G27"/>
  <sheetViews>
    <sheetView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118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40922</v>
      </c>
      <c r="C16" s="12" t="s">
        <v>32</v>
      </c>
      <c r="D16" s="12" t="s">
        <v>20</v>
      </c>
      <c r="E16" s="12" t="s">
        <v>32</v>
      </c>
      <c r="F16" s="13">
        <f t="shared" ref="F16:F24" ca="1" si="0">IF(D16="","",VLOOKUP(D16,Trajets,3,FALSE))</f>
        <v>118</v>
      </c>
      <c r="G16" s="14" t="s">
        <v>46</v>
      </c>
    </row>
    <row r="17" spans="2:7" s="10" customFormat="1" ht="39.950000000000003" customHeight="1">
      <c r="B17" s="15">
        <v>40936</v>
      </c>
      <c r="C17" s="16" t="s">
        <v>32</v>
      </c>
      <c r="D17" s="16" t="s">
        <v>3</v>
      </c>
      <c r="E17" s="16" t="s">
        <v>32</v>
      </c>
      <c r="F17" s="17">
        <f t="shared" ca="1" si="0"/>
        <v>90</v>
      </c>
      <c r="G17" s="18" t="s">
        <v>46</v>
      </c>
    </row>
    <row r="18" spans="2:7" s="10" customFormat="1" ht="39.950000000000003" customHeight="1">
      <c r="B18" s="15">
        <v>40992</v>
      </c>
      <c r="C18" s="16" t="s">
        <v>32</v>
      </c>
      <c r="D18" s="16" t="s">
        <v>23</v>
      </c>
      <c r="E18" s="16" t="s">
        <v>32</v>
      </c>
      <c r="F18" s="17">
        <f t="shared" ca="1" si="0"/>
        <v>168</v>
      </c>
      <c r="G18" s="18" t="s">
        <v>46</v>
      </c>
    </row>
    <row r="19" spans="2:7" s="10" customFormat="1" ht="39.950000000000003" customHeight="1">
      <c r="B19" s="15">
        <v>41013</v>
      </c>
      <c r="C19" s="16" t="s">
        <v>32</v>
      </c>
      <c r="D19" s="16" t="s">
        <v>19</v>
      </c>
      <c r="E19" s="16" t="s">
        <v>32</v>
      </c>
      <c r="F19" s="17">
        <f t="shared" ca="1" si="0"/>
        <v>84</v>
      </c>
      <c r="G19" s="18" t="s">
        <v>46</v>
      </c>
    </row>
    <row r="20" spans="2:7" s="10" customFormat="1" ht="39.950000000000003" customHeight="1">
      <c r="B20" s="15">
        <v>41020</v>
      </c>
      <c r="C20" s="16" t="s">
        <v>32</v>
      </c>
      <c r="D20" s="16" t="s">
        <v>34</v>
      </c>
      <c r="E20" s="16" t="s">
        <v>32</v>
      </c>
      <c r="F20" s="17">
        <f t="shared" ca="1" si="0"/>
        <v>96</v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 t="str">
        <f t="shared" si="0"/>
        <v/>
      </c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>
      <c r="B24" s="19"/>
      <c r="C24" s="20" t="s">
        <v>32</v>
      </c>
      <c r="D24" s="63"/>
      <c r="E24" s="20" t="s">
        <v>32</v>
      </c>
      <c r="F24" s="21" t="str">
        <f t="shared" si="0"/>
        <v/>
      </c>
      <c r="G24" s="22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556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dataValidations count="2">
    <dataValidation type="list" allowBlank="1" showInputMessage="1" showErrorMessage="1" sqref="B16:B24">
      <formula1>Dates</formula1>
    </dataValidation>
    <dataValidation type="list" allowBlank="1" showInputMessage="1" showErrorMessage="1" sqref="D16:D24">
      <formula1>Villes</formula1>
    </dataValidation>
  </dataValidations>
  <pageMargins left="0.70866141732283472" right="0.70866141732283472" top="0.74803149606299213" bottom="0.74803149606299213" header="0.31496062992125984" footer="0.31496062992125984"/>
  <pageSetup paperSize="9" scale="72" orientation="landscape" horizontalDpi="0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5" enableFormatConditionsCalculation="0">
    <tabColor rgb="FF00B050"/>
    <pageSetUpPr fitToPage="1"/>
  </sheetPr>
  <dimension ref="A1:G26"/>
  <sheetViews>
    <sheetView topLeftCell="A1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92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0.25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5">
        <v>40936</v>
      </c>
      <c r="C16" s="16" t="s">
        <v>32</v>
      </c>
      <c r="D16" s="16" t="s">
        <v>3</v>
      </c>
      <c r="E16" s="16" t="s">
        <v>32</v>
      </c>
      <c r="F16" s="17">
        <f t="shared" ref="F16:F23" ca="1" si="0">IF(D16="","",VLOOKUP(D16,Trajets,3,FALSE))</f>
        <v>90</v>
      </c>
      <c r="G16" s="18" t="s">
        <v>46</v>
      </c>
    </row>
    <row r="17" spans="2:7" s="10" customFormat="1" ht="39.950000000000003" customHeight="1">
      <c r="B17" s="15">
        <v>40992</v>
      </c>
      <c r="C17" s="16" t="s">
        <v>32</v>
      </c>
      <c r="D17" s="16" t="s">
        <v>29</v>
      </c>
      <c r="E17" s="16" t="s">
        <v>32</v>
      </c>
      <c r="F17" s="17">
        <f t="shared" ca="1" si="0"/>
        <v>104</v>
      </c>
      <c r="G17" s="18" t="s">
        <v>46</v>
      </c>
    </row>
    <row r="18" spans="2:7" s="10" customFormat="1" ht="39.950000000000003" customHeight="1">
      <c r="B18" s="15">
        <v>41013</v>
      </c>
      <c r="C18" s="16" t="s">
        <v>32</v>
      </c>
      <c r="D18" s="16" t="s">
        <v>8</v>
      </c>
      <c r="E18" s="16" t="s">
        <v>32</v>
      </c>
      <c r="F18" s="17">
        <f t="shared" ca="1" si="0"/>
        <v>74</v>
      </c>
      <c r="G18" s="18" t="s">
        <v>46</v>
      </c>
    </row>
    <row r="19" spans="2:7" s="10" customFormat="1" ht="39.950000000000003" customHeight="1">
      <c r="B19" s="15">
        <v>41020</v>
      </c>
      <c r="C19" s="16" t="s">
        <v>32</v>
      </c>
      <c r="D19" s="16" t="s">
        <v>34</v>
      </c>
      <c r="E19" s="16" t="s">
        <v>32</v>
      </c>
      <c r="F19" s="17">
        <f t="shared" ca="1" si="0"/>
        <v>96</v>
      </c>
      <c r="G19" s="18" t="s">
        <v>46</v>
      </c>
    </row>
    <row r="20" spans="2:7" s="10" customFormat="1" ht="39.950000000000003" customHeight="1">
      <c r="B20" s="19">
        <v>41035</v>
      </c>
      <c r="C20" s="16" t="s">
        <v>32</v>
      </c>
      <c r="D20" s="16" t="s">
        <v>61</v>
      </c>
      <c r="E20" s="16" t="s">
        <v>32</v>
      </c>
      <c r="F20" s="17">
        <f t="shared" ca="1" si="0"/>
        <v>128</v>
      </c>
      <c r="G20" s="18" t="s">
        <v>46</v>
      </c>
    </row>
    <row r="21" spans="2:7" s="10" customFormat="1" ht="39.950000000000003" customHeight="1">
      <c r="B21" s="15">
        <v>41042</v>
      </c>
      <c r="C21" s="20" t="s">
        <v>32</v>
      </c>
      <c r="D21" s="16" t="s">
        <v>104</v>
      </c>
      <c r="E21" s="20" t="s">
        <v>32</v>
      </c>
      <c r="F21" s="21">
        <f t="shared" ca="1" si="0"/>
        <v>68</v>
      </c>
      <c r="G21" s="22" t="s">
        <v>46</v>
      </c>
    </row>
    <row r="22" spans="2:7" s="10" customFormat="1" ht="39.950000000000003" customHeight="1">
      <c r="B22" s="19">
        <v>41189</v>
      </c>
      <c r="C22" s="20" t="s">
        <v>32</v>
      </c>
      <c r="D22" s="16" t="s">
        <v>31</v>
      </c>
      <c r="E22" s="20" t="s">
        <v>32</v>
      </c>
      <c r="F22" s="21">
        <f t="shared" ca="1" si="0"/>
        <v>58</v>
      </c>
      <c r="G22" s="22" t="s">
        <v>46</v>
      </c>
    </row>
    <row r="23" spans="2:7" s="10" customFormat="1" ht="39.950000000000003" customHeight="1" thickBot="1">
      <c r="B23" s="23">
        <v>41230</v>
      </c>
      <c r="C23" s="24" t="s">
        <v>32</v>
      </c>
      <c r="D23" s="32" t="s">
        <v>34</v>
      </c>
      <c r="E23" s="24" t="s">
        <v>32</v>
      </c>
      <c r="F23" s="25">
        <f t="shared" ca="1" si="0"/>
        <v>96</v>
      </c>
      <c r="G23" s="26" t="s">
        <v>46</v>
      </c>
    </row>
    <row r="24" spans="2:7" s="8" customFormat="1" ht="21" thickBot="1">
      <c r="B24" s="27"/>
      <c r="C24" s="28"/>
      <c r="D24" s="27"/>
      <c r="E24" s="29" t="s">
        <v>47</v>
      </c>
      <c r="F24" s="30">
        <f ca="1">SUM(F16:F23)</f>
        <v>714</v>
      </c>
      <c r="G24" s="31"/>
    </row>
    <row r="26" spans="2:7" ht="23.25">
      <c r="B26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B16:B23">
      <formula1>Dates</formula1>
    </dataValidation>
    <dataValidation type="list" allowBlank="1" showInputMessage="1" showErrorMessage="1" sqref="D16:D23">
      <formula1>Villes</formula1>
    </dataValidation>
  </dataValidations>
  <pageMargins left="0.78740157499999996" right="0.78740157499999996" top="0.984251969" bottom="0.984251969" header="0.4921259845" footer="0.4921259845"/>
  <pageSetup paperSize="9" scale="71" orientation="landscape" horizontalDpi="0" verticalDpi="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35" enableFormatConditionsCalculation="0">
    <tabColor rgb="FF00B050"/>
    <pageSetUpPr fitToPage="1"/>
  </sheetPr>
  <dimension ref="A1:G27"/>
  <sheetViews>
    <sheetView topLeftCell="A5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101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40950</v>
      </c>
      <c r="C16" s="12" t="s">
        <v>32</v>
      </c>
      <c r="D16" s="12" t="s">
        <v>18</v>
      </c>
      <c r="E16" s="12" t="s">
        <v>32</v>
      </c>
      <c r="F16" s="13">
        <f t="shared" ref="F16:F24" ca="1" si="0">IF(D16="","",VLOOKUP(D16,Trajets,3,FALSE))</f>
        <v>58</v>
      </c>
      <c r="G16" s="14" t="s">
        <v>46</v>
      </c>
    </row>
    <row r="17" spans="2:7" s="10" customFormat="1" ht="39.950000000000003" customHeight="1">
      <c r="B17" s="15">
        <v>40992</v>
      </c>
      <c r="C17" s="16" t="s">
        <v>32</v>
      </c>
      <c r="D17" s="16" t="s">
        <v>27</v>
      </c>
      <c r="E17" s="16" t="s">
        <v>32</v>
      </c>
      <c r="F17" s="17">
        <f t="shared" ca="1" si="0"/>
        <v>50</v>
      </c>
      <c r="G17" s="18" t="s">
        <v>46</v>
      </c>
    </row>
    <row r="18" spans="2:7" s="10" customFormat="1" ht="39.950000000000003" customHeight="1">
      <c r="B18" s="15">
        <v>40999</v>
      </c>
      <c r="C18" s="16" t="s">
        <v>32</v>
      </c>
      <c r="D18" s="16" t="s">
        <v>0</v>
      </c>
      <c r="E18" s="16" t="s">
        <v>32</v>
      </c>
      <c r="F18" s="17">
        <f t="shared" ca="1" si="0"/>
        <v>168</v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 t="str">
        <f t="shared" si="0"/>
        <v/>
      </c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276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36">
    <tabColor rgb="FF00B050"/>
    <pageSetUpPr fitToPage="1"/>
  </sheetPr>
  <dimension ref="A1:G27"/>
  <sheetViews>
    <sheetView topLeftCell="A9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65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41014</v>
      </c>
      <c r="C16" s="12" t="s">
        <v>32</v>
      </c>
      <c r="D16" s="12" t="s">
        <v>22</v>
      </c>
      <c r="E16" s="12" t="s">
        <v>32</v>
      </c>
      <c r="F16" s="13">
        <f t="shared" ref="F16:F24" ca="1" si="0">IF(D16="","",VLOOKUP(D16,Trajets,3,FALSE))</f>
        <v>54</v>
      </c>
      <c r="G16" s="14" t="s">
        <v>46</v>
      </c>
    </row>
    <row r="17" spans="2:7" s="10" customFormat="1" ht="39.950000000000003" customHeight="1">
      <c r="B17" s="15"/>
      <c r="C17" s="16" t="s">
        <v>32</v>
      </c>
      <c r="D17" s="16"/>
      <c r="E17" s="16" t="s">
        <v>32</v>
      </c>
      <c r="F17" s="17" t="str">
        <f t="shared" si="0"/>
        <v/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54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34">
    <tabColor rgb="FF00B050"/>
    <pageSetUpPr fitToPage="1"/>
  </sheetPr>
  <dimension ref="A1:G27"/>
  <sheetViews>
    <sheetView topLeftCell="B10" zoomScale="112" zoomScaleNormal="112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80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41244</v>
      </c>
      <c r="C16" s="12" t="s">
        <v>32</v>
      </c>
      <c r="D16" s="12" t="s">
        <v>34</v>
      </c>
      <c r="E16" s="12" t="s">
        <v>32</v>
      </c>
      <c r="F16" s="13">
        <f t="shared" ref="F16:F24" ca="1" si="0">IF(D16="","",VLOOKUP(D16,Trajets,3,FALSE))</f>
        <v>96</v>
      </c>
      <c r="G16" s="14" t="s">
        <v>46</v>
      </c>
    </row>
    <row r="17" spans="2:7" s="10" customFormat="1" ht="39.950000000000003" customHeight="1">
      <c r="B17" s="15"/>
      <c r="C17" s="16" t="s">
        <v>32</v>
      </c>
      <c r="D17" s="16"/>
      <c r="E17" s="16" t="s">
        <v>32</v>
      </c>
      <c r="F17" s="17" t="str">
        <f t="shared" si="0"/>
        <v/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96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>
  <sheetPr codeName="Feuil41">
    <tabColor rgb="FF00B050"/>
    <pageSetUpPr fitToPage="1"/>
  </sheetPr>
  <dimension ref="A1:G27"/>
  <sheetViews>
    <sheetView topLeftCell="A19" zoomScale="118" zoomScaleNormal="118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69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40916</v>
      </c>
      <c r="C16" s="12" t="s">
        <v>32</v>
      </c>
      <c r="D16" s="12" t="s">
        <v>1</v>
      </c>
      <c r="E16" s="12" t="s">
        <v>32</v>
      </c>
      <c r="F16" s="13">
        <f t="shared" ref="F16:F24" ca="1" si="0">IF(D16="","",VLOOKUP(D16,Trajets,3,FALSE))</f>
        <v>228</v>
      </c>
      <c r="G16" s="14" t="s">
        <v>46</v>
      </c>
    </row>
    <row r="17" spans="2:7" s="10" customFormat="1" ht="39.950000000000003" customHeight="1">
      <c r="B17" s="15">
        <v>40936</v>
      </c>
      <c r="C17" s="16" t="s">
        <v>32</v>
      </c>
      <c r="D17" s="16" t="s">
        <v>3</v>
      </c>
      <c r="E17" s="16" t="s">
        <v>32</v>
      </c>
      <c r="F17" s="17">
        <f t="shared" ca="1" si="0"/>
        <v>90</v>
      </c>
      <c r="G17" s="18" t="s">
        <v>46</v>
      </c>
    </row>
    <row r="18" spans="2:7" s="10" customFormat="1" ht="39.950000000000003" customHeight="1">
      <c r="B18" s="15">
        <v>40992</v>
      </c>
      <c r="C18" s="16" t="s">
        <v>32</v>
      </c>
      <c r="D18" s="16" t="s">
        <v>29</v>
      </c>
      <c r="E18" s="16" t="s">
        <v>32</v>
      </c>
      <c r="F18" s="17">
        <f t="shared" ca="1" si="0"/>
        <v>104</v>
      </c>
      <c r="G18" s="18" t="s">
        <v>46</v>
      </c>
    </row>
    <row r="19" spans="2:7" s="10" customFormat="1" ht="39.950000000000003" customHeight="1">
      <c r="B19" s="15">
        <v>41013</v>
      </c>
      <c r="C19" s="16" t="s">
        <v>32</v>
      </c>
      <c r="D19" s="16" t="s">
        <v>8</v>
      </c>
      <c r="E19" s="16" t="s">
        <v>32</v>
      </c>
      <c r="F19" s="17">
        <f t="shared" ca="1" si="0"/>
        <v>74</v>
      </c>
      <c r="G19" s="18" t="s">
        <v>46</v>
      </c>
    </row>
    <row r="20" spans="2:7" s="10" customFormat="1" ht="39.950000000000003" customHeight="1">
      <c r="B20" s="15">
        <v>41020</v>
      </c>
      <c r="C20" s="16" t="s">
        <v>32</v>
      </c>
      <c r="D20" s="16" t="s">
        <v>34</v>
      </c>
      <c r="E20" s="16" t="s">
        <v>32</v>
      </c>
      <c r="F20" s="17">
        <f t="shared" ca="1" si="0"/>
        <v>96</v>
      </c>
      <c r="G20" s="18" t="s">
        <v>46</v>
      </c>
    </row>
    <row r="21" spans="2:7" s="10" customFormat="1" ht="39.950000000000003" customHeight="1">
      <c r="B21" s="19">
        <v>41035</v>
      </c>
      <c r="C21" s="16" t="s">
        <v>32</v>
      </c>
      <c r="D21" s="16" t="s">
        <v>61</v>
      </c>
      <c r="E21" s="16" t="s">
        <v>32</v>
      </c>
      <c r="F21" s="17">
        <f t="shared" ca="1" si="0"/>
        <v>128</v>
      </c>
      <c r="G21" s="18" t="s">
        <v>46</v>
      </c>
    </row>
    <row r="22" spans="2:7" s="10" customFormat="1" ht="39.950000000000003" customHeight="1">
      <c r="B22" s="15">
        <v>41042</v>
      </c>
      <c r="C22" s="20" t="s">
        <v>32</v>
      </c>
      <c r="D22" s="16" t="s">
        <v>104</v>
      </c>
      <c r="E22" s="20" t="s">
        <v>32</v>
      </c>
      <c r="F22" s="21">
        <f t="shared" ca="1" si="0"/>
        <v>68</v>
      </c>
      <c r="G22" s="22" t="s">
        <v>46</v>
      </c>
    </row>
    <row r="23" spans="2:7" s="10" customFormat="1" ht="39.950000000000003" customHeight="1">
      <c r="B23" s="19">
        <v>41230</v>
      </c>
      <c r="C23" s="20" t="s">
        <v>32</v>
      </c>
      <c r="D23" s="16" t="s">
        <v>15</v>
      </c>
      <c r="E23" s="20" t="s">
        <v>32</v>
      </c>
      <c r="F23" s="21">
        <f t="shared" ca="1" si="0"/>
        <v>90</v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878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B16:B24">
      <formula1>Dates</formula1>
    </dataValidation>
    <dataValidation type="list" allowBlank="1" showInputMessage="1" showErrorMessage="1" sqref="D16:D24">
      <formula1>Villes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>
  <sheetPr codeName="Feuil31">
    <tabColor rgb="FF00B050"/>
    <pageSetUpPr fitToPage="1"/>
  </sheetPr>
  <dimension ref="A1:G28"/>
  <sheetViews>
    <sheetView topLeftCell="A18" zoomScale="106" zoomScaleNormal="10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105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40936</v>
      </c>
      <c r="C16" s="12" t="s">
        <v>32</v>
      </c>
      <c r="D16" s="12" t="s">
        <v>1</v>
      </c>
      <c r="E16" s="12" t="s">
        <v>32</v>
      </c>
      <c r="F16" s="13">
        <f t="shared" ref="F16:F25" ca="1" si="0">IF(D16="","",VLOOKUP(D16,Trajets,3,FALSE))</f>
        <v>228</v>
      </c>
      <c r="G16" s="14" t="s">
        <v>46</v>
      </c>
    </row>
    <row r="17" spans="2:7" s="10" customFormat="1" ht="39.950000000000003" customHeight="1">
      <c r="B17" s="15">
        <v>40992</v>
      </c>
      <c r="C17" s="16" t="s">
        <v>32</v>
      </c>
      <c r="D17" s="16" t="s">
        <v>29</v>
      </c>
      <c r="E17" s="16" t="s">
        <v>32</v>
      </c>
      <c r="F17" s="17">
        <f t="shared" ca="1" si="0"/>
        <v>104</v>
      </c>
      <c r="G17" s="18" t="s">
        <v>46</v>
      </c>
    </row>
    <row r="18" spans="2:7" s="10" customFormat="1" ht="39.950000000000003" customHeight="1">
      <c r="B18" s="15">
        <v>41013</v>
      </c>
      <c r="C18" s="16" t="s">
        <v>32</v>
      </c>
      <c r="D18" s="16" t="s">
        <v>8</v>
      </c>
      <c r="E18" s="16" t="s">
        <v>32</v>
      </c>
      <c r="F18" s="17">
        <f t="shared" ca="1" si="0"/>
        <v>74</v>
      </c>
      <c r="G18" s="18" t="s">
        <v>46</v>
      </c>
    </row>
    <row r="19" spans="2:7" s="10" customFormat="1" ht="39.950000000000003" customHeight="1">
      <c r="B19" s="15">
        <v>41020</v>
      </c>
      <c r="C19" s="16" t="s">
        <v>32</v>
      </c>
      <c r="D19" s="16" t="s">
        <v>34</v>
      </c>
      <c r="E19" s="16" t="s">
        <v>32</v>
      </c>
      <c r="F19" s="17">
        <f t="shared" ca="1" si="0"/>
        <v>96</v>
      </c>
      <c r="G19" s="18"/>
    </row>
    <row r="20" spans="2:7" s="10" customFormat="1" ht="39.950000000000003" customHeight="1">
      <c r="B20" s="15">
        <v>41035</v>
      </c>
      <c r="C20" s="16" t="s">
        <v>32</v>
      </c>
      <c r="D20" s="16" t="s">
        <v>61</v>
      </c>
      <c r="E20" s="16" t="s">
        <v>32</v>
      </c>
      <c r="F20" s="17">
        <f t="shared" ca="1" si="0"/>
        <v>128</v>
      </c>
      <c r="G20" s="18" t="s">
        <v>46</v>
      </c>
    </row>
    <row r="21" spans="2:7" s="10" customFormat="1" ht="39.950000000000003" customHeight="1">
      <c r="B21" s="15">
        <v>41042</v>
      </c>
      <c r="C21" s="16" t="s">
        <v>32</v>
      </c>
      <c r="D21" s="16" t="s">
        <v>104</v>
      </c>
      <c r="E21" s="16" t="s">
        <v>32</v>
      </c>
      <c r="F21" s="17">
        <f t="shared" ca="1" si="0"/>
        <v>68</v>
      </c>
      <c r="G21" s="18" t="s">
        <v>46</v>
      </c>
    </row>
    <row r="22" spans="2:7" s="10" customFormat="1" ht="39.950000000000003" customHeight="1">
      <c r="B22" s="19">
        <v>41189</v>
      </c>
      <c r="C22" s="16" t="s">
        <v>32</v>
      </c>
      <c r="D22" s="16" t="s">
        <v>31</v>
      </c>
      <c r="E22" s="16" t="s">
        <v>32</v>
      </c>
      <c r="F22" s="17">
        <f t="shared" ca="1" si="0"/>
        <v>58</v>
      </c>
      <c r="G22" s="18" t="s">
        <v>46</v>
      </c>
    </row>
    <row r="23" spans="2:7" s="10" customFormat="1" ht="39.950000000000003" customHeight="1">
      <c r="B23" s="15">
        <v>41230</v>
      </c>
      <c r="C23" s="20" t="s">
        <v>32</v>
      </c>
      <c r="D23" s="16" t="s">
        <v>34</v>
      </c>
      <c r="E23" s="20" t="s">
        <v>32</v>
      </c>
      <c r="F23" s="21">
        <f t="shared" ca="1" si="0"/>
        <v>96</v>
      </c>
      <c r="G23" s="22" t="s">
        <v>46</v>
      </c>
    </row>
    <row r="24" spans="2:7" s="10" customFormat="1" ht="39.950000000000003" customHeight="1">
      <c r="B24" s="19">
        <v>41258</v>
      </c>
      <c r="C24" s="20" t="s">
        <v>32</v>
      </c>
      <c r="D24" s="16" t="s">
        <v>11</v>
      </c>
      <c r="E24" s="20" t="s">
        <v>32</v>
      </c>
      <c r="F24" s="21">
        <f t="shared" ca="1" si="0"/>
        <v>178</v>
      </c>
      <c r="G24" s="22" t="s">
        <v>46</v>
      </c>
    </row>
    <row r="25" spans="2:7" s="10" customFormat="1" ht="39.950000000000003" customHeight="1" thickBot="1">
      <c r="B25" s="23"/>
      <c r="C25" s="24" t="s">
        <v>32</v>
      </c>
      <c r="D25" s="32"/>
      <c r="E25" s="24" t="s">
        <v>32</v>
      </c>
      <c r="F25" s="25" t="str">
        <f t="shared" si="0"/>
        <v/>
      </c>
      <c r="G25" s="26" t="s">
        <v>46</v>
      </c>
    </row>
    <row r="26" spans="2:7" s="8" customFormat="1" ht="21" thickBot="1">
      <c r="B26" s="27"/>
      <c r="C26" s="28"/>
      <c r="D26" s="27"/>
      <c r="E26" s="29" t="s">
        <v>47</v>
      </c>
      <c r="F26" s="30">
        <f ca="1">SUM(F16:F25)</f>
        <v>1030</v>
      </c>
      <c r="G26" s="31"/>
    </row>
    <row r="28" spans="2:7" ht="23.25">
      <c r="B28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5">
      <formula1>Villes</formula1>
    </dataValidation>
    <dataValidation type="list" allowBlank="1" showInputMessage="1" showErrorMessage="1" sqref="B16:B25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>
  <sheetPr codeName="Feuil38">
    <tabColor rgb="FF00B050"/>
    <pageSetUpPr fitToPage="1"/>
  </sheetPr>
  <dimension ref="A1:G27"/>
  <sheetViews>
    <sheetView topLeftCell="B5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98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41252</v>
      </c>
      <c r="C16" s="12" t="s">
        <v>32</v>
      </c>
      <c r="D16" s="12" t="s">
        <v>0</v>
      </c>
      <c r="E16" s="12" t="s">
        <v>32</v>
      </c>
      <c r="F16" s="13">
        <f t="shared" ref="F16:F24" ca="1" si="0">IF(D16="","",VLOOKUP(D16,Trajets,3,FALSE))</f>
        <v>168</v>
      </c>
      <c r="G16" s="14" t="s">
        <v>46</v>
      </c>
    </row>
    <row r="17" spans="2:7" s="10" customFormat="1" ht="39.950000000000003" customHeight="1">
      <c r="B17" s="15"/>
      <c r="C17" s="16" t="s">
        <v>32</v>
      </c>
      <c r="D17" s="16"/>
      <c r="E17" s="16" t="s">
        <v>32</v>
      </c>
      <c r="F17" s="17" t="str">
        <f t="shared" si="0"/>
        <v/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168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>
  <sheetPr codeName="Feuil11">
    <tabColor rgb="FFFFFF00"/>
    <pageSetUpPr fitToPage="1"/>
  </sheetPr>
  <dimension ref="A1:G27"/>
  <sheetViews>
    <sheetView topLeftCell="B18" zoomScale="112" zoomScaleNormal="112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99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40937</v>
      </c>
      <c r="C16" s="12" t="s">
        <v>32</v>
      </c>
      <c r="D16" s="12" t="s">
        <v>20</v>
      </c>
      <c r="E16" s="12" t="s">
        <v>32</v>
      </c>
      <c r="F16" s="13">
        <f t="shared" ref="F16:F24" ca="1" si="0">IF(D16="","",VLOOKUP(D16,Trajets,3,FALSE))</f>
        <v>118</v>
      </c>
      <c r="G16" s="14" t="s">
        <v>46</v>
      </c>
    </row>
    <row r="17" spans="2:7" s="10" customFormat="1" ht="39.950000000000003" customHeight="1">
      <c r="B17" s="15">
        <v>40999</v>
      </c>
      <c r="C17" s="16" t="s">
        <v>32</v>
      </c>
      <c r="D17" s="16" t="s">
        <v>26</v>
      </c>
      <c r="E17" s="16" t="s">
        <v>32</v>
      </c>
      <c r="F17" s="17">
        <f t="shared" ca="1" si="0"/>
        <v>128</v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246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B16:B24">
      <formula1>Dates</formula1>
    </dataValidation>
    <dataValidation type="list" allowBlank="1" showInputMessage="1" showErrorMessage="1" sqref="D16:D24">
      <formula1>Villes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>
  <sheetPr codeName="Feuil44">
    <tabColor rgb="FF00B050"/>
    <pageSetUpPr fitToPage="1"/>
  </sheetPr>
  <dimension ref="A1:G27"/>
  <sheetViews>
    <sheetView topLeftCell="A9" zoomScale="106" zoomScaleNormal="10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63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40992</v>
      </c>
      <c r="C16" s="12" t="s">
        <v>32</v>
      </c>
      <c r="D16" s="12" t="s">
        <v>27</v>
      </c>
      <c r="E16" s="12" t="s">
        <v>32</v>
      </c>
      <c r="F16" s="13">
        <f t="shared" ref="F16:F24" ca="1" si="0">IF(D16="","",VLOOKUP(D16,Trajets,3,FALSE))</f>
        <v>50</v>
      </c>
      <c r="G16" s="14" t="s">
        <v>46</v>
      </c>
    </row>
    <row r="17" spans="2:7" s="10" customFormat="1" ht="39.950000000000003" customHeight="1">
      <c r="B17" s="15">
        <v>41020</v>
      </c>
      <c r="C17" s="16" t="s">
        <v>32</v>
      </c>
      <c r="D17" s="16" t="s">
        <v>25</v>
      </c>
      <c r="E17" s="16" t="s">
        <v>32</v>
      </c>
      <c r="F17" s="17">
        <f t="shared" ca="1" si="0"/>
        <v>82</v>
      </c>
      <c r="G17" s="18" t="s">
        <v>46</v>
      </c>
    </row>
    <row r="18" spans="2:7" s="10" customFormat="1" ht="39.950000000000003" customHeight="1">
      <c r="B18" s="15"/>
      <c r="C18" s="16" t="s">
        <v>32</v>
      </c>
      <c r="D18" s="16"/>
      <c r="E18" s="16" t="s">
        <v>32</v>
      </c>
      <c r="F18" s="17" t="str">
        <f t="shared" si="0"/>
        <v/>
      </c>
      <c r="G18" s="18" t="s">
        <v>46</v>
      </c>
    </row>
    <row r="19" spans="2:7" s="10" customFormat="1" ht="39.950000000000003" customHeight="1">
      <c r="B19" s="15"/>
      <c r="C19" s="16" t="s">
        <v>32</v>
      </c>
      <c r="D19" s="16"/>
      <c r="E19" s="16" t="s">
        <v>32</v>
      </c>
      <c r="F19" s="17" t="str">
        <f t="shared" si="0"/>
        <v/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 t="shared" si="0"/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 t="shared" si="0"/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132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>
  <sheetPr codeName="Feuil46" enableFormatConditionsCalculation="0">
    <tabColor rgb="FF00B050"/>
    <pageSetUpPr fitToPage="1"/>
  </sheetPr>
  <dimension ref="A1:G27"/>
  <sheetViews>
    <sheetView topLeftCell="A17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57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40922</v>
      </c>
      <c r="C16" s="12" t="s">
        <v>32</v>
      </c>
      <c r="D16" s="12" t="s">
        <v>29</v>
      </c>
      <c r="E16" s="12" t="s">
        <v>32</v>
      </c>
      <c r="F16" s="13">
        <f t="shared" ref="F16:F24" ca="1" si="0">IF(D16="","",VLOOKUP(D16,Trajets,3,FALSE))</f>
        <v>104</v>
      </c>
      <c r="G16" s="14" t="s">
        <v>46</v>
      </c>
    </row>
    <row r="17" spans="2:7" s="10" customFormat="1" ht="39.950000000000003" customHeight="1">
      <c r="B17" s="15">
        <v>40950</v>
      </c>
      <c r="C17" s="16" t="s">
        <v>32</v>
      </c>
      <c r="D17" s="16" t="s">
        <v>18</v>
      </c>
      <c r="E17" s="16" t="s">
        <v>32</v>
      </c>
      <c r="F17" s="17">
        <f t="shared" ca="1" si="0"/>
        <v>58</v>
      </c>
      <c r="G17" s="18" t="s">
        <v>46</v>
      </c>
    </row>
    <row r="18" spans="2:7" s="10" customFormat="1" ht="39.950000000000003" customHeight="1">
      <c r="B18" s="15">
        <v>41020</v>
      </c>
      <c r="C18" s="16" t="s">
        <v>32</v>
      </c>
      <c r="D18" s="16" t="s">
        <v>25</v>
      </c>
      <c r="E18" s="16" t="s">
        <v>32</v>
      </c>
      <c r="F18" s="17">
        <f t="shared" ca="1" si="0"/>
        <v>82</v>
      </c>
      <c r="G18" s="18" t="s">
        <v>46</v>
      </c>
    </row>
    <row r="19" spans="2:7" s="10" customFormat="1" ht="39.950000000000003" customHeight="1">
      <c r="B19" s="15">
        <v>41195</v>
      </c>
      <c r="C19" s="16" t="s">
        <v>32</v>
      </c>
      <c r="D19" s="16" t="s">
        <v>27</v>
      </c>
      <c r="E19" s="16" t="s">
        <v>32</v>
      </c>
      <c r="F19" s="17">
        <f t="shared" ca="1" si="0"/>
        <v>50</v>
      </c>
      <c r="G19" s="18" t="s">
        <v>46</v>
      </c>
    </row>
    <row r="20" spans="2:7" s="10" customFormat="1" ht="39.950000000000003" customHeight="1">
      <c r="B20" s="15">
        <v>41230</v>
      </c>
      <c r="C20" s="16" t="s">
        <v>32</v>
      </c>
      <c r="D20" s="16" t="s">
        <v>56</v>
      </c>
      <c r="E20" s="16" t="s">
        <v>32</v>
      </c>
      <c r="F20" s="17">
        <f t="shared" ca="1" si="0"/>
        <v>16</v>
      </c>
      <c r="G20" s="18" t="s">
        <v>46</v>
      </c>
    </row>
    <row r="21" spans="2:7" s="10" customFormat="1" ht="39.950000000000003" customHeight="1">
      <c r="B21" s="19">
        <v>41237</v>
      </c>
      <c r="C21" s="16" t="s">
        <v>32</v>
      </c>
      <c r="D21" s="16" t="s">
        <v>26</v>
      </c>
      <c r="E21" s="16" t="s">
        <v>32</v>
      </c>
      <c r="F21" s="17">
        <f t="shared" ca="1" si="0"/>
        <v>128</v>
      </c>
      <c r="G21" s="18" t="s">
        <v>46</v>
      </c>
    </row>
    <row r="22" spans="2:7" s="10" customFormat="1" ht="39.950000000000003" customHeight="1">
      <c r="B22" s="15">
        <v>41245</v>
      </c>
      <c r="C22" s="20" t="s">
        <v>32</v>
      </c>
      <c r="D22" s="16" t="s">
        <v>4</v>
      </c>
      <c r="E22" s="20" t="s">
        <v>32</v>
      </c>
      <c r="F22" s="21">
        <f t="shared" ca="1" si="0"/>
        <v>58</v>
      </c>
      <c r="G22" s="22" t="s">
        <v>46</v>
      </c>
    </row>
    <row r="23" spans="2:7" s="10" customFormat="1" ht="39.950000000000003" customHeight="1">
      <c r="B23" s="19">
        <v>41258</v>
      </c>
      <c r="C23" s="20" t="s">
        <v>32</v>
      </c>
      <c r="D23" s="16" t="s">
        <v>4</v>
      </c>
      <c r="E23" s="20" t="s">
        <v>32</v>
      </c>
      <c r="F23" s="21">
        <f t="shared" ca="1" si="0"/>
        <v>58</v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 t="shared" si="0"/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554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>
  <sheetPr codeName="Feuil27">
    <tabColor rgb="FF00B050"/>
    <pageSetUpPr fitToPage="1"/>
  </sheetPr>
  <dimension ref="A1:G27"/>
  <sheetViews>
    <sheetView tabSelected="1" zoomScale="106" zoomScaleNormal="106" workbookViewId="0">
      <selection activeCell="G21" sqref="G21"/>
    </sheetView>
  </sheetViews>
  <sheetFormatPr baseColWidth="10" defaultColWidth="26.140625" defaultRowHeight="12.75"/>
  <cols>
    <col min="1" max="1" width="13.85546875" style="4" customWidth="1"/>
    <col min="2" max="2" width="26.140625" style="4" customWidth="1"/>
    <col min="3" max="3" width="19.85546875" style="5" customWidth="1"/>
    <col min="4" max="4" width="28" style="4" customWidth="1"/>
    <col min="5" max="5" width="21.42578125" style="4" customWidth="1"/>
    <col min="6" max="6" width="26.5703125" style="5" customWidth="1"/>
    <col min="7" max="7" width="23.7109375" style="4" customWidth="1"/>
    <col min="8" max="16384" width="26.140625" style="4"/>
  </cols>
  <sheetData>
    <row r="1" spans="1:7" ht="18.75">
      <c r="A1" s="1" t="s">
        <v>35</v>
      </c>
      <c r="B1" s="2"/>
      <c r="C1" s="3"/>
      <c r="D1" s="2"/>
    </row>
    <row r="2" spans="1:7" ht="18.75">
      <c r="A2" s="1" t="s">
        <v>36</v>
      </c>
      <c r="B2" s="2"/>
      <c r="C2" s="3"/>
      <c r="D2" s="2"/>
    </row>
    <row r="3" spans="1:7" ht="18">
      <c r="A3" s="2" t="s">
        <v>37</v>
      </c>
      <c r="B3" s="2"/>
      <c r="C3" s="3"/>
      <c r="D3" s="2"/>
    </row>
    <row r="4" spans="1:7" ht="18">
      <c r="A4" s="2" t="s">
        <v>38</v>
      </c>
      <c r="B4" s="2"/>
      <c r="C4" s="3"/>
      <c r="D4" s="2"/>
    </row>
    <row r="5" spans="1:7" ht="18">
      <c r="A5" s="2" t="s">
        <v>39</v>
      </c>
      <c r="B5" s="2"/>
      <c r="C5" s="3"/>
      <c r="D5" s="2"/>
    </row>
    <row r="6" spans="1:7" ht="18">
      <c r="A6" s="2" t="s">
        <v>40</v>
      </c>
      <c r="B6" s="2"/>
      <c r="C6" s="3"/>
      <c r="D6" s="2"/>
    </row>
    <row r="9" spans="1:7" ht="23.25">
      <c r="D9" s="6" t="s">
        <v>41</v>
      </c>
    </row>
    <row r="12" spans="1:7" ht="18">
      <c r="D12" s="7" t="s">
        <v>79</v>
      </c>
    </row>
    <row r="13" spans="1:7" ht="13.5" thickBot="1"/>
    <row r="14" spans="1:7" ht="21" thickBot="1">
      <c r="B14" s="68" t="s">
        <v>42</v>
      </c>
      <c r="C14" s="69"/>
      <c r="D14" s="69"/>
      <c r="E14" s="69"/>
      <c r="F14" s="69"/>
      <c r="G14" s="70"/>
    </row>
    <row r="15" spans="1:7" s="8" customFormat="1" ht="21" thickBot="1">
      <c r="B15" s="9" t="s">
        <v>43</v>
      </c>
      <c r="C15" s="71" t="s">
        <v>94</v>
      </c>
      <c r="D15" s="72"/>
      <c r="E15" s="73"/>
      <c r="F15" s="9" t="s">
        <v>44</v>
      </c>
      <c r="G15" s="9" t="s">
        <v>45</v>
      </c>
    </row>
    <row r="16" spans="1:7" s="10" customFormat="1" ht="39.950000000000003" customHeight="1">
      <c r="B16" s="11">
        <v>40922</v>
      </c>
      <c r="C16" s="12" t="s">
        <v>32</v>
      </c>
      <c r="D16" s="12" t="s">
        <v>20</v>
      </c>
      <c r="E16" s="12" t="s">
        <v>32</v>
      </c>
      <c r="F16" s="13">
        <f ca="1">IF(D16="","",VLOOKUP(D16,Trajets,3,FALSE))</f>
        <v>118</v>
      </c>
      <c r="G16" s="14" t="s">
        <v>46</v>
      </c>
    </row>
    <row r="17" spans="2:7" s="10" customFormat="1" ht="39.950000000000003" customHeight="1">
      <c r="B17" s="15">
        <v>40936</v>
      </c>
      <c r="C17" s="16" t="s">
        <v>32</v>
      </c>
      <c r="D17" s="16" t="s">
        <v>8</v>
      </c>
      <c r="E17" s="16" t="s">
        <v>32</v>
      </c>
      <c r="F17" s="17">
        <f ca="1">IF(D17="","",VLOOKUP(D17,Trajets,3,FALSE))</f>
        <v>74</v>
      </c>
      <c r="G17" s="18" t="s">
        <v>46</v>
      </c>
    </row>
    <row r="18" spans="2:7" s="10" customFormat="1" ht="39.950000000000003" customHeight="1">
      <c r="B18" s="15">
        <v>40992</v>
      </c>
      <c r="C18" s="16" t="s">
        <v>32</v>
      </c>
      <c r="D18" s="16" t="s">
        <v>31</v>
      </c>
      <c r="E18" s="16" t="s">
        <v>32</v>
      </c>
      <c r="F18" s="17">
        <f ca="1">IF(D18="","",VLOOKUP(D18,Trajets,3,FALSE))</f>
        <v>58</v>
      </c>
      <c r="G18" s="18" t="s">
        <v>46</v>
      </c>
    </row>
    <row r="19" spans="2:7" s="10" customFormat="1" ht="39.950000000000003" customHeight="1">
      <c r="B19" s="15">
        <v>41244</v>
      </c>
      <c r="C19" s="16" t="s">
        <v>32</v>
      </c>
      <c r="D19" s="16" t="s">
        <v>5</v>
      </c>
      <c r="E19" s="16" t="s">
        <v>32</v>
      </c>
      <c r="F19" s="17">
        <f ca="1">IF(D19="","",VLOOKUP(D19,Trajets,3,FALSE))</f>
        <v>70</v>
      </c>
      <c r="G19" s="18" t="s">
        <v>46</v>
      </c>
    </row>
    <row r="20" spans="2:7" s="10" customFormat="1" ht="39.950000000000003" customHeight="1">
      <c r="B20" s="15"/>
      <c r="C20" s="16" t="s">
        <v>32</v>
      </c>
      <c r="D20" s="16"/>
      <c r="E20" s="16" t="s">
        <v>32</v>
      </c>
      <c r="F20" s="17"/>
      <c r="G20" s="18" t="s">
        <v>46</v>
      </c>
    </row>
    <row r="21" spans="2:7" s="10" customFormat="1" ht="39.950000000000003" customHeight="1">
      <c r="B21" s="19"/>
      <c r="C21" s="16" t="s">
        <v>32</v>
      </c>
      <c r="D21" s="16"/>
      <c r="E21" s="16" t="s">
        <v>32</v>
      </c>
      <c r="F21" s="17"/>
      <c r="G21" s="18" t="s">
        <v>46</v>
      </c>
    </row>
    <row r="22" spans="2:7" s="10" customFormat="1" ht="39.950000000000003" customHeight="1">
      <c r="B22" s="15"/>
      <c r="C22" s="20" t="s">
        <v>32</v>
      </c>
      <c r="D22" s="16"/>
      <c r="E22" s="20" t="s">
        <v>32</v>
      </c>
      <c r="F22" s="21" t="str">
        <f>IF(D22="","",VLOOKUP(D22,Trajets,3,FALSE))</f>
        <v/>
      </c>
      <c r="G22" s="22" t="s">
        <v>46</v>
      </c>
    </row>
    <row r="23" spans="2:7" s="10" customFormat="1" ht="39.950000000000003" customHeight="1">
      <c r="B23" s="19"/>
      <c r="C23" s="20" t="s">
        <v>32</v>
      </c>
      <c r="D23" s="16"/>
      <c r="E23" s="20" t="s">
        <v>32</v>
      </c>
      <c r="F23" s="21" t="str">
        <f>IF(D23="","",VLOOKUP(D23,Trajets,3,FALSE))</f>
        <v/>
      </c>
      <c r="G23" s="22" t="s">
        <v>46</v>
      </c>
    </row>
    <row r="24" spans="2:7" s="10" customFormat="1" ht="39.950000000000003" customHeight="1" thickBot="1">
      <c r="B24" s="23"/>
      <c r="C24" s="24" t="s">
        <v>32</v>
      </c>
      <c r="D24" s="32"/>
      <c r="E24" s="24" t="s">
        <v>32</v>
      </c>
      <c r="F24" s="25" t="str">
        <f>IF(D24="","",VLOOKUP(D24,Trajets,3,FALSE))</f>
        <v/>
      </c>
      <c r="G24" s="26" t="s">
        <v>46</v>
      </c>
    </row>
    <row r="25" spans="2:7" s="8" customFormat="1" ht="21" thickBot="1">
      <c r="B25" s="27"/>
      <c r="C25" s="28"/>
      <c r="D25" s="27"/>
      <c r="E25" s="29" t="s">
        <v>47</v>
      </c>
      <c r="F25" s="30">
        <f ca="1">SUM(F16:F24)</f>
        <v>320</v>
      </c>
      <c r="G25" s="31"/>
    </row>
    <row r="27" spans="2:7" ht="23.25">
      <c r="B27" s="6" t="s">
        <v>48</v>
      </c>
    </row>
  </sheetData>
  <mergeCells count="2">
    <mergeCell ref="B14:G14"/>
    <mergeCell ref="C15:E15"/>
  </mergeCells>
  <phoneticPr fontId="8" type="noConversion"/>
  <dataValidations count="2">
    <dataValidation type="list" allowBlank="1" showInputMessage="1" showErrorMessage="1" sqref="D16:D24">
      <formula1>Villes</formula1>
    </dataValidation>
    <dataValidation type="list" allowBlank="1" showInputMessage="1" showErrorMessage="1" sqref="B16:B24">
      <formula1>Dates</formula1>
    </dataValidation>
  </dataValidations>
  <pageMargins left="0.78740157499999996" right="0.78740157499999996" top="0.984251969" bottom="0.984251969" header="0.4921259845" footer="0.4921259845"/>
  <pageSetup paperSize="9" scale="67" orientation="landscape" horizontalDpi="0" verticalDpi="0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M83"/>
  <sheetViews>
    <sheetView topLeftCell="A32" workbookViewId="0">
      <selection activeCell="G21" sqref="G21"/>
    </sheetView>
  </sheetViews>
  <sheetFormatPr baseColWidth="10" defaultRowHeight="12.75"/>
  <cols>
    <col min="1" max="1" width="20.42578125" customWidth="1"/>
    <col min="4" max="4" width="25.7109375" style="47" bestFit="1" customWidth="1"/>
    <col min="5" max="5" width="30.28515625" customWidth="1"/>
    <col min="9" max="9" width="21.42578125" customWidth="1"/>
    <col min="10" max="10" width="3.85546875" customWidth="1"/>
    <col min="11" max="11" width="2.85546875" customWidth="1"/>
    <col min="12" max="12" width="25.140625" customWidth="1"/>
    <col min="13" max="13" width="3.5703125" customWidth="1"/>
  </cols>
  <sheetData>
    <row r="1" spans="1:13">
      <c r="A1" t="s">
        <v>49</v>
      </c>
      <c r="B1" t="s">
        <v>50</v>
      </c>
      <c r="C1" t="s">
        <v>51</v>
      </c>
      <c r="D1" s="47" t="s">
        <v>52</v>
      </c>
      <c r="F1" s="48">
        <v>2012</v>
      </c>
      <c r="I1" s="49">
        <f>DATE(F1,1,1)</f>
        <v>40909</v>
      </c>
      <c r="J1" s="50">
        <f>IF(WEEKDAY(I1,2)&gt;5,1,"")</f>
        <v>1</v>
      </c>
      <c r="K1" s="51"/>
      <c r="L1" s="49">
        <f>DATE(F1,9,1)</f>
        <v>41153</v>
      </c>
      <c r="M1" s="50">
        <f>IF(WEEKDAY(L1,2)&gt;5,1,"")</f>
        <v>1</v>
      </c>
    </row>
    <row r="2" spans="1:13">
      <c r="A2" t="s">
        <v>0</v>
      </c>
      <c r="B2">
        <v>84</v>
      </c>
      <c r="C2">
        <f>B2*2</f>
        <v>168</v>
      </c>
      <c r="D2" s="47">
        <f>INDEX($I$1:$I$6,MATCH(1,$J$1:$J$6,0))</f>
        <v>40909</v>
      </c>
      <c r="I2" s="52">
        <f t="shared" ref="I2:I7" si="0">I1+1</f>
        <v>40910</v>
      </c>
      <c r="J2" s="53" t="str">
        <f t="shared" ref="J2:J7" si="1">IF(WEEKDAY(I2,2)&gt;5,1,"")</f>
        <v/>
      </c>
      <c r="K2" s="54"/>
      <c r="L2" s="52">
        <f t="shared" ref="L2:L7" si="2">L1+1</f>
        <v>41154</v>
      </c>
      <c r="M2" s="53">
        <f t="shared" ref="M2:M7" si="3">IF(WEEKDAY(L2,2)&gt;5,1,"")</f>
        <v>1</v>
      </c>
    </row>
    <row r="3" spans="1:13">
      <c r="A3" t="s">
        <v>1</v>
      </c>
      <c r="B3">
        <v>114</v>
      </c>
      <c r="C3">
        <f t="shared" ref="C3:C30" si="4">B3*2</f>
        <v>228</v>
      </c>
      <c r="D3" s="47">
        <f>IF(MONTH(IF(WEEKDAY(D2,2)=6,D2+1,D2+6))=6,INDEX($L$1:$L$7,MATCH(1,$M$1:$M$7,0)),IF(WEEKDAY(D2,2)=6,D2+1,D2+6))</f>
        <v>40915</v>
      </c>
      <c r="I3" s="52">
        <f t="shared" si="0"/>
        <v>40911</v>
      </c>
      <c r="J3" s="53" t="str">
        <f t="shared" si="1"/>
        <v/>
      </c>
      <c r="K3" s="54"/>
      <c r="L3" s="52">
        <f t="shared" si="2"/>
        <v>41155</v>
      </c>
      <c r="M3" s="53" t="str">
        <f t="shared" si="3"/>
        <v/>
      </c>
    </row>
    <row r="4" spans="1:13">
      <c r="A4" t="s">
        <v>2</v>
      </c>
      <c r="B4">
        <v>29</v>
      </c>
      <c r="C4">
        <f t="shared" si="4"/>
        <v>58</v>
      </c>
      <c r="D4" s="47">
        <f t="shared" ref="D4:D44" si="5">IF(MONTH(IF(WEEKDAY(D3,2)=6,D3+1,D3+6))=6,INDEX($L$1:$L$7,MATCH(1,$M$1:$M$7,0)),IF(WEEKDAY(D3,2)=6,D3+1,D3+6))</f>
        <v>40916</v>
      </c>
      <c r="I4" s="52">
        <f t="shared" si="0"/>
        <v>40912</v>
      </c>
      <c r="J4" s="53" t="str">
        <f t="shared" si="1"/>
        <v/>
      </c>
      <c r="K4" s="54"/>
      <c r="L4" s="52">
        <f t="shared" si="2"/>
        <v>41156</v>
      </c>
      <c r="M4" s="53" t="str">
        <f t="shared" si="3"/>
        <v/>
      </c>
    </row>
    <row r="5" spans="1:13">
      <c r="A5" t="s">
        <v>3</v>
      </c>
      <c r="B5">
        <v>45</v>
      </c>
      <c r="C5">
        <f t="shared" si="4"/>
        <v>90</v>
      </c>
      <c r="D5" s="47">
        <f t="shared" si="5"/>
        <v>40922</v>
      </c>
      <c r="I5" s="52">
        <f t="shared" si="0"/>
        <v>40913</v>
      </c>
      <c r="J5" s="53" t="str">
        <f t="shared" si="1"/>
        <v/>
      </c>
      <c r="K5" s="54"/>
      <c r="L5" s="52">
        <f t="shared" si="2"/>
        <v>41157</v>
      </c>
      <c r="M5" s="53" t="str">
        <f t="shared" si="3"/>
        <v/>
      </c>
    </row>
    <row r="6" spans="1:13">
      <c r="A6" t="s">
        <v>4</v>
      </c>
      <c r="B6">
        <v>29</v>
      </c>
      <c r="C6">
        <f t="shared" si="4"/>
        <v>58</v>
      </c>
      <c r="D6" s="47">
        <f t="shared" si="5"/>
        <v>40923</v>
      </c>
      <c r="I6" s="52">
        <f t="shared" si="0"/>
        <v>40914</v>
      </c>
      <c r="J6" s="53" t="str">
        <f t="shared" si="1"/>
        <v/>
      </c>
      <c r="K6" s="54"/>
      <c r="L6" s="52">
        <f t="shared" si="2"/>
        <v>41158</v>
      </c>
      <c r="M6" s="53" t="str">
        <f t="shared" si="3"/>
        <v/>
      </c>
    </row>
    <row r="7" spans="1:13" ht="13.5" thickBot="1">
      <c r="A7" t="s">
        <v>5</v>
      </c>
      <c r="B7">
        <v>35</v>
      </c>
      <c r="C7">
        <f t="shared" si="4"/>
        <v>70</v>
      </c>
      <c r="D7" s="47">
        <f t="shared" si="5"/>
        <v>40929</v>
      </c>
      <c r="I7" s="55">
        <f t="shared" si="0"/>
        <v>40915</v>
      </c>
      <c r="J7" s="56">
        <f t="shared" si="1"/>
        <v>1</v>
      </c>
      <c r="K7" s="57"/>
      <c r="L7" s="55">
        <f t="shared" si="2"/>
        <v>41159</v>
      </c>
      <c r="M7" s="56" t="str">
        <f t="shared" si="3"/>
        <v/>
      </c>
    </row>
    <row r="8" spans="1:13">
      <c r="A8" t="s">
        <v>6</v>
      </c>
      <c r="B8">
        <v>69</v>
      </c>
      <c r="C8">
        <f t="shared" si="4"/>
        <v>138</v>
      </c>
      <c r="D8" s="47">
        <f t="shared" si="5"/>
        <v>40930</v>
      </c>
    </row>
    <row r="9" spans="1:13">
      <c r="A9" t="s">
        <v>7</v>
      </c>
      <c r="B9">
        <v>31</v>
      </c>
      <c r="C9">
        <f t="shared" si="4"/>
        <v>62</v>
      </c>
      <c r="D9" s="47">
        <f t="shared" si="5"/>
        <v>40936</v>
      </c>
    </row>
    <row r="10" spans="1:13">
      <c r="A10" t="s">
        <v>8</v>
      </c>
      <c r="B10">
        <v>37</v>
      </c>
      <c r="C10">
        <f t="shared" si="4"/>
        <v>74</v>
      </c>
      <c r="D10" s="47">
        <f t="shared" si="5"/>
        <v>40937</v>
      </c>
      <c r="F10">
        <v>2012</v>
      </c>
    </row>
    <row r="11" spans="1:13">
      <c r="A11" t="s">
        <v>9</v>
      </c>
      <c r="B11">
        <v>74</v>
      </c>
      <c r="C11">
        <f t="shared" si="4"/>
        <v>148</v>
      </c>
      <c r="D11" s="47">
        <f t="shared" si="5"/>
        <v>40943</v>
      </c>
    </row>
    <row r="12" spans="1:13">
      <c r="A12" t="s">
        <v>10</v>
      </c>
      <c r="B12">
        <v>94</v>
      </c>
      <c r="C12">
        <f t="shared" si="4"/>
        <v>188</v>
      </c>
      <c r="D12" s="47">
        <f t="shared" si="5"/>
        <v>40944</v>
      </c>
    </row>
    <row r="13" spans="1:13">
      <c r="A13" t="s">
        <v>11</v>
      </c>
      <c r="B13">
        <v>89</v>
      </c>
      <c r="C13">
        <f t="shared" si="4"/>
        <v>178</v>
      </c>
      <c r="D13" s="47">
        <f t="shared" si="5"/>
        <v>40950</v>
      </c>
    </row>
    <row r="14" spans="1:13">
      <c r="A14" t="s">
        <v>12</v>
      </c>
      <c r="B14">
        <v>79</v>
      </c>
      <c r="C14">
        <f t="shared" si="4"/>
        <v>158</v>
      </c>
      <c r="D14" s="47">
        <f t="shared" si="5"/>
        <v>40951</v>
      </c>
    </row>
    <row r="15" spans="1:13">
      <c r="A15" t="s">
        <v>13</v>
      </c>
      <c r="B15">
        <v>89</v>
      </c>
      <c r="C15">
        <f t="shared" si="4"/>
        <v>178</v>
      </c>
      <c r="D15" s="47">
        <f t="shared" si="5"/>
        <v>40957</v>
      </c>
    </row>
    <row r="16" spans="1:13">
      <c r="A16" t="s">
        <v>14</v>
      </c>
      <c r="B16">
        <v>95</v>
      </c>
      <c r="C16">
        <f t="shared" si="4"/>
        <v>190</v>
      </c>
      <c r="D16" s="47">
        <f t="shared" si="5"/>
        <v>40958</v>
      </c>
    </row>
    <row r="17" spans="1:4">
      <c r="A17" t="s">
        <v>15</v>
      </c>
      <c r="B17">
        <v>45</v>
      </c>
      <c r="C17">
        <f t="shared" si="4"/>
        <v>90</v>
      </c>
      <c r="D17" s="47">
        <f t="shared" si="5"/>
        <v>40964</v>
      </c>
    </row>
    <row r="18" spans="1:4">
      <c r="A18" t="s">
        <v>16</v>
      </c>
      <c r="B18">
        <v>54</v>
      </c>
      <c r="C18">
        <f t="shared" si="4"/>
        <v>108</v>
      </c>
      <c r="D18" s="47">
        <f t="shared" si="5"/>
        <v>40965</v>
      </c>
    </row>
    <row r="19" spans="1:4">
      <c r="A19" t="s">
        <v>61</v>
      </c>
      <c r="B19">
        <v>64</v>
      </c>
      <c r="C19">
        <f t="shared" si="4"/>
        <v>128</v>
      </c>
      <c r="D19" s="47">
        <f t="shared" si="5"/>
        <v>40971</v>
      </c>
    </row>
    <row r="20" spans="1:4">
      <c r="A20" t="s">
        <v>17</v>
      </c>
      <c r="B20">
        <v>45</v>
      </c>
      <c r="C20">
        <f t="shared" si="4"/>
        <v>90</v>
      </c>
      <c r="D20" s="47">
        <f t="shared" si="5"/>
        <v>40972</v>
      </c>
    </row>
    <row r="21" spans="1:4">
      <c r="A21" t="s">
        <v>18</v>
      </c>
      <c r="B21">
        <v>29</v>
      </c>
      <c r="C21">
        <f t="shared" si="4"/>
        <v>58</v>
      </c>
      <c r="D21" s="47">
        <f t="shared" si="5"/>
        <v>40978</v>
      </c>
    </row>
    <row r="22" spans="1:4">
      <c r="A22" t="s">
        <v>19</v>
      </c>
      <c r="B22">
        <v>42</v>
      </c>
      <c r="C22">
        <f t="shared" si="4"/>
        <v>84</v>
      </c>
      <c r="D22" s="47">
        <f t="shared" si="5"/>
        <v>40979</v>
      </c>
    </row>
    <row r="23" spans="1:4">
      <c r="A23" t="s">
        <v>20</v>
      </c>
      <c r="B23">
        <v>59</v>
      </c>
      <c r="C23">
        <f t="shared" si="4"/>
        <v>118</v>
      </c>
      <c r="D23" s="47">
        <f t="shared" si="5"/>
        <v>40985</v>
      </c>
    </row>
    <row r="24" spans="1:4">
      <c r="A24" t="s">
        <v>21</v>
      </c>
      <c r="B24">
        <v>49</v>
      </c>
      <c r="C24">
        <f t="shared" si="4"/>
        <v>98</v>
      </c>
      <c r="D24" s="47">
        <f t="shared" si="5"/>
        <v>40986</v>
      </c>
    </row>
    <row r="25" spans="1:4">
      <c r="A25" t="s">
        <v>22</v>
      </c>
      <c r="B25">
        <v>27</v>
      </c>
      <c r="C25">
        <f t="shared" si="4"/>
        <v>54</v>
      </c>
      <c r="D25" s="47">
        <f t="shared" si="5"/>
        <v>40992</v>
      </c>
    </row>
    <row r="26" spans="1:4">
      <c r="A26" t="s">
        <v>23</v>
      </c>
      <c r="B26">
        <v>84</v>
      </c>
      <c r="C26">
        <f t="shared" si="4"/>
        <v>168</v>
      </c>
      <c r="D26" s="47">
        <f t="shared" si="5"/>
        <v>40993</v>
      </c>
    </row>
    <row r="27" spans="1:4">
      <c r="A27" t="s">
        <v>24</v>
      </c>
      <c r="B27">
        <v>79</v>
      </c>
      <c r="C27">
        <f t="shared" si="4"/>
        <v>158</v>
      </c>
      <c r="D27" s="47">
        <f t="shared" si="5"/>
        <v>40999</v>
      </c>
    </row>
    <row r="28" spans="1:4">
      <c r="A28" t="s">
        <v>25</v>
      </c>
      <c r="B28">
        <v>41</v>
      </c>
      <c r="C28">
        <f t="shared" si="4"/>
        <v>82</v>
      </c>
      <c r="D28" s="47">
        <f t="shared" si="5"/>
        <v>41000</v>
      </c>
    </row>
    <row r="29" spans="1:4">
      <c r="A29" t="s">
        <v>55</v>
      </c>
      <c r="B29">
        <v>44</v>
      </c>
      <c r="C29">
        <f t="shared" si="4"/>
        <v>88</v>
      </c>
      <c r="D29" s="47">
        <f t="shared" si="5"/>
        <v>41006</v>
      </c>
    </row>
    <row r="30" spans="1:4">
      <c r="A30" t="s">
        <v>56</v>
      </c>
      <c r="B30">
        <v>8</v>
      </c>
      <c r="C30">
        <f t="shared" si="4"/>
        <v>16</v>
      </c>
      <c r="D30" s="47">
        <f t="shared" si="5"/>
        <v>41007</v>
      </c>
    </row>
    <row r="31" spans="1:4">
      <c r="A31" t="s">
        <v>26</v>
      </c>
      <c r="B31">
        <v>64</v>
      </c>
      <c r="C31">
        <f t="shared" ref="C31:C36" si="6">B31*2</f>
        <v>128</v>
      </c>
      <c r="D31" s="47">
        <f t="shared" si="5"/>
        <v>41013</v>
      </c>
    </row>
    <row r="32" spans="1:4">
      <c r="A32" t="s">
        <v>27</v>
      </c>
      <c r="B32">
        <v>25</v>
      </c>
      <c r="C32">
        <f t="shared" si="6"/>
        <v>50</v>
      </c>
      <c r="D32" s="47">
        <f t="shared" si="5"/>
        <v>41014</v>
      </c>
    </row>
    <row r="33" spans="1:5">
      <c r="A33" t="s">
        <v>28</v>
      </c>
      <c r="B33">
        <v>27</v>
      </c>
      <c r="C33">
        <f t="shared" si="6"/>
        <v>54</v>
      </c>
      <c r="D33" s="47">
        <f t="shared" si="5"/>
        <v>41020</v>
      </c>
    </row>
    <row r="34" spans="1:5">
      <c r="A34" t="s">
        <v>29</v>
      </c>
      <c r="B34">
        <v>52</v>
      </c>
      <c r="C34">
        <f t="shared" si="6"/>
        <v>104</v>
      </c>
      <c r="D34" s="47">
        <f t="shared" si="5"/>
        <v>41021</v>
      </c>
    </row>
    <row r="35" spans="1:5">
      <c r="A35" t="s">
        <v>30</v>
      </c>
      <c r="B35">
        <v>76</v>
      </c>
      <c r="C35">
        <f t="shared" si="6"/>
        <v>152</v>
      </c>
      <c r="D35" s="47">
        <f t="shared" si="5"/>
        <v>41027</v>
      </c>
    </row>
    <row r="36" spans="1:5">
      <c r="A36" t="s">
        <v>31</v>
      </c>
      <c r="B36">
        <v>29</v>
      </c>
      <c r="C36">
        <f t="shared" si="6"/>
        <v>58</v>
      </c>
      <c r="D36" s="47">
        <f t="shared" si="5"/>
        <v>41028</v>
      </c>
    </row>
    <row r="37" spans="1:5">
      <c r="A37" t="s">
        <v>32</v>
      </c>
      <c r="D37" s="47">
        <f t="shared" si="5"/>
        <v>41034</v>
      </c>
    </row>
    <row r="38" spans="1:5">
      <c r="A38" t="s">
        <v>33</v>
      </c>
      <c r="B38">
        <v>36</v>
      </c>
      <c r="C38">
        <f>B38*2</f>
        <v>72</v>
      </c>
      <c r="D38" s="47">
        <f t="shared" si="5"/>
        <v>41035</v>
      </c>
    </row>
    <row r="39" spans="1:5">
      <c r="A39" t="s">
        <v>34</v>
      </c>
      <c r="B39">
        <v>48</v>
      </c>
      <c r="C39">
        <f>B39*2</f>
        <v>96</v>
      </c>
      <c r="D39" s="47">
        <f t="shared" si="5"/>
        <v>41041</v>
      </c>
    </row>
    <row r="40" spans="1:5">
      <c r="A40" t="s">
        <v>95</v>
      </c>
      <c r="B40">
        <v>100</v>
      </c>
      <c r="C40">
        <f>B40*2</f>
        <v>200</v>
      </c>
      <c r="D40" s="47">
        <f t="shared" si="5"/>
        <v>41042</v>
      </c>
    </row>
    <row r="41" spans="1:5">
      <c r="A41" t="s">
        <v>96</v>
      </c>
      <c r="B41">
        <v>58</v>
      </c>
      <c r="C41">
        <f>B41*2</f>
        <v>116</v>
      </c>
      <c r="D41" s="47">
        <f t="shared" si="5"/>
        <v>41048</v>
      </c>
    </row>
    <row r="42" spans="1:5">
      <c r="A42" t="s">
        <v>104</v>
      </c>
      <c r="B42">
        <v>34</v>
      </c>
      <c r="C42">
        <f>B42*2</f>
        <v>68</v>
      </c>
      <c r="D42" s="47">
        <f t="shared" si="5"/>
        <v>41049</v>
      </c>
    </row>
    <row r="43" spans="1:5">
      <c r="D43" s="47">
        <f t="shared" si="5"/>
        <v>41055</v>
      </c>
    </row>
    <row r="44" spans="1:5">
      <c r="D44" s="47">
        <f t="shared" si="5"/>
        <v>41056</v>
      </c>
      <c r="E44" s="47"/>
    </row>
    <row r="45" spans="1:5">
      <c r="D45" s="47">
        <f t="shared" ref="D45:D67" si="7">IF(MONTH(IF(WEEKDAY(D44,2)=6,D44+1,D44+6))=6,INDEX($L$1:$L$7,MATCH(1,$M$1:$M$7,0)),IF(WEEKDAY(D44,2)=6,D44+1,D44+6))</f>
        <v>41153</v>
      </c>
    </row>
    <row r="46" spans="1:5">
      <c r="D46" s="47">
        <f t="shared" si="7"/>
        <v>41154</v>
      </c>
    </row>
    <row r="47" spans="1:5">
      <c r="D47" s="47">
        <f t="shared" si="7"/>
        <v>41160</v>
      </c>
    </row>
    <row r="48" spans="1:5">
      <c r="D48" s="47">
        <f t="shared" si="7"/>
        <v>41161</v>
      </c>
    </row>
    <row r="49" spans="4:4">
      <c r="D49" s="47">
        <f t="shared" si="7"/>
        <v>41167</v>
      </c>
    </row>
    <row r="50" spans="4:4">
      <c r="D50" s="47">
        <f t="shared" si="7"/>
        <v>41168</v>
      </c>
    </row>
    <row r="51" spans="4:4">
      <c r="D51" s="47">
        <f t="shared" si="7"/>
        <v>41174</v>
      </c>
    </row>
    <row r="52" spans="4:4">
      <c r="D52" s="47">
        <f t="shared" si="7"/>
        <v>41175</v>
      </c>
    </row>
    <row r="53" spans="4:4">
      <c r="D53" s="47">
        <f t="shared" si="7"/>
        <v>41181</v>
      </c>
    </row>
    <row r="54" spans="4:4">
      <c r="D54" s="47">
        <f t="shared" si="7"/>
        <v>41182</v>
      </c>
    </row>
    <row r="55" spans="4:4">
      <c r="D55" s="47">
        <f t="shared" si="7"/>
        <v>41188</v>
      </c>
    </row>
    <row r="56" spans="4:4">
      <c r="D56" s="47">
        <f t="shared" si="7"/>
        <v>41189</v>
      </c>
    </row>
    <row r="57" spans="4:4">
      <c r="D57" s="47">
        <f t="shared" si="7"/>
        <v>41195</v>
      </c>
    </row>
    <row r="58" spans="4:4">
      <c r="D58" s="47">
        <f t="shared" si="7"/>
        <v>41196</v>
      </c>
    </row>
    <row r="59" spans="4:4">
      <c r="D59" s="47">
        <f t="shared" si="7"/>
        <v>41202</v>
      </c>
    </row>
    <row r="60" spans="4:4">
      <c r="D60" s="47">
        <f t="shared" si="7"/>
        <v>41203</v>
      </c>
    </row>
    <row r="61" spans="4:4">
      <c r="D61" s="47">
        <f t="shared" si="7"/>
        <v>41209</v>
      </c>
    </row>
    <row r="62" spans="4:4">
      <c r="D62" s="47">
        <f t="shared" si="7"/>
        <v>41210</v>
      </c>
    </row>
    <row r="63" spans="4:4">
      <c r="D63" s="47">
        <f t="shared" si="7"/>
        <v>41216</v>
      </c>
    </row>
    <row r="64" spans="4:4">
      <c r="D64" s="47">
        <f t="shared" si="7"/>
        <v>41217</v>
      </c>
    </row>
    <row r="65" spans="4:4">
      <c r="D65" s="47">
        <f t="shared" si="7"/>
        <v>41223</v>
      </c>
    </row>
    <row r="66" spans="4:4">
      <c r="D66" s="47">
        <f t="shared" si="7"/>
        <v>41224</v>
      </c>
    </row>
    <row r="67" spans="4:4">
      <c r="D67" s="47">
        <f t="shared" si="7"/>
        <v>41230</v>
      </c>
    </row>
    <row r="68" spans="4:4">
      <c r="D68" s="47">
        <f t="shared" ref="D68:D83" si="8">IF(MONTH(IF(WEEKDAY(D67,2)=6,D67+1,D67+6))=6,INDEX($L$1:$L$7,MATCH(1,$M$1:$M$7,0)),IF(WEEKDAY(D67,2)=6,D67+1,D67+6))</f>
        <v>41231</v>
      </c>
    </row>
    <row r="69" spans="4:4">
      <c r="D69" s="47">
        <f t="shared" si="8"/>
        <v>41237</v>
      </c>
    </row>
    <row r="70" spans="4:4">
      <c r="D70" s="47">
        <f t="shared" si="8"/>
        <v>41238</v>
      </c>
    </row>
    <row r="71" spans="4:4">
      <c r="D71" s="47">
        <f t="shared" si="8"/>
        <v>41244</v>
      </c>
    </row>
    <row r="72" spans="4:4">
      <c r="D72" s="47">
        <f t="shared" si="8"/>
        <v>41245</v>
      </c>
    </row>
    <row r="73" spans="4:4">
      <c r="D73" s="47">
        <f t="shared" si="8"/>
        <v>41251</v>
      </c>
    </row>
    <row r="74" spans="4:4">
      <c r="D74" s="47">
        <f t="shared" si="8"/>
        <v>41252</v>
      </c>
    </row>
    <row r="75" spans="4:4">
      <c r="D75" s="47">
        <f t="shared" si="8"/>
        <v>41258</v>
      </c>
    </row>
    <row r="76" spans="4:4">
      <c r="D76" s="47">
        <f t="shared" si="8"/>
        <v>41259</v>
      </c>
    </row>
    <row r="77" spans="4:4">
      <c r="D77" s="47">
        <f t="shared" si="8"/>
        <v>41265</v>
      </c>
    </row>
    <row r="78" spans="4:4">
      <c r="D78" s="47">
        <f t="shared" si="8"/>
        <v>41266</v>
      </c>
    </row>
    <row r="79" spans="4:4">
      <c r="D79" s="47">
        <f t="shared" si="8"/>
        <v>41272</v>
      </c>
    </row>
    <row r="80" spans="4:4">
      <c r="D80" s="47">
        <f t="shared" si="8"/>
        <v>41273</v>
      </c>
    </row>
    <row r="81" spans="4:4">
      <c r="D81" s="47">
        <f t="shared" si="8"/>
        <v>41279</v>
      </c>
    </row>
    <row r="82" spans="4:4">
      <c r="D82" s="47">
        <f t="shared" si="8"/>
        <v>41280</v>
      </c>
    </row>
    <row r="83" spans="4:4">
      <c r="D83" s="47">
        <f t="shared" si="8"/>
        <v>41286</v>
      </c>
    </row>
  </sheetData>
  <phoneticPr fontId="0" type="noConversion"/>
  <dataValidations count="1">
    <dataValidation type="list" allowBlank="1" showInputMessage="1" showErrorMessage="1" sqref="F1:F1048576">
      <formula1>"2010,2011,2012,2013,2014,2015,2016"</formula1>
    </dataValidation>
  </dataValidations>
  <pageMargins left="0.78740157499999996" right="0.78740157499999996" top="0.984251969" bottom="0.984251969" header="0.4921259845" footer="0.4921259845"/>
  <pageSetup paperSize="9" scale="52" orientation="landscape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50</vt:i4>
      </vt:variant>
      <vt:variant>
        <vt:lpstr>Plages nommées</vt:lpstr>
      </vt:variant>
      <vt:variant>
        <vt:i4>2</vt:i4>
      </vt:variant>
    </vt:vector>
  </HeadingPairs>
  <TitlesOfParts>
    <vt:vector size="52" baseType="lpstr">
      <vt:lpstr>Adolphe</vt:lpstr>
      <vt:lpstr>Bailly Demortière</vt:lpstr>
      <vt:lpstr>Berthelier</vt:lpstr>
      <vt:lpstr>Bey C</vt:lpstr>
      <vt:lpstr>Bey F</vt:lpstr>
      <vt:lpstr>Bon</vt:lpstr>
      <vt:lpstr>Bornuat</vt:lpstr>
      <vt:lpstr>Borrel</vt:lpstr>
      <vt:lpstr>Bruno</vt:lpstr>
      <vt:lpstr>Cannet</vt:lpstr>
      <vt:lpstr>Cléaux</vt:lpstr>
      <vt:lpstr>Dall'Aqua</vt:lpstr>
      <vt:lpstr>De Sars</vt:lpstr>
      <vt:lpstr>Delong</vt:lpstr>
      <vt:lpstr>Desbrosses</vt:lpstr>
      <vt:lpstr>Desroches</vt:lpstr>
      <vt:lpstr>Domy</vt:lpstr>
      <vt:lpstr>Dupuis</vt:lpstr>
      <vt:lpstr>Fatet</vt:lpstr>
      <vt:lpstr>Fattier</vt:lpstr>
      <vt:lpstr>Feuil1</vt:lpstr>
      <vt:lpstr>Feuille modèle</vt:lpstr>
      <vt:lpstr>Flatot</vt:lpstr>
      <vt:lpstr>Gautheron</vt:lpstr>
      <vt:lpstr>Gomez</vt:lpstr>
      <vt:lpstr>Gomez M</vt:lpstr>
      <vt:lpstr>Gormand</vt:lpstr>
      <vt:lpstr>Goudard</vt:lpstr>
      <vt:lpstr>Guillaume</vt:lpstr>
      <vt:lpstr>Jacquelin</vt:lpstr>
      <vt:lpstr>Jacquet</vt:lpstr>
      <vt:lpstr>Jenzer</vt:lpstr>
      <vt:lpstr>Locquet</vt:lpstr>
      <vt:lpstr>Michel Dom</vt:lpstr>
      <vt:lpstr>Monin P</vt:lpstr>
      <vt:lpstr>Morandet</vt:lpstr>
      <vt:lpstr>Muntz</vt:lpstr>
      <vt:lpstr>Nonain</vt:lpstr>
      <vt:lpstr>Noël</vt:lpstr>
      <vt:lpstr>Pernin</vt:lpstr>
      <vt:lpstr>Perret</vt:lpstr>
      <vt:lpstr>Pinchaux</vt:lpstr>
      <vt:lpstr>Soufflot</vt:lpstr>
      <vt:lpstr>Talmey</vt:lpstr>
      <vt:lpstr>Terrier</vt:lpstr>
      <vt:lpstr>Torres</vt:lpstr>
      <vt:lpstr>Valençon</vt:lpstr>
      <vt:lpstr>Veau</vt:lpstr>
      <vt:lpstr>Villemus</vt:lpstr>
      <vt:lpstr>Villes</vt:lpstr>
      <vt:lpstr>Date</vt:lpstr>
      <vt:lpstr>Dates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marc</cp:lastModifiedBy>
  <cp:lastPrinted>2013-04-27T09:39:37Z</cp:lastPrinted>
  <dcterms:created xsi:type="dcterms:W3CDTF">2010-05-02T14:05:09Z</dcterms:created>
  <dcterms:modified xsi:type="dcterms:W3CDTF">2013-04-29T15:58:15Z</dcterms:modified>
</cp:coreProperties>
</file>