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120" yWindow="225" windowWidth="17370" windowHeight="10365"/>
  </bookViews>
  <sheets>
    <sheet name="Arrêts production" sheetId="1" r:id="rId1"/>
    <sheet name="Type d'arrets" sheetId="2" r:id="rId2"/>
  </sheets>
  <calcPr calcId="145621"/>
</workbook>
</file>

<file path=xl/calcChain.xml><?xml version="1.0" encoding="utf-8"?>
<calcChain xmlns="http://schemas.openxmlformats.org/spreadsheetml/2006/main">
  <c r="E30" i="1" l="1"/>
  <c r="E21" i="1"/>
  <c r="E29" i="1"/>
  <c r="E31" i="1"/>
  <c r="E22" i="1"/>
  <c r="D5" i="1"/>
  <c r="D2" i="2"/>
  <c r="D3" i="2"/>
  <c r="D4" i="2"/>
  <c r="D6" i="2"/>
  <c r="D5" i="2"/>
  <c r="E6" i="1"/>
  <c r="E4" i="1"/>
  <c r="E24" i="1" l="1"/>
  <c r="C8" i="1" s="1"/>
  <c r="C3" i="2"/>
  <c r="E7" i="1"/>
  <c r="E33" i="1" s="1"/>
  <c r="C21" i="1"/>
  <c r="C5" i="2"/>
  <c r="C2" i="2"/>
  <c r="C6" i="2"/>
  <c r="C4" i="2"/>
</calcChain>
</file>

<file path=xl/sharedStrings.xml><?xml version="1.0" encoding="utf-8"?>
<sst xmlns="http://schemas.openxmlformats.org/spreadsheetml/2006/main" count="35" uniqueCount="25">
  <si>
    <t>duree de prod</t>
  </si>
  <si>
    <t>TYPES ARRETS</t>
  </si>
  <si>
    <t>%</t>
  </si>
  <si>
    <t>TOTAL</t>
  </si>
  <si>
    <t>TRS Total</t>
  </si>
  <si>
    <t>ARRET CHANGEMENT BANDE ALU (0001)</t>
  </si>
  <si>
    <t>ARRET CHANGEMENT CUVE (0003)</t>
  </si>
  <si>
    <t>Somme des arrêts / temps ouverture de la ligne</t>
  </si>
  <si>
    <t>Nombre d arrêts</t>
  </si>
  <si>
    <t>ARRET RUPTURE EMBALLAGE (0019)</t>
  </si>
  <si>
    <t>ARRET CHANGT BOBINE ETIQUETTE (0026)</t>
  </si>
  <si>
    <t>ARRET CHANGEMENT DE PRESURE (0027)</t>
  </si>
  <si>
    <t xml:space="preserve">temps d'ouverture de la ligne en minutes </t>
  </si>
  <si>
    <t>TRS TOTAL</t>
  </si>
  <si>
    <t>en mn</t>
  </si>
  <si>
    <t>cadence nominale de la ligne ramenée à la minute</t>
  </si>
  <si>
    <t>temps de production de la ligne en minutes</t>
  </si>
  <si>
    <t>TRS PROD.</t>
  </si>
  <si>
    <t>automatique</t>
  </si>
  <si>
    <r>
      <rPr>
        <b/>
        <sz val="11"/>
        <color indexed="10"/>
        <rFont val="Calibri"/>
        <family val="2"/>
      </rPr>
      <t>TRS TOTAL</t>
    </r>
    <r>
      <rPr>
        <sz val="11"/>
        <color theme="1"/>
        <rFont val="Calibri"/>
        <family val="2"/>
        <scheme val="minor"/>
      </rPr>
      <t xml:space="preserve"> :  un poste</t>
    </r>
  </si>
  <si>
    <t>Nbre pièces fabriquées</t>
  </si>
  <si>
    <t>calcul en mn</t>
  </si>
  <si>
    <r>
      <rPr>
        <b/>
        <sz val="11"/>
        <color indexed="10"/>
        <rFont val="Calibri"/>
        <family val="2"/>
      </rPr>
      <t>TRS PRODUCTION</t>
    </r>
    <r>
      <rPr>
        <sz val="11"/>
        <color theme="1"/>
        <rFont val="Calibri"/>
        <family val="2"/>
        <scheme val="minor"/>
      </rPr>
      <t xml:space="preserve"> :  temps de production d'un poste</t>
    </r>
  </si>
  <si>
    <r>
      <t xml:space="preserve">TRS Prod </t>
    </r>
    <r>
      <rPr>
        <sz val="11"/>
        <rFont val="Calibri"/>
        <family val="2"/>
      </rPr>
      <t>avec temps de production effectif</t>
    </r>
  </si>
  <si>
    <r>
      <t>Nbre pièces fabriquées (</t>
    </r>
    <r>
      <rPr>
        <sz val="8"/>
        <color theme="1"/>
        <rFont val="Calibri"/>
        <family val="2"/>
        <scheme val="minor"/>
      </rPr>
      <t>toujours à saisir)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</si>
</sst>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h]:mm:ss;@"/>
    <numFmt numFmtId="165" formatCode="h:mm"/>
    <numFmt numFmtId="166" formatCode="0.0%"/>
    <numFmt numFmtId="167" formatCode="0.000%"/>
  </numFmts>
  <fonts count="2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Calibri"/>
      <family val="2"/>
    </font>
    <font>
      <sz val="11"/>
      <color indexed="10"/>
      <name val="Calibri"/>
      <family val="2"/>
    </font>
    <font>
      <sz val="11"/>
      <color indexed="8"/>
      <name val="Times New Roman"/>
      <family val="1"/>
    </font>
    <font>
      <sz val="11"/>
      <name val="Calibri"/>
      <family val="2"/>
    </font>
    <font>
      <b/>
      <sz val="11"/>
      <color indexed="10"/>
      <name val="Calibri"/>
      <family val="2"/>
    </font>
    <font>
      <sz val="8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3">
    <xf numFmtId="0" fontId="0" fillId="0" borderId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10" fillId="0" borderId="0" applyNumberFormat="0" applyFill="0" applyBorder="0" applyAlignment="0" applyProtection="0"/>
    <xf numFmtId="0" fontId="11" fillId="28" borderId="5" applyNumberFormat="0" applyAlignment="0" applyProtection="0"/>
    <xf numFmtId="0" fontId="12" fillId="0" borderId="6" applyNumberFormat="0" applyFill="0" applyAlignment="0" applyProtection="0"/>
    <xf numFmtId="0" fontId="8" fillId="29" borderId="7" applyNumberFormat="0" applyFont="0" applyAlignment="0" applyProtection="0"/>
    <xf numFmtId="0" fontId="13" fillId="30" borderId="5" applyNumberFormat="0" applyAlignment="0" applyProtection="0"/>
    <xf numFmtId="0" fontId="14" fillId="31" borderId="0" applyNumberFormat="0" applyBorder="0" applyAlignment="0" applyProtection="0"/>
    <xf numFmtId="0" fontId="15" fillId="32" borderId="0" applyNumberFormat="0" applyBorder="0" applyAlignment="0" applyProtection="0"/>
    <xf numFmtId="9" fontId="1" fillId="0" borderId="0" applyFont="0" applyFill="0" applyBorder="0" applyAlignment="0" applyProtection="0"/>
    <xf numFmtId="0" fontId="16" fillId="33" borderId="0" applyNumberFormat="0" applyBorder="0" applyAlignment="0" applyProtection="0"/>
    <xf numFmtId="0" fontId="17" fillId="28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0" borderId="10" applyNumberFormat="0" applyFill="0" applyAlignment="0" applyProtection="0"/>
    <xf numFmtId="0" fontId="22" fillId="0" borderId="11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12" applyNumberFormat="0" applyFill="0" applyAlignment="0" applyProtection="0"/>
    <xf numFmtId="0" fontId="24" fillId="34" borderId="13" applyNumberFormat="0" applyAlignment="0" applyProtection="0"/>
  </cellStyleXfs>
  <cellXfs count="44">
    <xf numFmtId="0" fontId="0" fillId="0" borderId="0" xfId="0"/>
    <xf numFmtId="0" fontId="2" fillId="0" borderId="1" xfId="0" applyFont="1" applyBorder="1"/>
    <xf numFmtId="0" fontId="2" fillId="2" borderId="1" xfId="0" applyFont="1" applyFill="1" applyBorder="1"/>
    <xf numFmtId="20" fontId="2" fillId="2" borderId="1" xfId="0" applyNumberFormat="1" applyFont="1" applyFill="1" applyBorder="1"/>
    <xf numFmtId="164" fontId="0" fillId="0" borderId="0" xfId="0" applyNumberFormat="1"/>
    <xf numFmtId="164" fontId="0" fillId="0" borderId="1" xfId="0" applyNumberFormat="1" applyBorder="1"/>
    <xf numFmtId="0" fontId="3" fillId="0" borderId="1" xfId="0" applyFont="1" applyBorder="1"/>
    <xf numFmtId="0" fontId="0" fillId="0" borderId="1" xfId="0" applyNumberFormat="1" applyBorder="1"/>
    <xf numFmtId="9" fontId="1" fillId="0" borderId="0" xfId="32" applyFont="1"/>
    <xf numFmtId="9" fontId="2" fillId="0" borderId="1" xfId="32" applyFont="1" applyBorder="1"/>
    <xf numFmtId="0" fontId="3" fillId="3" borderId="1" xfId="0" applyFont="1" applyFill="1" applyBorder="1"/>
    <xf numFmtId="164" fontId="0" fillId="0" borderId="1" xfId="0" applyNumberFormat="1" applyFill="1" applyBorder="1"/>
    <xf numFmtId="0" fontId="0" fillId="3" borderId="1" xfId="0" applyFill="1" applyBorder="1"/>
    <xf numFmtId="0" fontId="2" fillId="0" borderId="1" xfId="0" applyFont="1" applyBorder="1" applyAlignment="1">
      <alignment horizontal="center"/>
    </xf>
    <xf numFmtId="0" fontId="0" fillId="0" borderId="0" xfId="0"/>
    <xf numFmtId="0" fontId="25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4" fillId="0" borderId="1" xfId="0" applyFont="1" applyBorder="1"/>
    <xf numFmtId="165" fontId="4" fillId="0" borderId="1" xfId="0" applyNumberFormat="1" applyFont="1" applyBorder="1"/>
    <xf numFmtId="0" fontId="0" fillId="0" borderId="1" xfId="0" applyBorder="1"/>
    <xf numFmtId="165" fontId="0" fillId="0" borderId="1" xfId="0" applyNumberFormat="1" applyBorder="1"/>
    <xf numFmtId="0" fontId="2" fillId="0" borderId="1" xfId="0" applyFont="1" applyFill="1" applyBorder="1"/>
    <xf numFmtId="20" fontId="2" fillId="0" borderId="1" xfId="0" applyNumberFormat="1" applyFont="1" applyFill="1" applyBorder="1"/>
    <xf numFmtId="166" fontId="6" fillId="0" borderId="1" xfId="0" applyNumberFormat="1" applyFont="1" applyFill="1" applyBorder="1"/>
    <xf numFmtId="166" fontId="10" fillId="0" borderId="1" xfId="32" applyNumberFormat="1" applyFont="1" applyBorder="1"/>
    <xf numFmtId="0" fontId="0" fillId="0" borderId="1" xfId="0" applyBorder="1" applyAlignment="1">
      <alignment horizontal="center"/>
    </xf>
    <xf numFmtId="9" fontId="8" fillId="0" borderId="1" xfId="32" applyFont="1" applyBorder="1"/>
    <xf numFmtId="9" fontId="8" fillId="0" borderId="1" xfId="32" applyFont="1" applyBorder="1"/>
    <xf numFmtId="0" fontId="0" fillId="0" borderId="0" xfId="0" applyAlignment="1">
      <alignment horizontal="right"/>
    </xf>
    <xf numFmtId="0" fontId="23" fillId="0" borderId="0" xfId="0" applyFont="1" applyAlignment="1">
      <alignment horizontal="right"/>
    </xf>
    <xf numFmtId="0" fontId="0" fillId="0" borderId="0" xfId="0" applyBorder="1"/>
    <xf numFmtId="0" fontId="0" fillId="0" borderId="2" xfId="0" applyBorder="1"/>
    <xf numFmtId="21" fontId="0" fillId="0" borderId="0" xfId="0" applyNumberFormat="1"/>
    <xf numFmtId="0" fontId="0" fillId="0" borderId="0" xfId="0" applyAlignment="1">
      <alignment horizontal="center"/>
    </xf>
    <xf numFmtId="167" fontId="0" fillId="0" borderId="1" xfId="0" applyNumberFormat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left"/>
    </xf>
    <xf numFmtId="10" fontId="23" fillId="0" borderId="3" xfId="32" applyNumberFormat="1" applyFont="1" applyBorder="1" applyAlignment="1">
      <alignment horizontal="center"/>
    </xf>
    <xf numFmtId="0" fontId="23" fillId="0" borderId="4" xfId="0" applyFont="1" applyBorder="1" applyAlignment="1">
      <alignment horizontal="right"/>
    </xf>
    <xf numFmtId="0" fontId="26" fillId="0" borderId="0" xfId="0" applyFont="1"/>
    <xf numFmtId="0" fontId="7" fillId="2" borderId="1" xfId="0" applyFont="1" applyFill="1" applyBorder="1" applyAlignment="1">
      <alignment horizontal="center"/>
    </xf>
    <xf numFmtId="0" fontId="0" fillId="0" borderId="0" xfId="0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/>
    </xf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 2" xfId="28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Pourcentage" xfId="32" builtinId="5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J34"/>
  <sheetViews>
    <sheetView showZeros="0" tabSelected="1" zoomScaleNormal="100" workbookViewId="0">
      <selection activeCell="G15" sqref="G15"/>
    </sheetView>
  </sheetViews>
  <sheetFormatPr baseColWidth="10" defaultRowHeight="15" x14ac:dyDescent="0.25"/>
  <cols>
    <col min="1" max="1" width="3.140625" customWidth="1"/>
    <col min="2" max="2" width="47.7109375" bestFit="1" customWidth="1"/>
    <col min="5" max="5" width="15.5703125" customWidth="1"/>
    <col min="6" max="6" width="11.42578125" customWidth="1"/>
    <col min="7" max="7" width="45.85546875" customWidth="1"/>
    <col min="8" max="8" width="14.7109375" customWidth="1"/>
    <col min="9" max="9" width="11.42578125" style="4" customWidth="1"/>
    <col min="10" max="10" width="11.42578125" customWidth="1"/>
    <col min="21" max="21" width="45.85546875" bestFit="1" customWidth="1"/>
  </cols>
  <sheetData>
    <row r="1" spans="1:10" ht="15" customHeight="1" x14ac:dyDescent="0.25">
      <c r="B1" s="42"/>
      <c r="C1" s="42"/>
      <c r="D1" s="42"/>
      <c r="E1" s="42"/>
    </row>
    <row r="2" spans="1:10" s="14" customFormat="1" ht="15.75" x14ac:dyDescent="0.25">
      <c r="B2" s="21"/>
      <c r="C2" s="22"/>
      <c r="D2" s="22"/>
      <c r="E2" s="22"/>
      <c r="I2" s="4"/>
      <c r="J2" s="8"/>
    </row>
    <row r="3" spans="1:10" ht="15.75" x14ac:dyDescent="0.25">
      <c r="B3" s="2"/>
      <c r="C3" s="3"/>
      <c r="D3" s="3"/>
      <c r="E3" s="40" t="s">
        <v>21</v>
      </c>
    </row>
    <row r="4" spans="1:10" x14ac:dyDescent="0.25">
      <c r="B4" s="6" t="s">
        <v>7</v>
      </c>
      <c r="C4" s="23">
        <v>0.14099999999999999</v>
      </c>
      <c r="D4" s="5">
        <v>2.9861111111111113E-2</v>
      </c>
      <c r="E4" s="12">
        <f>+D4*1440</f>
        <v>43</v>
      </c>
    </row>
    <row r="5" spans="1:10" x14ac:dyDescent="0.25">
      <c r="B5" s="6" t="s">
        <v>8</v>
      </c>
      <c r="C5" s="10"/>
      <c r="D5" s="7">
        <f>+COUNT(C2:C2)</f>
        <v>0</v>
      </c>
      <c r="E5" s="12"/>
    </row>
    <row r="6" spans="1:10" x14ac:dyDescent="0.25">
      <c r="B6" s="6" t="s">
        <v>0</v>
      </c>
      <c r="C6" s="10"/>
      <c r="D6" s="5">
        <v>0.21111111111111111</v>
      </c>
      <c r="E6" s="12">
        <f>+D6*1440</f>
        <v>304</v>
      </c>
    </row>
    <row r="7" spans="1:10" x14ac:dyDescent="0.25">
      <c r="B7" s="6" t="s">
        <v>23</v>
      </c>
      <c r="C7" s="24"/>
      <c r="D7" s="10"/>
      <c r="E7" s="12">
        <f>E6-E4</f>
        <v>261</v>
      </c>
    </row>
    <row r="8" spans="1:10" s="14" customFormat="1" x14ac:dyDescent="0.25">
      <c r="B8" s="6" t="s">
        <v>4</v>
      </c>
      <c r="C8" s="34">
        <f>E24</f>
        <v>0.85855263157894735</v>
      </c>
      <c r="D8" s="10"/>
      <c r="E8" s="12"/>
      <c r="I8" s="4"/>
    </row>
    <row r="10" spans="1:10" s="14" customFormat="1" x14ac:dyDescent="0.25">
      <c r="A10" s="15"/>
      <c r="B10" s="16"/>
      <c r="C10" s="15"/>
      <c r="D10" s="15"/>
      <c r="E10" s="15"/>
      <c r="I10" s="4"/>
    </row>
    <row r="11" spans="1:10" s="14" customFormat="1" x14ac:dyDescent="0.25">
      <c r="A11" s="17"/>
      <c r="B11" s="17"/>
      <c r="C11" s="18"/>
      <c r="D11" s="19"/>
      <c r="E11" s="26"/>
      <c r="I11" s="4"/>
    </row>
    <row r="12" spans="1:10" s="14" customFormat="1" x14ac:dyDescent="0.25">
      <c r="A12" s="17"/>
      <c r="B12" s="17"/>
      <c r="C12" s="18"/>
      <c r="D12" s="19"/>
      <c r="E12" s="26"/>
      <c r="I12" s="4"/>
    </row>
    <row r="13" spans="1:10" s="14" customFormat="1" x14ac:dyDescent="0.25">
      <c r="A13" s="17"/>
      <c r="B13" s="17"/>
      <c r="C13" s="18"/>
      <c r="D13" s="19"/>
      <c r="E13" s="26"/>
      <c r="I13" s="4"/>
    </row>
    <row r="14" spans="1:10" s="14" customFormat="1" x14ac:dyDescent="0.25">
      <c r="A14" s="17"/>
      <c r="B14" s="17"/>
      <c r="C14" s="18"/>
      <c r="D14" s="19"/>
      <c r="E14" s="26"/>
      <c r="I14" s="4"/>
    </row>
    <row r="15" spans="1:10" s="14" customFormat="1" x14ac:dyDescent="0.25">
      <c r="A15" s="17"/>
      <c r="B15" s="17"/>
      <c r="C15" s="18"/>
      <c r="D15" s="19"/>
      <c r="E15" s="26"/>
      <c r="I15" s="4"/>
    </row>
    <row r="16" spans="1:10" x14ac:dyDescent="0.25">
      <c r="A16" s="43"/>
      <c r="B16" s="43"/>
      <c r="C16" s="20"/>
      <c r="D16" s="7"/>
      <c r="E16" s="27"/>
    </row>
    <row r="18" spans="2:6" x14ac:dyDescent="0.25">
      <c r="B18" s="14" t="s">
        <v>19</v>
      </c>
    </row>
    <row r="20" spans="2:6" x14ac:dyDescent="0.25">
      <c r="B20" s="28" t="s">
        <v>24</v>
      </c>
      <c r="E20" s="36">
        <v>26100</v>
      </c>
      <c r="F20" s="39"/>
    </row>
    <row r="21" spans="2:6" x14ac:dyDescent="0.25">
      <c r="B21" s="28" t="s">
        <v>12</v>
      </c>
      <c r="C21" s="32">
        <f>D6</f>
        <v>0.21111111111111111</v>
      </c>
      <c r="D21" s="33" t="s">
        <v>14</v>
      </c>
      <c r="E21" s="36">
        <f>VLOOKUP("duree de prod",B4:E16,4,FALSE)</f>
        <v>304</v>
      </c>
      <c r="F21" s="39" t="s">
        <v>18</v>
      </c>
    </row>
    <row r="22" spans="2:6" x14ac:dyDescent="0.25">
      <c r="B22" s="28" t="s">
        <v>15</v>
      </c>
      <c r="C22">
        <v>6000</v>
      </c>
      <c r="D22" s="33" t="s">
        <v>14</v>
      </c>
      <c r="E22" s="36">
        <f>C22/60</f>
        <v>100</v>
      </c>
      <c r="F22" s="39" t="s">
        <v>18</v>
      </c>
    </row>
    <row r="23" spans="2:6" ht="15.75" thickBot="1" x14ac:dyDescent="0.3">
      <c r="B23" s="14"/>
      <c r="D23" s="33"/>
      <c r="E23" s="36"/>
      <c r="F23" s="39"/>
    </row>
    <row r="24" spans="2:6" ht="15.75" thickBot="1" x14ac:dyDescent="0.3">
      <c r="B24" s="29"/>
      <c r="D24" s="38" t="s">
        <v>13</v>
      </c>
      <c r="E24" s="37">
        <f>E20/(E22*E21)</f>
        <v>0.85855263157894735</v>
      </c>
      <c r="F24" s="39" t="s">
        <v>18</v>
      </c>
    </row>
    <row r="25" spans="2:6" ht="15.75" thickBot="1" x14ac:dyDescent="0.3">
      <c r="B25" s="31"/>
      <c r="C25" s="31"/>
      <c r="D25" s="31"/>
      <c r="E25" s="31"/>
      <c r="F25" s="31"/>
    </row>
    <row r="26" spans="2:6" x14ac:dyDescent="0.25">
      <c r="F26" s="30"/>
    </row>
    <row r="27" spans="2:6" x14ac:dyDescent="0.25">
      <c r="B27" s="14" t="s">
        <v>22</v>
      </c>
    </row>
    <row r="29" spans="2:6" x14ac:dyDescent="0.25">
      <c r="B29" s="28" t="s">
        <v>20</v>
      </c>
      <c r="E29" s="36">
        <f>E20</f>
        <v>26100</v>
      </c>
      <c r="F29" s="39" t="s">
        <v>18</v>
      </c>
    </row>
    <row r="30" spans="2:6" x14ac:dyDescent="0.25">
      <c r="B30" s="28" t="s">
        <v>16</v>
      </c>
      <c r="C30" s="32">
        <v>0.18124999999999999</v>
      </c>
      <c r="D30" s="33" t="s">
        <v>14</v>
      </c>
      <c r="E30" s="36">
        <f>VLOOKUP("TRS Prod avec temps de production effectif",B4:E16,4,FALSE)</f>
        <v>261</v>
      </c>
      <c r="F30" s="39" t="s">
        <v>18</v>
      </c>
    </row>
    <row r="31" spans="2:6" x14ac:dyDescent="0.25">
      <c r="B31" s="41" t="s">
        <v>15</v>
      </c>
      <c r="C31" s="30">
        <v>6000</v>
      </c>
      <c r="D31" s="35" t="s">
        <v>14</v>
      </c>
      <c r="E31" s="36">
        <f>C31/60</f>
        <v>100</v>
      </c>
      <c r="F31" s="39" t="s">
        <v>18</v>
      </c>
    </row>
    <row r="32" spans="2:6" ht="15.75" thickBot="1" x14ac:dyDescent="0.3">
      <c r="E32" s="36"/>
      <c r="F32" s="39"/>
    </row>
    <row r="33" spans="2:6" ht="15.75" thickBot="1" x14ac:dyDescent="0.3">
      <c r="B33" s="29"/>
      <c r="D33" s="38" t="s">
        <v>17</v>
      </c>
      <c r="E33" s="37">
        <f>E29/(E31*E30)</f>
        <v>1</v>
      </c>
      <c r="F33" s="39" t="s">
        <v>18</v>
      </c>
    </row>
    <row r="34" spans="2:6" ht="15.75" thickBot="1" x14ac:dyDescent="0.3">
      <c r="B34" s="31"/>
      <c r="C34" s="31"/>
      <c r="D34" s="31"/>
      <c r="E34" s="31"/>
      <c r="F34" s="31"/>
    </row>
  </sheetData>
  <mergeCells count="2">
    <mergeCell ref="B1:E1"/>
    <mergeCell ref="A16:B16"/>
  </mergeCells>
  <phoneticPr fontId="0" type="noConversion"/>
  <pageMargins left="0.70866141732283472" right="0.51181102362204722" top="0.35433070866141736" bottom="0.35433070866141736" header="0.11811023622047245" footer="0.11811023622047245"/>
  <pageSetup paperSize="9" scale="60" orientation="landscape" r:id="rId1"/>
  <headerFooter>
    <oddFooter>&amp;CExtraction : Octime
M:\tableaux ratio de prod\GRAPHIQUE EQUIPE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6"/>
  <sheetViews>
    <sheetView workbookViewId="0">
      <selection activeCell="A7" sqref="A7"/>
    </sheetView>
  </sheetViews>
  <sheetFormatPr baseColWidth="10" defaultRowHeight="15" x14ac:dyDescent="0.25"/>
  <cols>
    <col min="2" max="2" width="43.85546875" style="14" bestFit="1" customWidth="1"/>
  </cols>
  <sheetData>
    <row r="1" spans="1:4" ht="15.75" x14ac:dyDescent="0.25">
      <c r="B1" s="13" t="s">
        <v>1</v>
      </c>
      <c r="C1" s="25" t="s">
        <v>2</v>
      </c>
      <c r="D1" s="25" t="s">
        <v>3</v>
      </c>
    </row>
    <row r="2" spans="1:4" ht="15.75" x14ac:dyDescent="0.25">
      <c r="A2">
        <v>1</v>
      </c>
      <c r="B2" s="1" t="s">
        <v>6</v>
      </c>
      <c r="C2" s="9">
        <f>IF(D2/'Arrêts production'!$D$4=0,0,D2/'Arrêts production'!$D$4)</f>
        <v>0</v>
      </c>
      <c r="D2" s="11">
        <f>IF(SUMIF('Arrêts production'!$B$2:$B$2,B2,'Arrêts production'!$C$2:$C$2)=0,0,SUMIF('Arrêts production'!$B$2:$B$2,B2,'Arrêts production'!$C$2:$C$2))</f>
        <v>0</v>
      </c>
    </row>
    <row r="3" spans="1:4" ht="15.75" x14ac:dyDescent="0.25">
      <c r="A3">
        <v>2</v>
      </c>
      <c r="B3" s="19" t="s">
        <v>9</v>
      </c>
      <c r="C3" s="9">
        <f>IF(D3/'Arrêts production'!$D$4=0,0,D3/'Arrêts production'!$D$4)</f>
        <v>0</v>
      </c>
      <c r="D3" s="11">
        <f>IF(SUMIF('Arrêts production'!$B$2:$B$2,B3,'Arrêts production'!$C$2:$C$2)=0,0,SUMIF('Arrêts production'!$B$2:$B$2,B3,'Arrêts production'!$C$2:$C$2))</f>
        <v>0</v>
      </c>
    </row>
    <row r="4" spans="1:4" ht="15.75" x14ac:dyDescent="0.25">
      <c r="A4" s="14">
        <v>3</v>
      </c>
      <c r="B4" s="19" t="s">
        <v>10</v>
      </c>
      <c r="C4" s="9">
        <f>IF(D4/'Arrêts production'!$D$4=0,0,D4/'Arrêts production'!$D$4)</f>
        <v>0</v>
      </c>
      <c r="D4" s="11">
        <f>IF(SUMIF('Arrêts production'!$B$2:$B$2,B4,'Arrêts production'!$C$2:$C$2)=0,0,SUMIF('Arrêts production'!$B$2:$B$2,B4,'Arrêts production'!$C$2:$C$2))</f>
        <v>0</v>
      </c>
    </row>
    <row r="5" spans="1:4" ht="15.75" x14ac:dyDescent="0.25">
      <c r="A5">
        <v>4</v>
      </c>
      <c r="B5" s="21" t="s">
        <v>5</v>
      </c>
      <c r="C5" s="9">
        <f>IF(D5/'Arrêts production'!$D$4=0,0,D5/'Arrêts production'!$D$4)</f>
        <v>0</v>
      </c>
      <c r="D5" s="11">
        <f>IF(SUMIF('Arrêts production'!$B$2:$B$2,B5,'Arrêts production'!$C$2:$C$2)=0,0,SUMIF('Arrêts production'!$B$2:$B$2,B5,'Arrêts production'!$C$2:$C$2))</f>
        <v>0</v>
      </c>
    </row>
    <row r="6" spans="1:4" ht="15.75" x14ac:dyDescent="0.25">
      <c r="A6">
        <v>5</v>
      </c>
      <c r="B6" s="19" t="s">
        <v>11</v>
      </c>
      <c r="C6" s="9">
        <f>IF(D6/'Arrêts production'!$D$4=0,0,D6/'Arrêts production'!$D$4)</f>
        <v>0</v>
      </c>
      <c r="D6" s="11">
        <f>IF(SUMIF('Arrêts production'!$B$2:$B$2,B6,'Arrêts production'!$C$2:$C$2)=0,0,SUMIF('Arrêts production'!$B$2:$B$2,B6,'Arrêts production'!$C$2:$C$2))</f>
        <v>0</v>
      </c>
    </row>
  </sheetData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Arrêts production</vt:lpstr>
      <vt:lpstr>Type d'arrets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LIONELV</dc:creator>
  <cp:lastModifiedBy>GUINOT Aymeric</cp:lastModifiedBy>
  <cp:lastPrinted>2011-10-26T16:30:42Z</cp:lastPrinted>
  <dcterms:created xsi:type="dcterms:W3CDTF">2011-09-20T10:07:39Z</dcterms:created>
  <dcterms:modified xsi:type="dcterms:W3CDTF">2011-10-27T14:03:47Z</dcterms:modified>
</cp:coreProperties>
</file>