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ate1904="1" defaultThemeVersion="202300"/>
  <mc:AlternateContent xmlns:mc="http://schemas.openxmlformats.org/markup-compatibility/2006">
    <mc:Choice Requires="x15">
      <x15ac:absPath xmlns:x15ac="http://schemas.microsoft.com/office/spreadsheetml/2010/11/ac" url="C:\Users\pasca\Documents\"/>
    </mc:Choice>
  </mc:AlternateContent>
  <xr:revisionPtr revIDLastSave="0" documentId="13_ncr:1_{73365E76-7DD0-4D92-922D-A2850D99344D}" xr6:coauthVersionLast="47" xr6:coauthVersionMax="47" xr10:uidLastSave="{00000000-0000-0000-0000-000000000000}"/>
  <bookViews>
    <workbookView xWindow="-108" yWindow="-108" windowWidth="23256" windowHeight="14616" xr2:uid="{CB685B4B-98F2-4323-B861-8491C0336F53}"/>
  </bookViews>
  <sheets>
    <sheet name="decembre24.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8" i="1" l="1"/>
  <c r="M38" i="1"/>
  <c r="L38" i="1"/>
  <c r="K38" i="1"/>
  <c r="O38" i="1" s="1" a="1"/>
  <c r="O38" i="1" s="1"/>
  <c r="N37" i="1"/>
  <c r="M37" i="1"/>
  <c r="L37" i="1"/>
  <c r="K37" i="1"/>
  <c r="O37" i="1" s="1" a="1"/>
  <c r="O37" i="1" s="1"/>
  <c r="N36" i="1"/>
  <c r="M36" i="1"/>
  <c r="L36" i="1"/>
  <c r="K36" i="1"/>
  <c r="O36" i="1" s="1" a="1"/>
  <c r="O36" i="1" s="1"/>
  <c r="N35" i="1"/>
  <c r="M35" i="1"/>
  <c r="L35" i="1"/>
  <c r="K35" i="1"/>
  <c r="O35" i="1" s="1" a="1"/>
  <c r="O35" i="1" s="1"/>
  <c r="N34" i="1"/>
  <c r="M34" i="1"/>
  <c r="L34" i="1"/>
  <c r="K34" i="1"/>
  <c r="O34" i="1" s="1" a="1"/>
  <c r="O34" i="1" s="1"/>
  <c r="N33" i="1"/>
  <c r="M33" i="1"/>
  <c r="L33" i="1"/>
  <c r="K33" i="1"/>
  <c r="O33" i="1" s="1" a="1"/>
  <c r="O33" i="1" s="1"/>
  <c r="N32" i="1"/>
  <c r="M32" i="1"/>
  <c r="L32" i="1"/>
  <c r="K32" i="1"/>
  <c r="O32" i="1" s="1" a="1"/>
  <c r="O32" i="1" s="1"/>
  <c r="N31" i="1"/>
  <c r="M31" i="1"/>
  <c r="L31" i="1"/>
  <c r="K31" i="1"/>
  <c r="O31" i="1" s="1" a="1"/>
  <c r="O31" i="1" s="1"/>
  <c r="N30" i="1"/>
  <c r="M30" i="1"/>
  <c r="L30" i="1"/>
  <c r="K30" i="1"/>
  <c r="O30" i="1" s="1" a="1"/>
  <c r="O30" i="1" s="1"/>
  <c r="N29" i="1"/>
  <c r="M29" i="1"/>
  <c r="L29" i="1"/>
  <c r="K29" i="1"/>
  <c r="O29" i="1" s="1" a="1"/>
  <c r="O29" i="1" s="1"/>
  <c r="N28" i="1"/>
  <c r="M28" i="1"/>
  <c r="L28" i="1"/>
  <c r="K28" i="1"/>
  <c r="O28" i="1" s="1" a="1"/>
  <c r="O28" i="1" s="1"/>
  <c r="N27" i="1"/>
  <c r="M27" i="1"/>
  <c r="L27" i="1"/>
  <c r="K27" i="1"/>
  <c r="O27" i="1" s="1" a="1"/>
  <c r="O27" i="1" s="1"/>
  <c r="N26" i="1"/>
  <c r="M26" i="1"/>
  <c r="L26" i="1"/>
  <c r="K26" i="1"/>
  <c r="O26" i="1" s="1" a="1"/>
  <c r="O26" i="1" s="1"/>
  <c r="N25" i="1"/>
  <c r="M25" i="1"/>
  <c r="L25" i="1"/>
  <c r="K25" i="1"/>
  <c r="O25" i="1" s="1" a="1"/>
  <c r="O25" i="1" s="1"/>
  <c r="N24" i="1"/>
  <c r="M24" i="1"/>
  <c r="L24" i="1"/>
  <c r="K24" i="1"/>
  <c r="O24" i="1" s="1" a="1"/>
  <c r="O24" i="1" s="1"/>
  <c r="N23" i="1"/>
  <c r="M23" i="1"/>
  <c r="L23" i="1"/>
  <c r="K23" i="1"/>
  <c r="O23" i="1" s="1" a="1"/>
  <c r="O23" i="1" s="1"/>
  <c r="N22" i="1"/>
  <c r="M22" i="1"/>
  <c r="L22" i="1"/>
  <c r="K22" i="1"/>
  <c r="O22" i="1" s="1" a="1"/>
  <c r="O22" i="1" s="1"/>
  <c r="N21" i="1"/>
  <c r="M21" i="1"/>
  <c r="L21" i="1"/>
  <c r="K21" i="1"/>
  <c r="O21" i="1" s="1" a="1"/>
  <c r="O21" i="1" s="1"/>
  <c r="N20" i="1"/>
  <c r="M20" i="1"/>
  <c r="L20" i="1"/>
  <c r="K20" i="1"/>
  <c r="O20" i="1" s="1" a="1"/>
  <c r="O20" i="1" s="1"/>
  <c r="O19" i="1" a="1"/>
  <c r="O19" i="1" s="1"/>
  <c r="N19" i="1"/>
  <c r="M19" i="1"/>
  <c r="L19" i="1"/>
  <c r="K19" i="1"/>
  <c r="N18" i="1"/>
  <c r="M18" i="1"/>
  <c r="L18" i="1"/>
  <c r="K18" i="1"/>
  <c r="O18" i="1" s="1" a="1"/>
  <c r="O18" i="1" s="1"/>
  <c r="N17" i="1"/>
  <c r="M17" i="1"/>
  <c r="L17" i="1"/>
  <c r="K17" i="1"/>
  <c r="O17" i="1" s="1" a="1"/>
  <c r="O17" i="1" s="1"/>
  <c r="N16" i="1"/>
  <c r="M16" i="1"/>
  <c r="L16" i="1"/>
  <c r="K16" i="1"/>
  <c r="O16" i="1" s="1" a="1"/>
  <c r="O16" i="1" s="1"/>
  <c r="N15" i="1"/>
  <c r="M15" i="1"/>
  <c r="L15" i="1"/>
  <c r="K15" i="1"/>
  <c r="O15" i="1" s="1" a="1"/>
  <c r="O15" i="1" s="1"/>
  <c r="N14" i="1"/>
  <c r="M14" i="1"/>
  <c r="L14" i="1"/>
  <c r="K14" i="1"/>
  <c r="O14" i="1" s="1" a="1"/>
  <c r="O14" i="1" s="1"/>
  <c r="N13" i="1"/>
  <c r="M13" i="1"/>
  <c r="L13" i="1"/>
  <c r="K13" i="1"/>
  <c r="O13" i="1" s="1" a="1"/>
  <c r="O13" i="1" s="1"/>
  <c r="N12" i="1"/>
  <c r="M12" i="1"/>
  <c r="L12" i="1"/>
  <c r="K12" i="1"/>
  <c r="O12" i="1" s="1" a="1"/>
  <c r="O12" i="1" s="1"/>
  <c r="N11" i="1"/>
  <c r="M11" i="1"/>
  <c r="L11" i="1"/>
  <c r="K11" i="1"/>
  <c r="O11" i="1" s="1" a="1"/>
  <c r="O11" i="1" s="1"/>
  <c r="N10" i="1"/>
  <c r="M10" i="1"/>
  <c r="L10" i="1"/>
  <c r="K10" i="1"/>
  <c r="O10" i="1" s="1" a="1"/>
  <c r="O10" i="1" s="1"/>
  <c r="N9" i="1"/>
  <c r="M9" i="1"/>
  <c r="L9" i="1"/>
  <c r="K9" i="1"/>
  <c r="O9" i="1" s="1" a="1"/>
  <c r="O9" i="1" s="1"/>
  <c r="N8" i="1"/>
  <c r="M8" i="1"/>
  <c r="L8" i="1"/>
  <c r="K8" i="1"/>
  <c r="O8" i="1" s="1" a="1"/>
  <c r="O8" i="1" s="1"/>
  <c r="N7" i="1"/>
  <c r="M7" i="1"/>
  <c r="L7" i="1"/>
  <c r="K7" i="1"/>
  <c r="O7" i="1" s="1" a="1"/>
  <c r="O7" i="1" s="1"/>
  <c r="N6" i="1"/>
  <c r="M6" i="1"/>
  <c r="Q7" i="1" s="1"/>
  <c r="L6" i="1"/>
  <c r="K6" i="1"/>
  <c r="O6" i="1" s="1" a="1"/>
  <c r="O6" i="1" s="1"/>
  <c r="N5" i="1"/>
  <c r="M5" i="1"/>
  <c r="L5" i="1"/>
  <c r="K5" i="1"/>
  <c r="O5" i="1" s="1" a="1"/>
  <c r="O5" i="1" s="1"/>
  <c r="N4" i="1"/>
  <c r="M4" i="1"/>
  <c r="L4" i="1"/>
  <c r="K4" i="1"/>
  <c r="O4" i="1" s="1" a="1"/>
  <c r="O4" i="1" s="1"/>
  <c r="Q24" i="1" l="1"/>
  <c r="N39" i="1"/>
  <c r="M39" i="1" s="1"/>
  <c r="Q30" i="1"/>
  <c r="Q9" i="1"/>
  <c r="O39" i="1"/>
  <c r="Q27" i="1"/>
  <c r="Q10" i="1"/>
  <c r="Q13" i="1"/>
  <c r="Q19" i="1"/>
  <c r="Q25" i="1"/>
  <c r="Q28" i="1"/>
  <c r="Q31" i="1"/>
  <c r="Q34" i="1"/>
  <c r="Q37" i="1"/>
  <c r="Q20" i="1"/>
  <c r="Q29" i="1"/>
  <c r="Q15" i="1"/>
  <c r="Q35" i="1"/>
  <c r="Q33" i="1"/>
  <c r="Q16" i="1"/>
  <c r="Q36" i="1"/>
  <c r="Q22" i="1"/>
  <c r="Q5" i="1"/>
  <c r="Q8" i="1"/>
  <c r="Q11" i="1"/>
  <c r="Q14" i="1"/>
  <c r="Q17" i="1"/>
  <c r="Q23" i="1"/>
  <c r="Q6" i="1"/>
  <c r="Q26" i="1"/>
  <c r="Q12" i="1"/>
  <c r="Q32" i="1"/>
  <c r="Q18" i="1"/>
  <c r="Q38" i="1"/>
  <c r="Q21" i="1"/>
  <c r="Q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<sst xmlns="http://schemas.openxmlformats.org/spreadsheetml/2006/main" count="16" uniqueCount="14">
  <si>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calcul heures repos et amplitude plus nombre de jours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</si>
  <si>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</si>
  <si>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</si>
  <si>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</si>
  <si>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</si>
  <si>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</si>
  <si>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</si>
  <si>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</si>
  <si>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</si>
  <si>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</si>
  <si>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</si>
  <si>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</si>
  <si>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nbre d'heure
scolaire et 
nettoyage</t>
  </si>
  <si>
    <t>nbre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</si>
</sst>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2" x14ac:knownFonts="1">
    <font>
      <sz val="11"/>
      <color theme="1"/>
      <name val="Aptos Narrow"/>
      <family val="2"/>
      <scheme val="minor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5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ECC4A-E08F-40FD-9C22-159C21797FBF}">
  <dimension ref="A1:Q39"/>
  <sheetViews>
    <sheetView tabSelected="1" zoomScale="75" zoomScaleNormal="75" workbookViewId="0">
      <selection activeCell="V11" sqref="V11"/>
    </sheetView>
  </sheetViews>
  <sheetFormatPr baseColWidth="10" defaultRowHeight="14.4" x14ac:dyDescent="0.3"/>
  <cols>
    <col min="2" max="11" width="11.5546875" style="11"/>
    <col min="13" max="13" width="14.88671875" bestFit="1" customWidth="1"/>
    <col min="15" max="15" width="11.5546875" style="11"/>
  </cols>
  <sheetData>
    <row r="1" spans="1:17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1"/>
      <c r="M1" s="1"/>
      <c r="N1" s="1"/>
      <c r="O1" s="2"/>
    </row>
    <row r="3" spans="1:17" ht="43.2" x14ac:dyDescent="0.3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6</v>
      </c>
      <c r="I3" s="4" t="s">
        <v>5</v>
      </c>
      <c r="J3" s="4" t="s">
        <v>8</v>
      </c>
      <c r="K3" s="4" t="s">
        <v>9</v>
      </c>
      <c r="L3" s="4" t="s">
        <v>10</v>
      </c>
      <c r="M3" s="4" t="s">
        <v>11</v>
      </c>
      <c r="N3" s="4" t="s">
        <v>12</v>
      </c>
      <c r="O3" s="4" t="s">
        <v>13</v>
      </c>
    </row>
    <row r="4" spans="1:17" x14ac:dyDescent="0.3">
      <c r="A4" s="5">
        <v>45617</v>
      </c>
      <c r="B4" s="6">
        <v>0.22916666666666666</v>
      </c>
      <c r="C4" s="6"/>
      <c r="D4" s="6"/>
      <c r="E4" s="6"/>
      <c r="F4" s="6"/>
      <c r="G4" s="6"/>
      <c r="H4" s="6"/>
      <c r="I4" s="6"/>
      <c r="J4" s="6">
        <v>0.625</v>
      </c>
      <c r="K4" s="7">
        <f>IF(ISBLANK(B4),"",MOD(J4-B4,1))</f>
        <v>0.39583333333333337</v>
      </c>
      <c r="L4" s="8" t="e">
        <f>IF(ISBLANK(B4),MOD(C4-J3,1),MOD(B4-J3,1))</f>
        <v>#VALUE!</v>
      </c>
      <c r="M4" s="3" t="str">
        <f>_xlfn.IFS(HOUR(B4),"tourisme",HOUR(C4),"scolaire",COUNTBLANK(A4:C4),"repos")</f>
        <v>tourisme</v>
      </c>
      <c r="N4" s="6" t="str">
        <f>IF(ISBLANK(C4),"",(D4-C4)+(F4-E4)+(H4-G4)+(J4-I4))</f>
        <v/>
      </c>
      <c r="O4" s="9" cm="1">
        <f t="array" ref="O4">_xlfn.IFS(K4="","",K4&lt;="7:00"*1,0.5,K4&gt;"7:00"*1,1)</f>
        <v>1</v>
      </c>
      <c r="Q4" s="10" t="str">
        <f>IF(AND(SUMIF($M$4:$M$38,"Repos",$L$4:$L$38)&gt;24,SUMIF($M$4:$M$38,"Repos",$L$4:$L$38)&lt;45),"Alerte",TEXT(SUMIF($M$4:$M$38,"Repos",$L$4:$L$38)-45/24,"[hh]:mm"))</f>
        <v>15:55</v>
      </c>
    </row>
    <row r="5" spans="1:17" x14ac:dyDescent="0.3">
      <c r="A5" s="5">
        <v>45618</v>
      </c>
      <c r="B5" s="6"/>
      <c r="C5" s="6">
        <v>0.25694444444444442</v>
      </c>
      <c r="D5" s="6"/>
      <c r="E5" s="6"/>
      <c r="F5" s="6"/>
      <c r="G5" s="6"/>
      <c r="H5" s="6"/>
      <c r="I5" s="6"/>
      <c r="J5" s="6">
        <v>0.375</v>
      </c>
      <c r="K5" s="7" t="str">
        <f t="shared" ref="K5:K38" si="0">IF(ISBLANK(B5),"",MOD(J5-B5,1))</f>
        <v/>
      </c>
      <c r="L5" s="8">
        <f>IF(ISBLANK(B5),MOD(C5-J4,1),MOD(B5-J4,1))</f>
        <v>0.63194444444444442</v>
      </c>
      <c r="M5" s="3" t="str">
        <f t="shared" ref="M5:M38" si="1">_xlfn.IFS(HOUR(B5),"tourisme",HOUR(C5),"scolaire",COUNTBLANK(A5:C5),"repos")</f>
        <v>scolaire</v>
      </c>
      <c r="N5" s="6">
        <f t="shared" ref="N5:N38" si="2">IF(ISBLANK(C5),"",(D5-C5)+(F5-E5)+(H5-G5)+(J5-I5))</f>
        <v>0.11805555555555558</v>
      </c>
      <c r="O5" s="9" t="str" cm="1">
        <f t="array" ref="O5">_xlfn.IFS(K5="","",K5&lt;="7:00"*1,0.5,K5&gt;"7:00"*1,1)</f>
        <v/>
      </c>
      <c r="Q5" s="10" t="str">
        <f t="shared" ref="Q5:Q38" si="3">IF(AND(SUMIF($M$4:$M$38,"Repos",$L$4:$L$38)&gt;24,SUMIF($M$4:$M$38,"Repos",$L$4:$L$38)&lt;45),"Alerte",TEXT(SUMIF($M$4:$M$38,"Repos",$L$4:$L$38)-45/24,"[hh]:mm"))</f>
        <v>15:55</v>
      </c>
    </row>
    <row r="6" spans="1:17" x14ac:dyDescent="0.3">
      <c r="A6" s="5">
        <v>45618</v>
      </c>
      <c r="B6" s="6">
        <v>0.4375</v>
      </c>
      <c r="C6" s="6"/>
      <c r="D6" s="6"/>
      <c r="E6" s="6"/>
      <c r="F6" s="6"/>
      <c r="G6" s="6"/>
      <c r="H6" s="6"/>
      <c r="I6" s="6"/>
      <c r="J6" s="6">
        <v>0.8125</v>
      </c>
      <c r="K6" s="7">
        <f t="shared" si="0"/>
        <v>0.375</v>
      </c>
      <c r="L6" s="8">
        <f>IF(ISBLANK(B6),MOD(C6-J5,1),MOD(B6-J5,1))</f>
        <v>6.25E-2</v>
      </c>
      <c r="M6" s="3" t="str">
        <f t="shared" si="1"/>
        <v>tourisme</v>
      </c>
      <c r="N6" s="6" t="str">
        <f t="shared" si="2"/>
        <v/>
      </c>
      <c r="O6" s="9" cm="1">
        <f t="array" ref="O6">_xlfn.IFS(K6="","",K6&lt;="7:00"*1,0.5,K6&gt;"7:00"*1,1)</f>
        <v>1</v>
      </c>
      <c r="Q6" s="10" t="str">
        <f t="shared" si="3"/>
        <v>15:55</v>
      </c>
    </row>
    <row r="7" spans="1:17" x14ac:dyDescent="0.3">
      <c r="A7" s="5">
        <v>45619</v>
      </c>
      <c r="B7" s="6"/>
      <c r="C7" s="6"/>
      <c r="D7" s="6"/>
      <c r="E7" s="6"/>
      <c r="F7" s="6"/>
      <c r="G7" s="6"/>
      <c r="H7" s="6"/>
      <c r="I7" s="6"/>
      <c r="J7" s="6"/>
      <c r="K7" s="7" t="str">
        <f t="shared" si="0"/>
        <v/>
      </c>
      <c r="L7" s="8">
        <f>IF(ISBLANK(B7),MOD(C7-J6,1),MOD(B7-J6,1))</f>
        <v>0.1875</v>
      </c>
      <c r="M7" s="3" t="str">
        <f t="shared" si="1"/>
        <v>repos</v>
      </c>
      <c r="N7" s="6" t="str">
        <f t="shared" si="2"/>
        <v/>
      </c>
      <c r="O7" s="9" t="str" cm="1">
        <f t="array" ref="O7">_xlfn.IFS(K7="","",K7&lt;="7:00"*1,0.5,K7&gt;"7:00"*1,1)</f>
        <v/>
      </c>
      <c r="Q7" s="10" t="str">
        <f t="shared" si="3"/>
        <v>15:55</v>
      </c>
    </row>
    <row r="8" spans="1:17" x14ac:dyDescent="0.3">
      <c r="A8" s="5">
        <v>45620</v>
      </c>
      <c r="B8" s="6"/>
      <c r="C8" s="6"/>
      <c r="D8" s="6"/>
      <c r="E8" s="6"/>
      <c r="F8" s="6"/>
      <c r="G8" s="6"/>
      <c r="H8" s="6"/>
      <c r="I8" s="6"/>
      <c r="J8" s="6"/>
      <c r="K8" s="7" t="str">
        <f t="shared" si="0"/>
        <v/>
      </c>
      <c r="L8" s="8">
        <f>IF(ISBLANK(B8),MOD(C8-J7,1),MOD(B8-J7,1))</f>
        <v>0</v>
      </c>
      <c r="M8" s="3" t="str">
        <f t="shared" si="1"/>
        <v>repos</v>
      </c>
      <c r="N8" s="6" t="str">
        <f t="shared" si="2"/>
        <v/>
      </c>
      <c r="O8" s="9" t="str" cm="1">
        <f t="array" ref="O8">_xlfn.IFS(K8="","",K8&lt;="7:00"*1,0.5,K8&gt;"7:00"*1,1)</f>
        <v/>
      </c>
      <c r="Q8" s="10" t="str">
        <f t="shared" si="3"/>
        <v>15:55</v>
      </c>
    </row>
    <row r="9" spans="1:17" x14ac:dyDescent="0.3">
      <c r="A9" s="5">
        <v>45621</v>
      </c>
      <c r="B9" s="6">
        <v>0.29166666666666669</v>
      </c>
      <c r="C9" s="6"/>
      <c r="D9" s="6"/>
      <c r="E9" s="6"/>
      <c r="F9" s="6"/>
      <c r="G9" s="6"/>
      <c r="H9" s="6"/>
      <c r="I9" s="6"/>
      <c r="J9" s="6">
        <v>0.8125</v>
      </c>
      <c r="K9" s="7">
        <f t="shared" si="0"/>
        <v>0.52083333333333326</v>
      </c>
      <c r="L9" s="8">
        <f>IF(ISBLANK(B9),MOD(C9-J8,1),MOD(B9-J8,1))</f>
        <v>0.29166666666666669</v>
      </c>
      <c r="M9" s="3" t="str">
        <f t="shared" si="1"/>
        <v>tourisme</v>
      </c>
      <c r="N9" s="6" t="str">
        <f t="shared" si="2"/>
        <v/>
      </c>
      <c r="O9" s="9" cm="1">
        <f t="array" ref="O9">_xlfn.IFS(K9="","",K9&lt;="7:00"*1,0.5,K9&gt;"7:00"*1,1)</f>
        <v>1</v>
      </c>
      <c r="Q9" s="10" t="str">
        <f t="shared" si="3"/>
        <v>15:55</v>
      </c>
    </row>
    <row r="10" spans="1:17" x14ac:dyDescent="0.3">
      <c r="A10" s="5">
        <v>45622</v>
      </c>
      <c r="B10" s="6">
        <v>0.22916666666666666</v>
      </c>
      <c r="C10" s="6"/>
      <c r="D10" s="6"/>
      <c r="E10" s="6"/>
      <c r="F10" s="6"/>
      <c r="G10" s="6"/>
      <c r="H10" s="6"/>
      <c r="I10" s="6"/>
      <c r="J10" s="6">
        <v>0.68055555555555558</v>
      </c>
      <c r="K10" s="7">
        <f t="shared" si="0"/>
        <v>0.45138888888888895</v>
      </c>
      <c r="L10" s="8">
        <f>IF(ISBLANK(B10),MOD(C10-J9,1),MOD(B10-J9,1))</f>
        <v>0.41666666666666663</v>
      </c>
      <c r="M10" s="3" t="str">
        <f t="shared" si="1"/>
        <v>tourisme</v>
      </c>
      <c r="N10" s="6" t="str">
        <f t="shared" si="2"/>
        <v/>
      </c>
      <c r="O10" s="9" cm="1">
        <f t="array" ref="O10">_xlfn.IFS(K10="","",K10&lt;="7:00"*1,0.5,K10&gt;"7:00"*1,1)</f>
        <v>1</v>
      </c>
      <c r="Q10" s="10" t="str">
        <f t="shared" si="3"/>
        <v>15:55</v>
      </c>
    </row>
    <row r="11" spans="1:17" x14ac:dyDescent="0.3">
      <c r="A11" s="5">
        <v>45622</v>
      </c>
      <c r="B11" s="6"/>
      <c r="C11" s="6">
        <v>0.68055555555555558</v>
      </c>
      <c r="D11" s="6"/>
      <c r="E11" s="6"/>
      <c r="F11" s="6"/>
      <c r="G11" s="6"/>
      <c r="H11" s="6"/>
      <c r="I11" s="6"/>
      <c r="J11" s="6">
        <v>0.76041666666666663</v>
      </c>
      <c r="K11" s="7" t="str">
        <f t="shared" si="0"/>
        <v/>
      </c>
      <c r="L11" s="8">
        <f>IF(ISBLANK(B11),MOD(C11-J10,1),MOD(B11-J10,1))</f>
        <v>0</v>
      </c>
      <c r="M11" s="3" t="str">
        <f t="shared" si="1"/>
        <v>scolaire</v>
      </c>
      <c r="N11" s="6">
        <f t="shared" si="2"/>
        <v>7.9861111111111049E-2</v>
      </c>
      <c r="O11" s="9" t="str" cm="1">
        <f t="array" ref="O11">_xlfn.IFS(K11="","",K11&lt;="7:00"*1,0.5,K11&gt;"7:00"*1,1)</f>
        <v/>
      </c>
      <c r="Q11" s="10" t="str">
        <f t="shared" si="3"/>
        <v>15:55</v>
      </c>
    </row>
    <row r="12" spans="1:17" x14ac:dyDescent="0.3">
      <c r="A12" s="5">
        <v>45623</v>
      </c>
      <c r="B12" s="6">
        <v>0.625</v>
      </c>
      <c r="C12" s="6"/>
      <c r="D12" s="6"/>
      <c r="E12" s="6"/>
      <c r="F12" s="6"/>
      <c r="G12" s="6"/>
      <c r="H12" s="6"/>
      <c r="I12" s="6"/>
      <c r="J12" s="6">
        <v>0.13541666666666666</v>
      </c>
      <c r="K12" s="7">
        <f t="shared" si="0"/>
        <v>0.51041666666666663</v>
      </c>
      <c r="L12" s="8">
        <f>IF(ISBLANK(B12),MOD(C12-J11,1),MOD(B12-J11,1))</f>
        <v>0.86458333333333337</v>
      </c>
      <c r="M12" s="3" t="str">
        <f t="shared" si="1"/>
        <v>tourisme</v>
      </c>
      <c r="N12" s="6" t="str">
        <f t="shared" si="2"/>
        <v/>
      </c>
      <c r="O12" s="9" cm="1">
        <f t="array" ref="O12">_xlfn.IFS(K12="","",K12&lt;="7:00"*1,0.5,K12&gt;"7:00"*1,1)</f>
        <v>1</v>
      </c>
      <c r="Q12" s="10" t="str">
        <f t="shared" si="3"/>
        <v>15:55</v>
      </c>
    </row>
    <row r="13" spans="1:17" x14ac:dyDescent="0.3">
      <c r="A13" s="5">
        <v>45624</v>
      </c>
      <c r="B13" s="6"/>
      <c r="C13" s="6">
        <v>0.59375</v>
      </c>
      <c r="D13" s="6"/>
      <c r="E13" s="6"/>
      <c r="F13" s="6"/>
      <c r="G13" s="6"/>
      <c r="H13" s="6"/>
      <c r="I13" s="6"/>
      <c r="J13" s="6">
        <v>0.76388888888888884</v>
      </c>
      <c r="K13" s="7" t="str">
        <f t="shared" si="0"/>
        <v/>
      </c>
      <c r="L13" s="8">
        <f>IF(ISBLANK(B13),MOD(C13-J12,1),MOD(B13-J12,1))</f>
        <v>0.45833333333333337</v>
      </c>
      <c r="M13" s="3" t="str">
        <f t="shared" si="1"/>
        <v>scolaire</v>
      </c>
      <c r="N13" s="6">
        <f t="shared" si="2"/>
        <v>0.17013888888888884</v>
      </c>
      <c r="O13" s="9" t="str" cm="1">
        <f t="array" ref="O13">_xlfn.IFS(K13="","",K13&lt;="7:00"*1,0.5,K13&gt;"7:00"*1,1)</f>
        <v/>
      </c>
      <c r="Q13" s="10" t="str">
        <f t="shared" si="3"/>
        <v>15:55</v>
      </c>
    </row>
    <row r="14" spans="1:17" x14ac:dyDescent="0.3">
      <c r="A14" s="5">
        <v>45625</v>
      </c>
      <c r="B14" s="6">
        <v>0.22916666666666666</v>
      </c>
      <c r="C14" s="6"/>
      <c r="D14" s="6"/>
      <c r="E14" s="6"/>
      <c r="F14" s="6"/>
      <c r="G14" s="6"/>
      <c r="H14" s="6"/>
      <c r="I14" s="6"/>
      <c r="J14" s="6">
        <v>0.68055555555555558</v>
      </c>
      <c r="K14" s="7">
        <f t="shared" si="0"/>
        <v>0.45138888888888895</v>
      </c>
      <c r="L14" s="8">
        <f>IF(ISBLANK(B14),MOD(C14-J13,1),MOD(B14-J13,1))</f>
        <v>0.46527777777777779</v>
      </c>
      <c r="M14" s="3" t="str">
        <f t="shared" si="1"/>
        <v>tourisme</v>
      </c>
      <c r="N14" s="6" t="str">
        <f t="shared" si="2"/>
        <v/>
      </c>
      <c r="O14" s="9" cm="1">
        <f t="array" ref="O14">_xlfn.IFS(K14="","",K14&lt;="7:00"*1,0.5,K14&gt;"7:00"*1,1)</f>
        <v>1</v>
      </c>
      <c r="Q14" s="10" t="str">
        <f t="shared" si="3"/>
        <v>15:55</v>
      </c>
    </row>
    <row r="15" spans="1:17" x14ac:dyDescent="0.3">
      <c r="A15" s="5">
        <v>45625</v>
      </c>
      <c r="B15" s="6"/>
      <c r="C15" s="6">
        <v>0.68055555555555558</v>
      </c>
      <c r="D15" s="6"/>
      <c r="E15" s="6"/>
      <c r="F15" s="6"/>
      <c r="G15" s="6"/>
      <c r="H15" s="6"/>
      <c r="I15" s="6"/>
      <c r="J15" s="6">
        <v>0.76388888888888884</v>
      </c>
      <c r="K15" s="7" t="str">
        <f t="shared" si="0"/>
        <v/>
      </c>
      <c r="L15" s="8">
        <f>IF(ISBLANK(B15),MOD(C15-J14,1),MOD(B15-J14,1))</f>
        <v>0</v>
      </c>
      <c r="M15" s="3" t="str">
        <f t="shared" si="1"/>
        <v>scolaire</v>
      </c>
      <c r="N15" s="6">
        <f t="shared" si="2"/>
        <v>8.3333333333333259E-2</v>
      </c>
      <c r="O15" s="9" t="str" cm="1">
        <f t="array" ref="O15">_xlfn.IFS(K15="","",K15&lt;="7:00"*1,0.5,K15&gt;"7:00"*1,1)</f>
        <v/>
      </c>
      <c r="Q15" s="10" t="str">
        <f t="shared" si="3"/>
        <v>15:55</v>
      </c>
    </row>
    <row r="16" spans="1:17" x14ac:dyDescent="0.3">
      <c r="A16" s="5">
        <v>45626</v>
      </c>
      <c r="B16" s="6"/>
      <c r="C16" s="6"/>
      <c r="D16" s="6"/>
      <c r="E16" s="6"/>
      <c r="F16" s="6"/>
      <c r="G16" s="6"/>
      <c r="H16" s="6"/>
      <c r="I16" s="6"/>
      <c r="J16" s="6"/>
      <c r="K16" s="7" t="str">
        <f t="shared" si="0"/>
        <v/>
      </c>
      <c r="L16" s="8">
        <f>IF(ISBLANK(B16),MOD(C16-J15,1),MOD(B16-J15,1))</f>
        <v>0.23611111111111116</v>
      </c>
      <c r="M16" s="3" t="str">
        <f t="shared" si="1"/>
        <v>repos</v>
      </c>
      <c r="N16" s="6" t="str">
        <f t="shared" si="2"/>
        <v/>
      </c>
      <c r="O16" s="9" t="str" cm="1">
        <f t="array" ref="O16">_xlfn.IFS(K16="","",K16&lt;="7:00"*1,0.5,K16&gt;"7:00"*1,1)</f>
        <v/>
      </c>
      <c r="Q16" s="10" t="str">
        <f t="shared" si="3"/>
        <v>15:55</v>
      </c>
    </row>
    <row r="17" spans="1:17" x14ac:dyDescent="0.3">
      <c r="A17" s="5">
        <v>45627</v>
      </c>
      <c r="B17" s="6"/>
      <c r="C17" s="6"/>
      <c r="D17" s="6"/>
      <c r="E17" s="6"/>
      <c r="F17" s="6"/>
      <c r="G17" s="6"/>
      <c r="H17" s="6"/>
      <c r="I17" s="6"/>
      <c r="J17" s="6"/>
      <c r="K17" s="7" t="str">
        <f t="shared" si="0"/>
        <v/>
      </c>
      <c r="L17" s="8">
        <f>IF(ISBLANK(B17),MOD(C17-J16,1),MOD(B17-J16,1))</f>
        <v>0</v>
      </c>
      <c r="M17" s="3" t="str">
        <f t="shared" si="1"/>
        <v>repos</v>
      </c>
      <c r="N17" s="6" t="str">
        <f t="shared" si="2"/>
        <v/>
      </c>
      <c r="O17" s="9" t="str" cm="1">
        <f t="array" ref="O17">_xlfn.IFS(K17="","",K17&lt;="7:00"*1,0.5,K17&gt;"7:00"*1,1)</f>
        <v/>
      </c>
      <c r="Q17" s="10" t="str">
        <f t="shared" si="3"/>
        <v>15:55</v>
      </c>
    </row>
    <row r="18" spans="1:17" x14ac:dyDescent="0.3">
      <c r="A18" s="5">
        <v>45628</v>
      </c>
      <c r="B18" s="6"/>
      <c r="C18" s="6">
        <v>0.24305555555555555</v>
      </c>
      <c r="D18" s="6"/>
      <c r="E18" s="6"/>
      <c r="F18" s="6"/>
      <c r="G18" s="6"/>
      <c r="H18" s="6"/>
      <c r="I18" s="6"/>
      <c r="J18" s="6">
        <v>0.35416666666666669</v>
      </c>
      <c r="K18" s="7" t="str">
        <f t="shared" si="0"/>
        <v/>
      </c>
      <c r="L18" s="8">
        <f>IF(ISBLANK(B18),MOD(C18-J17,1),MOD(B18-J17,1))</f>
        <v>0.24305555555555555</v>
      </c>
      <c r="M18" s="3" t="str">
        <f t="shared" si="1"/>
        <v>scolaire</v>
      </c>
      <c r="N18" s="6">
        <f t="shared" si="2"/>
        <v>0.11111111111111113</v>
      </c>
      <c r="O18" s="9" t="str" cm="1">
        <f t="array" ref="O18">_xlfn.IFS(K18="","",K18&lt;="7:00"*1,0.5,K18&gt;"7:00"*1,1)</f>
        <v/>
      </c>
      <c r="Q18" s="10" t="str">
        <f t="shared" si="3"/>
        <v>15:55</v>
      </c>
    </row>
    <row r="19" spans="1:17" x14ac:dyDescent="0.3">
      <c r="A19" s="5">
        <v>45628</v>
      </c>
      <c r="B19" s="6">
        <v>0.35416666666666669</v>
      </c>
      <c r="C19" s="6"/>
      <c r="D19" s="6"/>
      <c r="E19" s="6"/>
      <c r="F19" s="6"/>
      <c r="G19" s="6"/>
      <c r="H19" s="6"/>
      <c r="I19" s="6"/>
      <c r="J19" s="6">
        <v>0.59375</v>
      </c>
      <c r="K19" s="7">
        <f t="shared" si="0"/>
        <v>0.23958333333333331</v>
      </c>
      <c r="L19" s="8">
        <f>IF(ISBLANK(B19),MOD(C19-J18,1),MOD(B19-J18,1))</f>
        <v>0</v>
      </c>
      <c r="M19" s="3" t="str">
        <f t="shared" si="1"/>
        <v>tourisme</v>
      </c>
      <c r="N19" s="6" t="str">
        <f t="shared" si="2"/>
        <v/>
      </c>
      <c r="O19" s="9" cm="1">
        <f t="array" ref="O19">_xlfn.IFS(K19="","",K19&lt;="7:00"*1,0.5,K19&gt;"7:00"*1,1)</f>
        <v>0.5</v>
      </c>
      <c r="Q19" s="10" t="str">
        <f t="shared" si="3"/>
        <v>15:55</v>
      </c>
    </row>
    <row r="20" spans="1:17" x14ac:dyDescent="0.3">
      <c r="A20" s="5">
        <v>45629</v>
      </c>
      <c r="B20" s="6">
        <v>0.22916666666666666</v>
      </c>
      <c r="C20" s="6"/>
      <c r="D20" s="6"/>
      <c r="E20" s="6"/>
      <c r="F20" s="6"/>
      <c r="G20" s="6"/>
      <c r="H20" s="6"/>
      <c r="I20" s="6"/>
      <c r="J20" s="6">
        <v>0.67708333333333337</v>
      </c>
      <c r="K20" s="7">
        <f t="shared" si="0"/>
        <v>0.44791666666666674</v>
      </c>
      <c r="L20" s="8">
        <f>IF(ISBLANK(B20),MOD(C20-J19,1),MOD(B20-J19,1))</f>
        <v>0.63541666666666663</v>
      </c>
      <c r="M20" s="3" t="str">
        <f t="shared" si="1"/>
        <v>tourisme</v>
      </c>
      <c r="N20" s="6" t="str">
        <f t="shared" si="2"/>
        <v/>
      </c>
      <c r="O20" s="9" cm="1">
        <f t="array" ref="O20">_xlfn.IFS(K20="","",K20&lt;="7:00"*1,0.5,K20&gt;"7:00"*1,1)</f>
        <v>1</v>
      </c>
      <c r="Q20" s="10" t="str">
        <f t="shared" si="3"/>
        <v>15:55</v>
      </c>
    </row>
    <row r="21" spans="1:17" x14ac:dyDescent="0.3">
      <c r="A21" s="5">
        <v>45628</v>
      </c>
      <c r="B21" s="6"/>
      <c r="C21" s="6">
        <v>0.67708333333333337</v>
      </c>
      <c r="D21" s="6"/>
      <c r="E21" s="6"/>
      <c r="F21" s="6"/>
      <c r="G21" s="6"/>
      <c r="H21" s="6"/>
      <c r="I21" s="6"/>
      <c r="J21" s="6">
        <v>0.76388888888888884</v>
      </c>
      <c r="K21" s="7" t="str">
        <f t="shared" si="0"/>
        <v/>
      </c>
      <c r="L21" s="8">
        <f>IF(ISBLANK(B21),MOD(C21-J20,1),MOD(B21-J20,1))</f>
        <v>0</v>
      </c>
      <c r="M21" s="3" t="str">
        <f t="shared" si="1"/>
        <v>scolaire</v>
      </c>
      <c r="N21" s="6">
        <f t="shared" si="2"/>
        <v>8.6805555555555469E-2</v>
      </c>
      <c r="O21" s="9" t="str" cm="1">
        <f t="array" ref="O21">_xlfn.IFS(K21="","",K21&lt;="7:00"*1,0.5,K21&gt;"7:00"*1,1)</f>
        <v/>
      </c>
      <c r="Q21" s="10" t="str">
        <f t="shared" si="3"/>
        <v>15:55</v>
      </c>
    </row>
    <row r="22" spans="1:17" x14ac:dyDescent="0.3">
      <c r="A22" s="5">
        <v>45630</v>
      </c>
      <c r="B22" s="6"/>
      <c r="C22" s="6">
        <v>0.25</v>
      </c>
      <c r="D22" s="6">
        <v>0.3888888888888889</v>
      </c>
      <c r="E22" s="6">
        <v>0.47916666666666669</v>
      </c>
      <c r="F22" s="6"/>
      <c r="G22" s="6"/>
      <c r="H22" s="6"/>
      <c r="I22" s="6"/>
      <c r="J22" s="6">
        <v>0.625</v>
      </c>
      <c r="K22" s="7" t="str">
        <f t="shared" si="0"/>
        <v/>
      </c>
      <c r="L22" s="8">
        <f>IF(ISBLANK(B22),MOD(C22-J21,1),MOD(B22-J21,1))</f>
        <v>0.48611111111111116</v>
      </c>
      <c r="M22" s="3" t="str">
        <f t="shared" si="1"/>
        <v>scolaire</v>
      </c>
      <c r="N22" s="6">
        <f t="shared" si="2"/>
        <v>0.28472222222222221</v>
      </c>
      <c r="O22" s="9" t="str" cm="1">
        <f t="array" ref="O22">_xlfn.IFS(K22="","",K22&lt;="7:00"*1,0.5,K22&gt;"7:00"*1,1)</f>
        <v/>
      </c>
      <c r="Q22" s="10" t="str">
        <f t="shared" si="3"/>
        <v>15:55</v>
      </c>
    </row>
    <row r="23" spans="1:17" x14ac:dyDescent="0.3">
      <c r="A23" s="5">
        <v>45631</v>
      </c>
      <c r="B23" s="6"/>
      <c r="C23" s="6">
        <v>0.25</v>
      </c>
      <c r="D23" s="6">
        <v>0.36805555555555558</v>
      </c>
      <c r="E23" s="6">
        <v>0.40277777777777779</v>
      </c>
      <c r="F23" s="6">
        <v>0.43055555555555558</v>
      </c>
      <c r="G23" s="6">
        <v>0.49305555555555558</v>
      </c>
      <c r="H23" s="6">
        <v>0.59722222222222221</v>
      </c>
      <c r="I23" s="6">
        <v>0.63888888888888884</v>
      </c>
      <c r="J23" s="6">
        <v>0.79166666666666663</v>
      </c>
      <c r="K23" s="7" t="str">
        <f t="shared" si="0"/>
        <v/>
      </c>
      <c r="L23" s="8">
        <f>IF(ISBLANK(B23),MOD(C23-J22,1),MOD(B23-J22,1))</f>
        <v>0.625</v>
      </c>
      <c r="M23" s="3" t="str">
        <f t="shared" si="1"/>
        <v>scolaire</v>
      </c>
      <c r="N23" s="6">
        <f t="shared" si="2"/>
        <v>0.40277777777777779</v>
      </c>
      <c r="O23" s="9" t="str" cm="1">
        <f t="array" ref="O23">_xlfn.IFS(K23="","",K23&lt;="7:00"*1,0.5,K23&gt;"7:00"*1,1)</f>
        <v/>
      </c>
      <c r="Q23" s="10" t="str">
        <f t="shared" si="3"/>
        <v>15:55</v>
      </c>
    </row>
    <row r="24" spans="1:17" x14ac:dyDescent="0.3">
      <c r="A24" s="5">
        <v>45632</v>
      </c>
      <c r="B24" s="6">
        <v>0.69791666666666663</v>
      </c>
      <c r="C24" s="6"/>
      <c r="D24" s="6"/>
      <c r="E24" s="6"/>
      <c r="F24" s="6"/>
      <c r="G24" s="6"/>
      <c r="H24" s="6"/>
      <c r="I24" s="6"/>
      <c r="J24" s="6">
        <v>0.1875</v>
      </c>
      <c r="K24" s="7">
        <f t="shared" si="0"/>
        <v>0.48958333333333337</v>
      </c>
      <c r="L24" s="8">
        <f>IF(ISBLANK(B24),MOD(C24-J23,1),MOD(B24-J23,1))</f>
        <v>0.90625</v>
      </c>
      <c r="M24" s="3" t="str">
        <f t="shared" si="1"/>
        <v>tourisme</v>
      </c>
      <c r="N24" s="6" t="str">
        <f t="shared" si="2"/>
        <v/>
      </c>
      <c r="O24" s="9" cm="1">
        <f t="array" ref="O24">_xlfn.IFS(K24="","",K24&lt;="7:00"*1,0.5,K24&gt;"7:00"*1,1)</f>
        <v>1</v>
      </c>
      <c r="Q24" s="10" t="str">
        <f t="shared" si="3"/>
        <v>15:55</v>
      </c>
    </row>
    <row r="25" spans="1:17" x14ac:dyDescent="0.3">
      <c r="A25" s="5">
        <v>45633</v>
      </c>
      <c r="B25" s="6"/>
      <c r="C25" s="6"/>
      <c r="D25" s="6"/>
      <c r="E25" s="6"/>
      <c r="F25" s="6"/>
      <c r="G25" s="6"/>
      <c r="H25" s="6"/>
      <c r="I25" s="6"/>
      <c r="J25" s="6"/>
      <c r="K25" s="7" t="str">
        <f t="shared" si="0"/>
        <v/>
      </c>
      <c r="L25" s="8">
        <f>IF(ISBLANK(B25),MOD(C25-J24,1),MOD(B25-J24,1))</f>
        <v>0.8125</v>
      </c>
      <c r="M25" s="3" t="str">
        <f t="shared" si="1"/>
        <v>repos</v>
      </c>
      <c r="N25" s="6" t="str">
        <f t="shared" si="2"/>
        <v/>
      </c>
      <c r="O25" s="9" t="str" cm="1">
        <f t="array" ref="O25">_xlfn.IFS(K25="","",K25&lt;="7:00"*1,0.5,K25&gt;"7:00"*1,1)</f>
        <v/>
      </c>
      <c r="Q25" s="10" t="str">
        <f t="shared" si="3"/>
        <v>15:55</v>
      </c>
    </row>
    <row r="26" spans="1:17" x14ac:dyDescent="0.3">
      <c r="A26" s="5">
        <v>45634</v>
      </c>
      <c r="B26" s="6"/>
      <c r="C26" s="6"/>
      <c r="D26" s="6"/>
      <c r="E26" s="6"/>
      <c r="F26" s="6"/>
      <c r="G26" s="6"/>
      <c r="H26" s="6"/>
      <c r="I26" s="6"/>
      <c r="J26" s="6"/>
      <c r="K26" s="7" t="str">
        <f t="shared" si="0"/>
        <v/>
      </c>
      <c r="L26" s="8">
        <f>IF(ISBLANK(B26),MOD(C26-J25,1),MOD(B26-J25,1))</f>
        <v>0</v>
      </c>
      <c r="M26" s="3" t="str">
        <f t="shared" si="1"/>
        <v>repos</v>
      </c>
      <c r="N26" s="6" t="str">
        <f t="shared" si="2"/>
        <v/>
      </c>
      <c r="O26" s="9" t="str" cm="1">
        <f t="array" ref="O26">_xlfn.IFS(K26="","",K26&lt;="7:00"*1,0.5,K26&gt;"7:00"*1,1)</f>
        <v/>
      </c>
      <c r="Q26" s="10" t="str">
        <f t="shared" si="3"/>
        <v>15:55</v>
      </c>
    </row>
    <row r="27" spans="1:17" x14ac:dyDescent="0.3">
      <c r="A27" s="5">
        <v>45635</v>
      </c>
      <c r="B27" s="6"/>
      <c r="C27" s="6">
        <v>0.25</v>
      </c>
      <c r="D27" s="6">
        <v>0.375</v>
      </c>
      <c r="E27" s="6">
        <v>0.49305555555555558</v>
      </c>
      <c r="F27" s="6">
        <v>0.59375</v>
      </c>
      <c r="G27" s="6"/>
      <c r="H27" s="6"/>
      <c r="I27" s="6">
        <v>0.65277777777777779</v>
      </c>
      <c r="J27" s="6">
        <v>0.77083333333333337</v>
      </c>
      <c r="K27" s="7" t="str">
        <f t="shared" si="0"/>
        <v/>
      </c>
      <c r="L27" s="8">
        <f>IF(ISBLANK(B27),MOD(C27-J26,1),MOD(B27-J26,1))</f>
        <v>0.25</v>
      </c>
      <c r="M27" s="3" t="str">
        <f t="shared" si="1"/>
        <v>scolaire</v>
      </c>
      <c r="N27" s="6">
        <f t="shared" si="2"/>
        <v>0.34375</v>
      </c>
      <c r="O27" s="9" t="str" cm="1">
        <f t="array" ref="O27">_xlfn.IFS(K27="","",K27&lt;="7:00"*1,0.5,K27&gt;"7:00"*1,1)</f>
        <v/>
      </c>
      <c r="Q27" s="10" t="str">
        <f t="shared" si="3"/>
        <v>15:55</v>
      </c>
    </row>
    <row r="28" spans="1:17" x14ac:dyDescent="0.3">
      <c r="A28" s="5">
        <v>45636</v>
      </c>
      <c r="B28" s="6">
        <v>0.36458333333333331</v>
      </c>
      <c r="C28" s="6"/>
      <c r="D28" s="6"/>
      <c r="E28" s="6"/>
      <c r="F28" s="6"/>
      <c r="G28" s="6"/>
      <c r="H28" s="6"/>
      <c r="I28" s="6"/>
      <c r="J28" s="6">
        <v>0.85416666666666663</v>
      </c>
      <c r="K28" s="7">
        <f t="shared" si="0"/>
        <v>0.48958333333333331</v>
      </c>
      <c r="L28" s="8">
        <f>IF(ISBLANK(B28),MOD(C28-J27,1),MOD(B28-J27,1))</f>
        <v>0.59375</v>
      </c>
      <c r="M28" s="3" t="str">
        <f t="shared" si="1"/>
        <v>tourisme</v>
      </c>
      <c r="N28" s="6" t="str">
        <f t="shared" si="2"/>
        <v/>
      </c>
      <c r="O28" s="9" cm="1">
        <f t="array" ref="O28">_xlfn.IFS(K28="","",K28&lt;="7:00"*1,0.5,K28&gt;"7:00"*1,1)</f>
        <v>1</v>
      </c>
      <c r="Q28" s="10" t="str">
        <f t="shared" si="3"/>
        <v>15:55</v>
      </c>
    </row>
    <row r="29" spans="1:17" x14ac:dyDescent="0.3">
      <c r="A29" s="5">
        <v>45637</v>
      </c>
      <c r="B29" s="6"/>
      <c r="C29" s="6">
        <v>0.25</v>
      </c>
      <c r="D29" s="6">
        <v>0.33333333333333331</v>
      </c>
      <c r="E29" s="6">
        <v>0.49305555555555558</v>
      </c>
      <c r="F29" s="6">
        <v>0.625</v>
      </c>
      <c r="G29" s="6">
        <v>0.625</v>
      </c>
      <c r="H29" s="6"/>
      <c r="I29" s="6"/>
      <c r="J29" s="6">
        <v>0.66666666666666663</v>
      </c>
      <c r="K29" s="7" t="str">
        <f t="shared" si="0"/>
        <v/>
      </c>
      <c r="L29" s="8">
        <f>IF(ISBLANK(B29),MOD(C29-J28,1),MOD(B29-J28,1))</f>
        <v>0.39583333333333337</v>
      </c>
      <c r="M29" s="3" t="str">
        <f t="shared" si="1"/>
        <v>scolaire</v>
      </c>
      <c r="N29" s="6">
        <f t="shared" si="2"/>
        <v>0.25694444444444436</v>
      </c>
      <c r="O29" s="9" t="str" cm="1">
        <f t="array" ref="O29">_xlfn.IFS(K29="","",K29&lt;="7:00"*1,0.5,K29&gt;"7:00"*1,1)</f>
        <v/>
      </c>
      <c r="Q29" s="10" t="str">
        <f t="shared" si="3"/>
        <v>15:55</v>
      </c>
    </row>
    <row r="30" spans="1:17" x14ac:dyDescent="0.3">
      <c r="A30" s="5">
        <v>45638</v>
      </c>
      <c r="B30" s="6"/>
      <c r="C30" s="6"/>
      <c r="D30" s="6"/>
      <c r="E30" s="6"/>
      <c r="F30" s="6"/>
      <c r="G30" s="6"/>
      <c r="H30" s="6"/>
      <c r="I30" s="6"/>
      <c r="J30" s="6"/>
      <c r="K30" s="7" t="str">
        <f t="shared" si="0"/>
        <v/>
      </c>
      <c r="L30" s="8">
        <f>IF(ISBLANK(B30),MOD(C30-J29,1),MOD(B30-J29,1))</f>
        <v>0.33333333333333337</v>
      </c>
      <c r="M30" s="3" t="str">
        <f t="shared" si="1"/>
        <v>repos</v>
      </c>
      <c r="N30" s="6" t="str">
        <f t="shared" si="2"/>
        <v/>
      </c>
      <c r="O30" s="9" t="str" cm="1">
        <f t="array" ref="O30">_xlfn.IFS(K30="","",K30&lt;="7:00"*1,0.5,K30&gt;"7:00"*1,1)</f>
        <v/>
      </c>
      <c r="Q30" s="10" t="str">
        <f t="shared" si="3"/>
        <v>15:55</v>
      </c>
    </row>
    <row r="31" spans="1:17" x14ac:dyDescent="0.3">
      <c r="A31" s="5">
        <v>45639</v>
      </c>
      <c r="B31" s="6">
        <v>0.54166666666666663</v>
      </c>
      <c r="C31" s="6"/>
      <c r="D31" s="6"/>
      <c r="E31" s="6"/>
      <c r="F31" s="6"/>
      <c r="G31" s="6"/>
      <c r="H31" s="6"/>
      <c r="I31" s="6"/>
      <c r="J31" s="6">
        <v>3.125E-2</v>
      </c>
      <c r="K31" s="7">
        <f t="shared" si="0"/>
        <v>0.48958333333333337</v>
      </c>
      <c r="L31" s="8">
        <f>IF(ISBLANK(B31),MOD(C31-J30,1),MOD(B31-J30,1))</f>
        <v>0.54166666666666663</v>
      </c>
      <c r="M31" s="3" t="str">
        <f t="shared" si="1"/>
        <v>tourisme</v>
      </c>
      <c r="N31" s="6" t="str">
        <f t="shared" si="2"/>
        <v/>
      </c>
      <c r="O31" s="9" cm="1">
        <f t="array" ref="O31">_xlfn.IFS(K31="","",K31&lt;="7:00"*1,0.5,K31&gt;"7:00"*1,1)</f>
        <v>1</v>
      </c>
      <c r="Q31" s="10" t="str">
        <f t="shared" si="3"/>
        <v>15:55</v>
      </c>
    </row>
    <row r="32" spans="1:17" x14ac:dyDescent="0.3">
      <c r="A32" s="5">
        <v>45640</v>
      </c>
      <c r="B32" s="6"/>
      <c r="C32" s="6"/>
      <c r="D32" s="6"/>
      <c r="E32" s="6"/>
      <c r="F32" s="6"/>
      <c r="G32" s="6"/>
      <c r="H32" s="6"/>
      <c r="I32" s="6"/>
      <c r="J32" s="6"/>
      <c r="K32" s="7" t="str">
        <f t="shared" si="0"/>
        <v/>
      </c>
      <c r="L32" s="8">
        <f>IF(ISBLANK(B32),MOD(C32-J31,1),MOD(B32-J31,1))</f>
        <v>0.96875</v>
      </c>
      <c r="M32" s="3" t="str">
        <f t="shared" si="1"/>
        <v>repos</v>
      </c>
      <c r="N32" s="6" t="str">
        <f t="shared" si="2"/>
        <v/>
      </c>
      <c r="O32" s="9" t="str" cm="1">
        <f t="array" ref="O32">_xlfn.IFS(K32="","",K32&lt;="7:00"*1,0.5,K32&gt;"7:00"*1,1)</f>
        <v/>
      </c>
      <c r="Q32" s="10" t="str">
        <f t="shared" si="3"/>
        <v>15:55</v>
      </c>
    </row>
    <row r="33" spans="1:17" x14ac:dyDescent="0.3">
      <c r="A33" s="5">
        <v>45641</v>
      </c>
      <c r="B33" s="6"/>
      <c r="C33" s="6"/>
      <c r="D33" s="6"/>
      <c r="E33" s="6"/>
      <c r="F33" s="6"/>
      <c r="G33" s="6"/>
      <c r="H33" s="6"/>
      <c r="I33" s="6"/>
      <c r="J33" s="6"/>
      <c r="K33" s="7" t="str">
        <f t="shared" si="0"/>
        <v/>
      </c>
      <c r="L33" s="8">
        <f>IF(ISBLANK(B33),MOD(C33-J32,1),MOD(B33-J32,1))</f>
        <v>0</v>
      </c>
      <c r="M33" s="3" t="str">
        <f t="shared" si="1"/>
        <v>repos</v>
      </c>
      <c r="N33" s="6" t="str">
        <f t="shared" si="2"/>
        <v/>
      </c>
      <c r="O33" s="9" t="str" cm="1">
        <f t="array" ref="O33">_xlfn.IFS(K33="","",K33&lt;="7:00"*1,0.5,K33&gt;"7:00"*1,1)</f>
        <v/>
      </c>
      <c r="Q33" s="10" t="str">
        <f t="shared" si="3"/>
        <v>15:55</v>
      </c>
    </row>
    <row r="34" spans="1:17" x14ac:dyDescent="0.3">
      <c r="A34" s="5">
        <v>45642</v>
      </c>
      <c r="B34" s="6"/>
      <c r="C34" s="6"/>
      <c r="D34" s="6"/>
      <c r="E34" s="6"/>
      <c r="F34" s="6"/>
      <c r="G34" s="6"/>
      <c r="H34" s="6"/>
      <c r="I34" s="6"/>
      <c r="J34" s="6"/>
      <c r="K34" s="7" t="str">
        <f t="shared" si="0"/>
        <v/>
      </c>
      <c r="L34" s="8">
        <f>IF(ISBLANK(B34),MOD(C34-J33,1),MOD(B34-J33,1))</f>
        <v>0</v>
      </c>
      <c r="M34" s="3" t="str">
        <f t="shared" si="1"/>
        <v>repos</v>
      </c>
      <c r="N34" s="6" t="str">
        <f t="shared" si="2"/>
        <v/>
      </c>
      <c r="O34" s="9" t="str" cm="1">
        <f t="array" ref="O34">_xlfn.IFS(K34="","",K34&lt;="7:00"*1,0.5,K34&gt;"7:00"*1,1)</f>
        <v/>
      </c>
      <c r="Q34" s="10" t="str">
        <f t="shared" si="3"/>
        <v>15:55</v>
      </c>
    </row>
    <row r="35" spans="1:17" x14ac:dyDescent="0.3">
      <c r="A35" s="5">
        <v>45643</v>
      </c>
      <c r="B35" s="6"/>
      <c r="C35" s="6"/>
      <c r="D35" s="6"/>
      <c r="E35" s="6"/>
      <c r="F35" s="6"/>
      <c r="G35" s="6"/>
      <c r="H35" s="6"/>
      <c r="I35" s="6"/>
      <c r="J35" s="6"/>
      <c r="K35" s="7" t="str">
        <f t="shared" si="0"/>
        <v/>
      </c>
      <c r="L35" s="8">
        <f>IF(ISBLANK(B35),MOD(C35-J34,1),MOD(B35-J34,1))</f>
        <v>0</v>
      </c>
      <c r="M35" s="3" t="str">
        <f t="shared" si="1"/>
        <v>repos</v>
      </c>
      <c r="N35" s="6" t="str">
        <f t="shared" si="2"/>
        <v/>
      </c>
      <c r="O35" s="9" t="str" cm="1">
        <f t="array" ref="O35">_xlfn.IFS(K35="","",K35&lt;="7:00"*1,0.5,K35&gt;"7:00"*1,1)</f>
        <v/>
      </c>
      <c r="Q35" s="10" t="str">
        <f t="shared" si="3"/>
        <v>15:55</v>
      </c>
    </row>
    <row r="36" spans="1:17" x14ac:dyDescent="0.3">
      <c r="A36" s="5">
        <v>45644</v>
      </c>
      <c r="B36" s="6"/>
      <c r="C36" s="6"/>
      <c r="D36" s="6"/>
      <c r="E36" s="6"/>
      <c r="F36" s="6"/>
      <c r="G36" s="6"/>
      <c r="H36" s="6"/>
      <c r="I36" s="6"/>
      <c r="J36" s="6"/>
      <c r="K36" s="7" t="str">
        <f t="shared" si="0"/>
        <v/>
      </c>
      <c r="L36" s="8">
        <f>IF(ISBLANK(B36),MOD(C36-J35,1),MOD(B36-J35,1))</f>
        <v>0</v>
      </c>
      <c r="M36" s="3" t="str">
        <f t="shared" si="1"/>
        <v>repos</v>
      </c>
      <c r="N36" s="6" t="str">
        <f t="shared" si="2"/>
        <v/>
      </c>
      <c r="O36" s="9" t="str" cm="1">
        <f t="array" ref="O36">_xlfn.IFS(K36="","",K36&lt;="7:00"*1,0.5,K36&gt;"7:00"*1,1)</f>
        <v/>
      </c>
      <c r="Q36" s="10" t="str">
        <f t="shared" si="3"/>
        <v>15:55</v>
      </c>
    </row>
    <row r="37" spans="1:17" x14ac:dyDescent="0.3">
      <c r="A37" s="5">
        <v>45645</v>
      </c>
      <c r="B37" s="6"/>
      <c r="C37" s="6"/>
      <c r="D37" s="6"/>
      <c r="E37" s="6"/>
      <c r="F37" s="6"/>
      <c r="G37" s="6"/>
      <c r="H37" s="6"/>
      <c r="I37" s="6"/>
      <c r="J37" s="6"/>
      <c r="K37" s="7" t="str">
        <f t="shared" si="0"/>
        <v/>
      </c>
      <c r="L37" s="8">
        <f>IF(ISBLANK(B37),MOD(C37-J36,1),MOD(B37-J36,1))</f>
        <v>0</v>
      </c>
      <c r="M37" s="3" t="str">
        <f t="shared" si="1"/>
        <v>repos</v>
      </c>
      <c r="N37" s="6" t="str">
        <f t="shared" si="2"/>
        <v/>
      </c>
      <c r="O37" s="9" t="str" cm="1">
        <f t="array" ref="O37">_xlfn.IFS(K37="","",K37&lt;="7:00"*1,0.5,K37&gt;"7:00"*1,1)</f>
        <v/>
      </c>
      <c r="Q37" s="10" t="str">
        <f t="shared" si="3"/>
        <v>15:55</v>
      </c>
    </row>
    <row r="38" spans="1:17" x14ac:dyDescent="0.3">
      <c r="A38" s="5">
        <v>45646</v>
      </c>
      <c r="B38" s="6"/>
      <c r="C38" s="6"/>
      <c r="D38" s="6"/>
      <c r="E38" s="6"/>
      <c r="F38" s="6"/>
      <c r="G38" s="6"/>
      <c r="H38" s="6"/>
      <c r="I38" s="6"/>
      <c r="J38" s="6"/>
      <c r="K38" s="7" t="str">
        <f t="shared" si="0"/>
        <v/>
      </c>
      <c r="L38" s="8">
        <f>IF(ISBLANK(B38),MOD(C38-J37,1),MOD(B38-J37,1))</f>
        <v>0</v>
      </c>
      <c r="M38" s="3" t="str">
        <f t="shared" si="1"/>
        <v>repos</v>
      </c>
      <c r="N38" s="6" t="str">
        <f t="shared" si="2"/>
        <v/>
      </c>
      <c r="O38" s="9" t="str" cm="1">
        <f t="array" ref="O38">_xlfn.IFS(K38="","",K38&lt;="7:00"*1,0.5,K38&gt;"7:00"*1,1)</f>
        <v/>
      </c>
      <c r="Q38" s="10" t="str">
        <f t="shared" si="3"/>
        <v>15:55</v>
      </c>
    </row>
    <row r="39" spans="1:17" x14ac:dyDescent="0.3">
      <c r="M39">
        <f>N39/"1:00"</f>
        <v>46.5</v>
      </c>
      <c r="N39" s="12">
        <f>SUM(N4:N38)</f>
        <v>1.9374999999999998</v>
      </c>
      <c r="O39" s="13">
        <f>SUM(O4:O38)</f>
        <v>10.5</v>
      </c>
    </row>
  </sheetData>
  <conditionalFormatting sqref="M1:M3 M39:M1048576">
    <cfRule type="containsText" dxfId="5" priority="5" operator="containsText" text="repos&#10;travail">
      <formula>NOT(ISERROR(SEARCH("repos
travail",M1)))</formula>
    </cfRule>
  </conditionalFormatting>
  <conditionalFormatting sqref="M3">
    <cfRule type="containsText" dxfId="4" priority="6" operator="containsText" text="scolaire">
      <formula>NOT(ISERROR(SEARCH("scolaire",M3)))</formula>
    </cfRule>
  </conditionalFormatting>
  <conditionalFormatting sqref="M4:M38">
    <cfRule type="containsText" dxfId="3" priority="1" operator="containsText" text="tourisme">
      <formula>NOT(ISERROR(SEARCH("tourisme",M4)))</formula>
    </cfRule>
    <cfRule type="containsText" dxfId="2" priority="2" operator="containsText" text="repos">
      <formula>NOT(ISERROR(SEARCH("repos",M4)))</formula>
    </cfRule>
    <cfRule type="containsText" dxfId="1" priority="3" operator="containsText" text="scolaire">
      <formula>NOT(ISERROR(SEARCH("scolaire",M4)))</formula>
    </cfRule>
    <cfRule type="containsText" dxfId="0" priority="4" operator="containsText" text="repos">
      <formula>NOT(ISERROR(SEARCH("repos",M4)))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decembre24.1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Dominique L'HOMMELET</cp:lastModifiedBy>
  <dcterms:created xsi:type="dcterms:W3CDTF">2024-12-14T19:11:59Z</dcterms:created>
  <dcterms:modified xsi:type="dcterms:W3CDTF">2024-12-14T19:38:25Z</dcterms:modified>
</cp:coreProperties>
</file>