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35" yWindow="0" windowWidth="15540" windowHeight="11760" activeTab="2"/>
  </bookViews>
  <sheets>
    <sheet name="domi  trini paire" sheetId="2" r:id="rId1"/>
    <sheet name="Heure début et fin" sheetId="7" r:id="rId2"/>
    <sheet name="Caisse Paire Saint dominique" sheetId="8" r:id="rId3"/>
  </sheets>
  <calcPr calcId="144525"/>
</workbook>
</file>

<file path=xl/calcChain.xml><?xml version="1.0" encoding="utf-8"?>
<calcChain xmlns="http://schemas.openxmlformats.org/spreadsheetml/2006/main">
  <c r="B5" i="8" l="1"/>
  <c r="H5" i="8"/>
  <c r="H4" i="8"/>
  <c r="E5" i="8"/>
  <c r="E4" i="8"/>
  <c r="D4" i="8" l="1"/>
  <c r="C4" i="8" s="1"/>
  <c r="G4" i="8"/>
  <c r="F4" i="8" s="1"/>
  <c r="E6" i="7"/>
  <c r="B4" i="8"/>
  <c r="A74" i="8"/>
  <c r="A67" i="8"/>
  <c r="A60" i="8"/>
  <c r="A53" i="8"/>
  <c r="A46" i="8"/>
  <c r="Y87" i="8"/>
  <c r="V87" i="8"/>
  <c r="S87" i="8"/>
  <c r="P87" i="8"/>
  <c r="M87" i="8"/>
  <c r="Y85" i="8" s="1"/>
  <c r="Z86" i="8" s="1"/>
  <c r="J87" i="8"/>
  <c r="G87" i="8"/>
  <c r="D87" i="8"/>
  <c r="V85" i="8"/>
  <c r="U85" i="8" s="1"/>
  <c r="S85" i="8"/>
  <c r="R85" i="8" s="1"/>
  <c r="P85" i="8"/>
  <c r="O85" i="8" s="1"/>
  <c r="M85" i="8"/>
  <c r="L85" i="8" s="1"/>
  <c r="J85" i="8"/>
  <c r="I85" i="8" s="1"/>
  <c r="G85" i="8"/>
  <c r="F85" i="8" s="1"/>
  <c r="D85" i="8"/>
  <c r="C85" i="8" s="1"/>
  <c r="S83" i="8"/>
  <c r="R83" i="8" s="1"/>
  <c r="P83" i="8"/>
  <c r="O83" i="8" s="1"/>
  <c r="M83" i="8"/>
  <c r="L83" i="8" s="1"/>
  <c r="J83" i="8"/>
  <c r="I83" i="8" s="1"/>
  <c r="G83" i="8"/>
  <c r="F83" i="8" s="1"/>
  <c r="D83" i="8"/>
  <c r="C83" i="8" s="1"/>
  <c r="V81" i="8"/>
  <c r="U81" i="8"/>
  <c r="S81" i="8"/>
  <c r="R81" i="8" s="1"/>
  <c r="P81" i="8"/>
  <c r="O81" i="8"/>
  <c r="M81" i="8"/>
  <c r="L81" i="8" s="1"/>
  <c r="J81" i="8"/>
  <c r="I81" i="8"/>
  <c r="G81" i="8"/>
  <c r="F81" i="8" s="1"/>
  <c r="D81" i="8"/>
  <c r="C81" i="8"/>
  <c r="Y80" i="8"/>
  <c r="V80" i="8"/>
  <c r="S80" i="8"/>
  <c r="P80" i="8"/>
  <c r="M80" i="8"/>
  <c r="J80" i="8"/>
  <c r="G80" i="8"/>
  <c r="D80" i="8"/>
  <c r="Y78" i="8" s="1"/>
  <c r="Z79" i="8" s="1"/>
  <c r="V78" i="8"/>
  <c r="U78" i="8"/>
  <c r="S78" i="8"/>
  <c r="R78" i="8" s="1"/>
  <c r="P78" i="8"/>
  <c r="O78" i="8"/>
  <c r="M78" i="8"/>
  <c r="L78" i="8" s="1"/>
  <c r="J78" i="8"/>
  <c r="I78" i="8"/>
  <c r="G78" i="8"/>
  <c r="F78" i="8" s="1"/>
  <c r="D78" i="8"/>
  <c r="C78" i="8"/>
  <c r="S76" i="8"/>
  <c r="R76" i="8"/>
  <c r="P76" i="8"/>
  <c r="O76" i="8" s="1"/>
  <c r="M76" i="8"/>
  <c r="L76" i="8"/>
  <c r="J76" i="8"/>
  <c r="I76" i="8" s="1"/>
  <c r="G76" i="8"/>
  <c r="F76" i="8"/>
  <c r="D76" i="8"/>
  <c r="C76" i="8" s="1"/>
  <c r="W74" i="8"/>
  <c r="Y74" i="8" s="1"/>
  <c r="V74" i="8"/>
  <c r="U74" i="8"/>
  <c r="S74" i="8"/>
  <c r="R74" i="8"/>
  <c r="P74" i="8"/>
  <c r="O74" i="8"/>
  <c r="M74" i="8"/>
  <c r="L74" i="8"/>
  <c r="J74" i="8"/>
  <c r="I74" i="8"/>
  <c r="G74" i="8"/>
  <c r="F74" i="8"/>
  <c r="D74" i="8"/>
  <c r="C74" i="8"/>
  <c r="Y73" i="8"/>
  <c r="V73" i="8"/>
  <c r="S73" i="8"/>
  <c r="P73" i="8"/>
  <c r="M73" i="8"/>
  <c r="J73" i="8"/>
  <c r="G73" i="8"/>
  <c r="D73" i="8"/>
  <c r="Y71" i="8" s="1"/>
  <c r="Z72" i="8" s="1"/>
  <c r="V71" i="8"/>
  <c r="U71" i="8"/>
  <c r="S71" i="8"/>
  <c r="R71" i="8" s="1"/>
  <c r="P71" i="8"/>
  <c r="O71" i="8"/>
  <c r="M71" i="8"/>
  <c r="L71" i="8" s="1"/>
  <c r="J71" i="8"/>
  <c r="I71" i="8"/>
  <c r="G71" i="8"/>
  <c r="F71" i="8" s="1"/>
  <c r="D71" i="8"/>
  <c r="C71" i="8"/>
  <c r="S69" i="8"/>
  <c r="R69" i="8"/>
  <c r="P69" i="8"/>
  <c r="O69" i="8" s="1"/>
  <c r="M69" i="8"/>
  <c r="L69" i="8"/>
  <c r="J69" i="8"/>
  <c r="I69" i="8" s="1"/>
  <c r="G69" i="8"/>
  <c r="F69" i="8"/>
  <c r="D69" i="8"/>
  <c r="C69" i="8" s="1"/>
  <c r="W67" i="8"/>
  <c r="Y67" i="8" s="1"/>
  <c r="V67" i="8"/>
  <c r="U67" i="8"/>
  <c r="S67" i="8"/>
  <c r="R67" i="8"/>
  <c r="P67" i="8"/>
  <c r="O67" i="8"/>
  <c r="M67" i="8"/>
  <c r="L67" i="8"/>
  <c r="J67" i="8"/>
  <c r="I67" i="8"/>
  <c r="G67" i="8"/>
  <c r="F67" i="8"/>
  <c r="D67" i="8"/>
  <c r="C67" i="8"/>
  <c r="Y66" i="8"/>
  <c r="V66" i="8"/>
  <c r="S66" i="8"/>
  <c r="P66" i="8"/>
  <c r="M66" i="8"/>
  <c r="J66" i="8"/>
  <c r="G66" i="8"/>
  <c r="D66" i="8"/>
  <c r="Y64" i="8" s="1"/>
  <c r="Z65" i="8" s="1"/>
  <c r="V64" i="8"/>
  <c r="U64" i="8"/>
  <c r="S64" i="8"/>
  <c r="R64" i="8" s="1"/>
  <c r="P64" i="8"/>
  <c r="O64" i="8"/>
  <c r="M64" i="8"/>
  <c r="L64" i="8" s="1"/>
  <c r="J64" i="8"/>
  <c r="I64" i="8"/>
  <c r="G64" i="8"/>
  <c r="F64" i="8" s="1"/>
  <c r="D64" i="8"/>
  <c r="C64" i="8"/>
  <c r="S62" i="8"/>
  <c r="R62" i="8"/>
  <c r="P62" i="8"/>
  <c r="O62" i="8" s="1"/>
  <c r="M62" i="8"/>
  <c r="L62" i="8"/>
  <c r="J62" i="8"/>
  <c r="I62" i="8" s="1"/>
  <c r="G62" i="8"/>
  <c r="F62" i="8"/>
  <c r="D62" i="8"/>
  <c r="C62" i="8" s="1"/>
  <c r="W60" i="8"/>
  <c r="Y60" i="8" s="1"/>
  <c r="V60" i="8"/>
  <c r="U60" i="8" s="1"/>
  <c r="S60" i="8"/>
  <c r="R60" i="8"/>
  <c r="P60" i="8"/>
  <c r="O60" i="8" s="1"/>
  <c r="M60" i="8"/>
  <c r="L60" i="8"/>
  <c r="J60" i="8"/>
  <c r="I60" i="8" s="1"/>
  <c r="G60" i="8"/>
  <c r="F60" i="8"/>
  <c r="D60" i="8"/>
  <c r="C60" i="8" s="1"/>
  <c r="Y59" i="8"/>
  <c r="V59" i="8"/>
  <c r="S59" i="8"/>
  <c r="P59" i="8"/>
  <c r="M59" i="8"/>
  <c r="J59" i="8"/>
  <c r="G59" i="8"/>
  <c r="D59" i="8"/>
  <c r="Y57" i="8" s="1"/>
  <c r="Z58" i="8" s="1"/>
  <c r="V57" i="8"/>
  <c r="U57" i="8"/>
  <c r="S57" i="8"/>
  <c r="R57" i="8" s="1"/>
  <c r="P57" i="8"/>
  <c r="O57" i="8"/>
  <c r="M57" i="8"/>
  <c r="L57" i="8" s="1"/>
  <c r="J57" i="8"/>
  <c r="I57" i="8"/>
  <c r="G57" i="8"/>
  <c r="F57" i="8" s="1"/>
  <c r="D57" i="8"/>
  <c r="C57" i="8"/>
  <c r="S55" i="8"/>
  <c r="R55" i="8"/>
  <c r="P55" i="8"/>
  <c r="O55" i="8" s="1"/>
  <c r="M55" i="8"/>
  <c r="L55" i="8"/>
  <c r="J55" i="8"/>
  <c r="I55" i="8" s="1"/>
  <c r="G55" i="8"/>
  <c r="F55" i="8"/>
  <c r="D55" i="8"/>
  <c r="C55" i="8" s="1"/>
  <c r="V53" i="8"/>
  <c r="U53" i="8" s="1"/>
  <c r="S53" i="8"/>
  <c r="R53" i="8"/>
  <c r="P53" i="8"/>
  <c r="O53" i="8" s="1"/>
  <c r="M53" i="8"/>
  <c r="L53" i="8"/>
  <c r="J53" i="8"/>
  <c r="I53" i="8" s="1"/>
  <c r="G53" i="8"/>
  <c r="F53" i="8"/>
  <c r="D53" i="8"/>
  <c r="C53" i="8" s="1"/>
  <c r="Y52" i="8"/>
  <c r="V52" i="8"/>
  <c r="S52" i="8"/>
  <c r="P52" i="8"/>
  <c r="M52" i="8"/>
  <c r="J52" i="8"/>
  <c r="G52" i="8"/>
  <c r="D52" i="8"/>
  <c r="Y50" i="8" s="1"/>
  <c r="Z51" i="8" s="1"/>
  <c r="V50" i="8"/>
  <c r="U50" i="8"/>
  <c r="S50" i="8"/>
  <c r="R50" i="8" s="1"/>
  <c r="P50" i="8"/>
  <c r="O50" i="8"/>
  <c r="M50" i="8"/>
  <c r="L50" i="8" s="1"/>
  <c r="J50" i="8"/>
  <c r="I50" i="8"/>
  <c r="G50" i="8"/>
  <c r="F50" i="8" s="1"/>
  <c r="S48" i="8"/>
  <c r="R48" i="8"/>
  <c r="P48" i="8"/>
  <c r="O48" i="8" s="1"/>
  <c r="M48" i="8"/>
  <c r="L48" i="8"/>
  <c r="J48" i="8"/>
  <c r="I48" i="8" s="1"/>
  <c r="G48" i="8"/>
  <c r="F48" i="8"/>
  <c r="D48" i="8"/>
  <c r="C48" i="8" s="1"/>
  <c r="V46" i="8"/>
  <c r="U46" i="8" s="1"/>
  <c r="S46" i="8"/>
  <c r="R46" i="8"/>
  <c r="P46" i="8"/>
  <c r="O46" i="8" s="1"/>
  <c r="M46" i="8"/>
  <c r="L46" i="8"/>
  <c r="J46" i="8"/>
  <c r="I46" i="8" s="1"/>
  <c r="G46" i="8"/>
  <c r="F46" i="8"/>
  <c r="D46" i="8"/>
  <c r="C46" i="8" s="1"/>
  <c r="A39" i="8"/>
  <c r="A32" i="8"/>
  <c r="A25" i="8"/>
  <c r="A18" i="8"/>
  <c r="A11" i="8"/>
  <c r="A4" i="8"/>
  <c r="V45" i="8"/>
  <c r="S45" i="8"/>
  <c r="P45" i="8"/>
  <c r="M45" i="8"/>
  <c r="J45" i="8"/>
  <c r="G45" i="8"/>
  <c r="D45" i="8"/>
  <c r="Y43" i="8" s="1"/>
  <c r="Z44" i="8" s="1"/>
  <c r="V43" i="8"/>
  <c r="U43" i="8"/>
  <c r="S43" i="8"/>
  <c r="R43" i="8" s="1"/>
  <c r="P43" i="8"/>
  <c r="O43" i="8"/>
  <c r="M43" i="8"/>
  <c r="L43" i="8" s="1"/>
  <c r="J43" i="8"/>
  <c r="I43" i="8"/>
  <c r="G43" i="8"/>
  <c r="F43" i="8" s="1"/>
  <c r="D43" i="8"/>
  <c r="C43" i="8"/>
  <c r="S41" i="8"/>
  <c r="R41" i="8"/>
  <c r="P41" i="8"/>
  <c r="O41" i="8" s="1"/>
  <c r="M41" i="8"/>
  <c r="L41" i="8"/>
  <c r="J41" i="8"/>
  <c r="I41" i="8" s="1"/>
  <c r="G41" i="8"/>
  <c r="F41" i="8"/>
  <c r="D41" i="8"/>
  <c r="C41" i="8" s="1"/>
  <c r="V39" i="8"/>
  <c r="Y45" i="8" s="1"/>
  <c r="U39" i="8"/>
  <c r="S39" i="8"/>
  <c r="R39" i="8" s="1"/>
  <c r="P39" i="8"/>
  <c r="O39" i="8"/>
  <c r="M39" i="8"/>
  <c r="L39" i="8" s="1"/>
  <c r="J39" i="8"/>
  <c r="I39" i="8"/>
  <c r="G39" i="8"/>
  <c r="W39" i="8" s="1"/>
  <c r="Y39" i="8" s="1"/>
  <c r="D39" i="8"/>
  <c r="C39" i="8"/>
  <c r="Y38" i="8"/>
  <c r="V38" i="8"/>
  <c r="S38" i="8"/>
  <c r="P38" i="8"/>
  <c r="M38" i="8"/>
  <c r="J38" i="8"/>
  <c r="G38" i="8"/>
  <c r="D38" i="8"/>
  <c r="Y36" i="8" s="1"/>
  <c r="Z37" i="8" s="1"/>
  <c r="V36" i="8"/>
  <c r="U36" i="8"/>
  <c r="S36" i="8"/>
  <c r="R36" i="8" s="1"/>
  <c r="P36" i="8"/>
  <c r="O36" i="8"/>
  <c r="M36" i="8"/>
  <c r="L36" i="8" s="1"/>
  <c r="J36" i="8"/>
  <c r="I36" i="8"/>
  <c r="G36" i="8"/>
  <c r="F36" i="8" s="1"/>
  <c r="D36" i="8"/>
  <c r="C36" i="8"/>
  <c r="S34" i="8"/>
  <c r="R34" i="8"/>
  <c r="P34" i="8"/>
  <c r="O34" i="8" s="1"/>
  <c r="M34" i="8"/>
  <c r="L34" i="8"/>
  <c r="J34" i="8"/>
  <c r="I34" i="8" s="1"/>
  <c r="G34" i="8"/>
  <c r="F34" i="8"/>
  <c r="D34" i="8"/>
  <c r="C34" i="8" s="1"/>
  <c r="W32" i="8"/>
  <c r="Y32" i="8" s="1"/>
  <c r="V32" i="8"/>
  <c r="U32" i="8" s="1"/>
  <c r="S32" i="8"/>
  <c r="R32" i="8"/>
  <c r="P32" i="8"/>
  <c r="O32" i="8" s="1"/>
  <c r="M32" i="8"/>
  <c r="L32" i="8"/>
  <c r="J32" i="8"/>
  <c r="I32" i="8" s="1"/>
  <c r="G32" i="8"/>
  <c r="F32" i="8"/>
  <c r="D32" i="8"/>
  <c r="C32" i="8" s="1"/>
  <c r="Z32" i="8" s="1"/>
  <c r="V31" i="8"/>
  <c r="S31" i="8"/>
  <c r="P31" i="8"/>
  <c r="M31" i="8"/>
  <c r="J31" i="8"/>
  <c r="G31" i="8"/>
  <c r="D31" i="8"/>
  <c r="Y29" i="8"/>
  <c r="Z30" i="8" s="1"/>
  <c r="V29" i="8"/>
  <c r="U29" i="8" s="1"/>
  <c r="S29" i="8"/>
  <c r="R29" i="8"/>
  <c r="P29" i="8"/>
  <c r="O29" i="8" s="1"/>
  <c r="M29" i="8"/>
  <c r="L29" i="8"/>
  <c r="J29" i="8"/>
  <c r="I29" i="8" s="1"/>
  <c r="G29" i="8"/>
  <c r="F29" i="8"/>
  <c r="D29" i="8"/>
  <c r="C29" i="8" s="1"/>
  <c r="S27" i="8"/>
  <c r="R27" i="8" s="1"/>
  <c r="P27" i="8"/>
  <c r="O27" i="8"/>
  <c r="M27" i="8"/>
  <c r="L27" i="8" s="1"/>
  <c r="J27" i="8"/>
  <c r="I27" i="8"/>
  <c r="G27" i="8"/>
  <c r="F27" i="8" s="1"/>
  <c r="D27" i="8"/>
  <c r="C27" i="8"/>
  <c r="V25" i="8"/>
  <c r="U25" i="8" s="1"/>
  <c r="S25" i="8"/>
  <c r="R25" i="8"/>
  <c r="P25" i="8"/>
  <c r="O25" i="8" s="1"/>
  <c r="M25" i="8"/>
  <c r="L25" i="8"/>
  <c r="J25" i="8"/>
  <c r="I25" i="8" s="1"/>
  <c r="G25" i="8"/>
  <c r="F25" i="8"/>
  <c r="D25" i="8"/>
  <c r="C25" i="8" s="1"/>
  <c r="V24" i="8"/>
  <c r="S24" i="8"/>
  <c r="P24" i="8"/>
  <c r="M24" i="8"/>
  <c r="J24" i="8"/>
  <c r="G24" i="8"/>
  <c r="Y22" i="8" s="1"/>
  <c r="Z23" i="8" s="1"/>
  <c r="D24" i="8"/>
  <c r="V22" i="8"/>
  <c r="U22" i="8" s="1"/>
  <c r="S22" i="8"/>
  <c r="R22" i="8"/>
  <c r="P22" i="8"/>
  <c r="O22" i="8" s="1"/>
  <c r="M22" i="8"/>
  <c r="L22" i="8"/>
  <c r="J22" i="8"/>
  <c r="I22" i="8" s="1"/>
  <c r="G22" i="8"/>
  <c r="F22" i="8"/>
  <c r="D22" i="8"/>
  <c r="C22" i="8" s="1"/>
  <c r="S20" i="8"/>
  <c r="R20" i="8" s="1"/>
  <c r="P20" i="8"/>
  <c r="O20" i="8"/>
  <c r="M20" i="8"/>
  <c r="L20" i="8" s="1"/>
  <c r="J20" i="8"/>
  <c r="I20" i="8"/>
  <c r="G20" i="8"/>
  <c r="F20" i="8" s="1"/>
  <c r="D20" i="8"/>
  <c r="C20" i="8"/>
  <c r="V18" i="8"/>
  <c r="Y24" i="8" s="1"/>
  <c r="U18" i="8"/>
  <c r="S18" i="8"/>
  <c r="R18" i="8"/>
  <c r="P18" i="8"/>
  <c r="O18" i="8"/>
  <c r="M18" i="8"/>
  <c r="L18" i="8"/>
  <c r="J18" i="8"/>
  <c r="I18" i="8"/>
  <c r="G18" i="8"/>
  <c r="F18" i="8"/>
  <c r="D18" i="8"/>
  <c r="W18" i="8" s="1"/>
  <c r="Y18" i="8" s="1"/>
  <c r="C18" i="8"/>
  <c r="V17" i="8"/>
  <c r="S17" i="8"/>
  <c r="P17" i="8"/>
  <c r="M17" i="8"/>
  <c r="J17" i="8"/>
  <c r="G17" i="8"/>
  <c r="D17" i="8"/>
  <c r="Y15" i="8" s="1"/>
  <c r="Z16" i="8" s="1"/>
  <c r="V15" i="8"/>
  <c r="U15" i="8"/>
  <c r="S15" i="8"/>
  <c r="R15" i="8"/>
  <c r="P15" i="8"/>
  <c r="O15" i="8"/>
  <c r="M15" i="8"/>
  <c r="L15" i="8"/>
  <c r="J15" i="8"/>
  <c r="I15" i="8"/>
  <c r="G15" i="8"/>
  <c r="F15" i="8"/>
  <c r="D15" i="8"/>
  <c r="C15" i="8"/>
  <c r="S13" i="8"/>
  <c r="R13" i="8"/>
  <c r="P13" i="8"/>
  <c r="O13" i="8"/>
  <c r="M13" i="8"/>
  <c r="L13" i="8"/>
  <c r="J13" i="8"/>
  <c r="I13" i="8"/>
  <c r="G13" i="8"/>
  <c r="F13" i="8"/>
  <c r="D13" i="8"/>
  <c r="C13" i="8"/>
  <c r="V11" i="8"/>
  <c r="Y17" i="8" s="1"/>
  <c r="U11" i="8"/>
  <c r="S11" i="8"/>
  <c r="R11" i="8" s="1"/>
  <c r="P11" i="8"/>
  <c r="O11" i="8"/>
  <c r="M11" i="8"/>
  <c r="L11" i="8" s="1"/>
  <c r="J11" i="8"/>
  <c r="I11" i="8"/>
  <c r="G11" i="8"/>
  <c r="F11" i="8" s="1"/>
  <c r="D11" i="8"/>
  <c r="W11" i="8" s="1"/>
  <c r="Y11" i="8" s="1"/>
  <c r="C11" i="8"/>
  <c r="V10" i="8"/>
  <c r="S10" i="8"/>
  <c r="P10" i="8"/>
  <c r="M10" i="8"/>
  <c r="J10" i="8"/>
  <c r="G10" i="8"/>
  <c r="D10" i="8"/>
  <c r="Y8" i="8" s="1"/>
  <c r="Z9" i="8" s="1"/>
  <c r="V8" i="8"/>
  <c r="U8" i="8"/>
  <c r="S8" i="8"/>
  <c r="R8" i="8" s="1"/>
  <c r="P8" i="8"/>
  <c r="O8" i="8"/>
  <c r="M8" i="8"/>
  <c r="L8" i="8" s="1"/>
  <c r="J8" i="8"/>
  <c r="I8" i="8"/>
  <c r="G8" i="8"/>
  <c r="F8" i="8" s="1"/>
  <c r="S6" i="8"/>
  <c r="R6" i="8" s="1"/>
  <c r="P6" i="8"/>
  <c r="O6" i="8" s="1"/>
  <c r="M6" i="8"/>
  <c r="L6" i="8" s="1"/>
  <c r="J6" i="8"/>
  <c r="I6" i="8" s="1"/>
  <c r="G6" i="8"/>
  <c r="F6" i="8"/>
  <c r="D6" i="8"/>
  <c r="C6" i="8" s="1"/>
  <c r="V4" i="8"/>
  <c r="U4" i="8" s="1"/>
  <c r="S4" i="8"/>
  <c r="R4" i="8"/>
  <c r="P4" i="8"/>
  <c r="O4" i="8" s="1"/>
  <c r="M4" i="8"/>
  <c r="L4" i="8" s="1"/>
  <c r="J4" i="8"/>
  <c r="I4" i="8" s="1"/>
  <c r="Y10" i="8" l="1"/>
  <c r="W81" i="8"/>
  <c r="Y81" i="8" s="1"/>
  <c r="Z84" i="8" s="1"/>
  <c r="Z46" i="8"/>
  <c r="Z60" i="8"/>
  <c r="Z67" i="8"/>
  <c r="Z74" i="8"/>
  <c r="Z81" i="8"/>
  <c r="Z53" i="8"/>
  <c r="Y62" i="8"/>
  <c r="Z63" i="8"/>
  <c r="Y69" i="8"/>
  <c r="Z70" i="8"/>
  <c r="Y76" i="8"/>
  <c r="Z77" i="8"/>
  <c r="W53" i="8"/>
  <c r="Y53" i="8" s="1"/>
  <c r="D50" i="8"/>
  <c r="C50" i="8" s="1"/>
  <c r="Y20" i="8"/>
  <c r="Z21" i="8"/>
  <c r="Y34" i="8"/>
  <c r="Z35" i="8"/>
  <c r="Z14" i="8"/>
  <c r="Y13" i="8"/>
  <c r="Z42" i="8"/>
  <c r="Y41" i="8"/>
  <c r="Z4" i="8"/>
  <c r="Z11" i="8"/>
  <c r="Z18" i="8"/>
  <c r="Z25" i="8"/>
  <c r="D8" i="8"/>
  <c r="W25" i="8"/>
  <c r="Y25" i="8" s="1"/>
  <c r="Y31" i="8"/>
  <c r="F39" i="8"/>
  <c r="Z39" i="8" s="1"/>
  <c r="K21" i="7"/>
  <c r="K25" i="7"/>
  <c r="K26" i="7"/>
  <c r="K27" i="7"/>
  <c r="K28" i="7"/>
  <c r="K29" i="7"/>
  <c r="K30" i="7"/>
  <c r="K31" i="7"/>
  <c r="K32" i="7"/>
  <c r="K33" i="7"/>
  <c r="K36" i="7"/>
  <c r="K40" i="7"/>
  <c r="K41" i="7"/>
  <c r="K42" i="7"/>
  <c r="K43" i="7"/>
  <c r="K44" i="7"/>
  <c r="K45" i="7"/>
  <c r="K46" i="7"/>
  <c r="K47" i="7"/>
  <c r="K48" i="7"/>
  <c r="K51" i="7"/>
  <c r="K55" i="7"/>
  <c r="K56" i="7"/>
  <c r="K57" i="7"/>
  <c r="K58" i="7"/>
  <c r="K59" i="7"/>
  <c r="K60" i="7"/>
  <c r="K61" i="7"/>
  <c r="K62" i="7"/>
  <c r="K66" i="7"/>
  <c r="K70" i="7"/>
  <c r="K71" i="7"/>
  <c r="K72" i="7"/>
  <c r="K73" i="7"/>
  <c r="K74" i="7"/>
  <c r="K75" i="7"/>
  <c r="K76" i="7"/>
  <c r="K77" i="7"/>
  <c r="K81" i="7"/>
  <c r="K85" i="7"/>
  <c r="K86" i="7"/>
  <c r="K87" i="7"/>
  <c r="K88" i="7"/>
  <c r="K89" i="7"/>
  <c r="K90" i="7"/>
  <c r="K91" i="7"/>
  <c r="K92" i="7"/>
  <c r="K93" i="7"/>
  <c r="K10" i="7"/>
  <c r="K11" i="7"/>
  <c r="K12" i="7"/>
  <c r="K13" i="7"/>
  <c r="K14" i="7"/>
  <c r="K15" i="7"/>
  <c r="K16" i="7"/>
  <c r="K17" i="7"/>
  <c r="K18" i="7"/>
  <c r="B34" i="7"/>
  <c r="B93" i="7"/>
  <c r="B78" i="7"/>
  <c r="E25" i="7"/>
  <c r="E27" i="7"/>
  <c r="E28" i="7"/>
  <c r="E29" i="7"/>
  <c r="E30" i="7"/>
  <c r="E31" i="7"/>
  <c r="E32" i="7"/>
  <c r="E33" i="7"/>
  <c r="E34" i="7"/>
  <c r="B27" i="7"/>
  <c r="B28" i="7"/>
  <c r="H28" i="7" s="1"/>
  <c r="R13" i="7" s="1"/>
  <c r="B29" i="7"/>
  <c r="B30" i="7"/>
  <c r="H30" i="7" s="1"/>
  <c r="R15" i="7" s="1"/>
  <c r="B31" i="7"/>
  <c r="B32" i="7"/>
  <c r="H32" i="7" s="1"/>
  <c r="R17" i="7" s="1"/>
  <c r="B33" i="7"/>
  <c r="H34" i="7"/>
  <c r="R19" i="7" s="1"/>
  <c r="E26" i="7"/>
  <c r="H26" i="7" s="1"/>
  <c r="R11" i="7" s="1"/>
  <c r="B26" i="7"/>
  <c r="B25" i="7"/>
  <c r="E13" i="7"/>
  <c r="E86" i="7"/>
  <c r="E87" i="7"/>
  <c r="E88" i="7"/>
  <c r="H88" i="7" s="1"/>
  <c r="V13" i="7" s="1"/>
  <c r="E89" i="7"/>
  <c r="E90" i="7"/>
  <c r="E91" i="7"/>
  <c r="E92" i="7"/>
  <c r="H92" i="7" s="1"/>
  <c r="V17" i="7" s="1"/>
  <c r="E93" i="7"/>
  <c r="E94" i="7"/>
  <c r="E85" i="7"/>
  <c r="B86" i="7"/>
  <c r="B87" i="7"/>
  <c r="B88" i="7"/>
  <c r="B89" i="7"/>
  <c r="B90" i="7"/>
  <c r="B91" i="7"/>
  <c r="B92" i="7"/>
  <c r="B94" i="7"/>
  <c r="H94" i="7" s="1"/>
  <c r="V19" i="7" s="1"/>
  <c r="B85" i="7"/>
  <c r="E81" i="7"/>
  <c r="B81" i="7"/>
  <c r="H81" i="7" s="1"/>
  <c r="V8" i="7" s="1"/>
  <c r="E71" i="7"/>
  <c r="E72" i="7"/>
  <c r="E73" i="7"/>
  <c r="E74" i="7"/>
  <c r="E75" i="7"/>
  <c r="E76" i="7"/>
  <c r="E77" i="7"/>
  <c r="E78" i="7"/>
  <c r="E79" i="7"/>
  <c r="H79" i="7" s="1"/>
  <c r="U19" i="7" s="1"/>
  <c r="E70" i="7"/>
  <c r="B71" i="7"/>
  <c r="B72" i="7"/>
  <c r="B73" i="7"/>
  <c r="B74" i="7"/>
  <c r="B75" i="7"/>
  <c r="B76" i="7"/>
  <c r="B77" i="7"/>
  <c r="B79" i="7"/>
  <c r="B70" i="7"/>
  <c r="E66" i="7"/>
  <c r="B66" i="7"/>
  <c r="E56" i="7"/>
  <c r="E57" i="7"/>
  <c r="E58" i="7"/>
  <c r="E59" i="7"/>
  <c r="E60" i="7"/>
  <c r="E61" i="7"/>
  <c r="E62" i="7"/>
  <c r="E64" i="7"/>
  <c r="E55" i="7"/>
  <c r="H55" i="7" s="1"/>
  <c r="T10" i="7" s="1"/>
  <c r="E51" i="7"/>
  <c r="B56" i="7"/>
  <c r="B57" i="7"/>
  <c r="B58" i="7"/>
  <c r="B59" i="7"/>
  <c r="B60" i="7"/>
  <c r="B61" i="7"/>
  <c r="B62" i="7"/>
  <c r="B64" i="7"/>
  <c r="B55" i="7"/>
  <c r="B51" i="7"/>
  <c r="E41" i="7"/>
  <c r="E42" i="7"/>
  <c r="E43" i="7"/>
  <c r="E44" i="7"/>
  <c r="H44" i="7" s="1"/>
  <c r="S14" i="7" s="1"/>
  <c r="E45" i="7"/>
  <c r="E46" i="7"/>
  <c r="E47" i="7"/>
  <c r="E48" i="7"/>
  <c r="H48" i="7" s="1"/>
  <c r="S18" i="7" s="1"/>
  <c r="E49" i="7"/>
  <c r="E40" i="7"/>
  <c r="B41" i="7"/>
  <c r="B42" i="7"/>
  <c r="H42" i="7" s="1"/>
  <c r="S12" i="7" s="1"/>
  <c r="B43" i="7"/>
  <c r="B44" i="7"/>
  <c r="B45" i="7"/>
  <c r="B46" i="7"/>
  <c r="H46" i="7" s="1"/>
  <c r="S16" i="7" s="1"/>
  <c r="B47" i="7"/>
  <c r="B48" i="7"/>
  <c r="B49" i="7"/>
  <c r="B40" i="7"/>
  <c r="E36" i="7"/>
  <c r="B36" i="7"/>
  <c r="E21" i="7"/>
  <c r="B21" i="7"/>
  <c r="H86" i="7"/>
  <c r="V11" i="7" s="1"/>
  <c r="H87" i="7"/>
  <c r="H90" i="7"/>
  <c r="H91" i="7"/>
  <c r="V16" i="7" s="1"/>
  <c r="H71" i="7"/>
  <c r="H72" i="7"/>
  <c r="U12" i="7" s="1"/>
  <c r="H73" i="7"/>
  <c r="U13" i="7" s="1"/>
  <c r="H74" i="7"/>
  <c r="H75" i="7"/>
  <c r="U15" i="7" s="1"/>
  <c r="H76" i="7"/>
  <c r="U16" i="7" s="1"/>
  <c r="H77" i="7"/>
  <c r="U17" i="7" s="1"/>
  <c r="H65" i="7"/>
  <c r="H80" i="7"/>
  <c r="H56" i="7"/>
  <c r="T11" i="7" s="1"/>
  <c r="H58" i="7"/>
  <c r="T13" i="7" s="1"/>
  <c r="H60" i="7"/>
  <c r="T15" i="7" s="1"/>
  <c r="H62" i="7"/>
  <c r="T17" i="7" s="1"/>
  <c r="H64" i="7"/>
  <c r="T19" i="7" s="1"/>
  <c r="H41" i="7"/>
  <c r="S11" i="7" s="1"/>
  <c r="H43" i="7"/>
  <c r="S13" i="7" s="1"/>
  <c r="H45" i="7"/>
  <c r="S15" i="7" s="1"/>
  <c r="H47" i="7"/>
  <c r="S17" i="7" s="1"/>
  <c r="H49" i="7"/>
  <c r="S19" i="7" s="1"/>
  <c r="H27" i="7"/>
  <c r="R12" i="7" s="1"/>
  <c r="H29" i="7"/>
  <c r="R14" i="7" s="1"/>
  <c r="H31" i="7"/>
  <c r="R16" i="7" s="1"/>
  <c r="H33" i="7"/>
  <c r="R18" i="7" s="1"/>
  <c r="V12" i="7"/>
  <c r="V15" i="7"/>
  <c r="U14" i="7"/>
  <c r="U11" i="7"/>
  <c r="A25" i="7"/>
  <c r="P19" i="7"/>
  <c r="P18" i="7"/>
  <c r="P17" i="7"/>
  <c r="P16" i="7"/>
  <c r="P15" i="7"/>
  <c r="P14" i="7"/>
  <c r="P13" i="7"/>
  <c r="P12" i="7"/>
  <c r="P11" i="7"/>
  <c r="P10" i="7"/>
  <c r="E11" i="7"/>
  <c r="E12" i="7"/>
  <c r="E14" i="7"/>
  <c r="E15" i="7"/>
  <c r="E16" i="7"/>
  <c r="E17" i="7"/>
  <c r="E18" i="7"/>
  <c r="E19" i="7"/>
  <c r="E10" i="7"/>
  <c r="B11" i="7"/>
  <c r="B12" i="7"/>
  <c r="B13" i="7"/>
  <c r="B14" i="7"/>
  <c r="B15" i="7"/>
  <c r="B16" i="7"/>
  <c r="B17" i="7"/>
  <c r="B18" i="7"/>
  <c r="B19" i="7"/>
  <c r="B10" i="7"/>
  <c r="B6" i="7"/>
  <c r="H7" i="7"/>
  <c r="H5" i="7"/>
  <c r="H20" i="7"/>
  <c r="A26" i="7"/>
  <c r="A27" i="7"/>
  <c r="A28" i="7"/>
  <c r="A29" i="7"/>
  <c r="A30" i="7"/>
  <c r="A31" i="7"/>
  <c r="A32" i="7"/>
  <c r="A33" i="7"/>
  <c r="A34" i="7"/>
  <c r="H35" i="7"/>
  <c r="A40" i="7"/>
  <c r="A41" i="7"/>
  <c r="A42" i="7"/>
  <c r="A43" i="7"/>
  <c r="A44" i="7"/>
  <c r="A45" i="7"/>
  <c r="A46" i="7"/>
  <c r="A47" i="7"/>
  <c r="A48" i="7"/>
  <c r="A49" i="7"/>
  <c r="H50" i="7"/>
  <c r="A55" i="7"/>
  <c r="A56" i="7"/>
  <c r="A57" i="7"/>
  <c r="A58" i="7"/>
  <c r="A59" i="7"/>
  <c r="A60" i="7"/>
  <c r="A61" i="7"/>
  <c r="A62" i="7"/>
  <c r="A63" i="7"/>
  <c r="A64" i="7"/>
  <c r="A70" i="7"/>
  <c r="A71" i="7"/>
  <c r="A72" i="7"/>
  <c r="A73" i="7"/>
  <c r="A74" i="7"/>
  <c r="A75" i="7"/>
  <c r="A76" i="7"/>
  <c r="A77" i="7"/>
  <c r="A78" i="7"/>
  <c r="A79" i="7"/>
  <c r="A85" i="7"/>
  <c r="A86" i="7"/>
  <c r="A87" i="7"/>
  <c r="A88" i="7"/>
  <c r="A89" i="7"/>
  <c r="A90" i="7"/>
  <c r="A91" i="7"/>
  <c r="A92" i="7"/>
  <c r="A93" i="7"/>
  <c r="A94" i="7"/>
  <c r="Y83" i="8" l="1"/>
  <c r="Y55" i="8"/>
  <c r="Z56" i="8"/>
  <c r="W46" i="8"/>
  <c r="Y46" i="8" s="1"/>
  <c r="Z28" i="8"/>
  <c r="Y27" i="8"/>
  <c r="W4" i="8"/>
  <c r="Y4" i="8" s="1"/>
  <c r="C8" i="8"/>
  <c r="H25" i="7"/>
  <c r="R10" i="7" s="1"/>
  <c r="H93" i="7"/>
  <c r="V18" i="7" s="1"/>
  <c r="H89" i="7"/>
  <c r="V14" i="7" s="1"/>
  <c r="H85" i="7"/>
  <c r="V10" i="7" s="1"/>
  <c r="H78" i="7"/>
  <c r="H70" i="7"/>
  <c r="U10" i="7" s="1"/>
  <c r="H66" i="7"/>
  <c r="U8" i="7" s="1"/>
  <c r="T18" i="7"/>
  <c r="H59" i="7"/>
  <c r="T14" i="7" s="1"/>
  <c r="H61" i="7"/>
  <c r="T16" i="7" s="1"/>
  <c r="H57" i="7"/>
  <c r="T12" i="7" s="1"/>
  <c r="H51" i="7"/>
  <c r="T8" i="7" s="1"/>
  <c r="H40" i="7"/>
  <c r="S10" i="7" s="1"/>
  <c r="W14" i="7"/>
  <c r="X14" i="7" s="1"/>
  <c r="W17" i="7"/>
  <c r="X17" i="7" s="1"/>
  <c r="W16" i="7"/>
  <c r="X16" i="7" s="1"/>
  <c r="W12" i="7"/>
  <c r="X12" i="7" s="1"/>
  <c r="W15" i="7"/>
  <c r="X15" i="7" s="1"/>
  <c r="W11" i="7"/>
  <c r="X11" i="7" s="1"/>
  <c r="H36" i="7"/>
  <c r="S8" i="7" s="1"/>
  <c r="H21" i="7"/>
  <c r="R8" i="7" s="1"/>
  <c r="H18" i="7"/>
  <c r="Q18" i="7" s="1"/>
  <c r="H14" i="7"/>
  <c r="Q14" i="7" s="1"/>
  <c r="H13" i="7"/>
  <c r="Q13" i="7" s="1"/>
  <c r="W13" i="7" s="1"/>
  <c r="X13" i="7" s="1"/>
  <c r="H17" i="7"/>
  <c r="Q17" i="7" s="1"/>
  <c r="H6" i="7"/>
  <c r="H16" i="7"/>
  <c r="Q16" i="7" s="1"/>
  <c r="H12" i="7"/>
  <c r="Q12" i="7" s="1"/>
  <c r="H19" i="7"/>
  <c r="Q19" i="7" s="1"/>
  <c r="H15" i="7"/>
  <c r="Q15" i="7" s="1"/>
  <c r="H11" i="7"/>
  <c r="Q11" i="7" s="1"/>
  <c r="H10" i="7"/>
  <c r="Q10" i="7" s="1"/>
  <c r="W8" i="7" l="1"/>
  <c r="X8" i="7" s="1"/>
  <c r="Q8" i="7"/>
  <c r="K6" i="7"/>
  <c r="Y48" i="8"/>
  <c r="Z49" i="8"/>
  <c r="Y6" i="8"/>
  <c r="Z7" i="8"/>
  <c r="U18" i="7"/>
  <c r="W18" i="7" s="1"/>
  <c r="K78" i="7"/>
  <c r="W10" i="7"/>
  <c r="X10" i="7" s="1"/>
  <c r="C108" i="2"/>
  <c r="C87" i="2"/>
  <c r="C67" i="2"/>
  <c r="C46" i="2"/>
  <c r="C25" i="2"/>
  <c r="AD123" i="2"/>
  <c r="AC123" i="2"/>
  <c r="AB123" i="2"/>
  <c r="AA123" i="2"/>
  <c r="Z123" i="2"/>
  <c r="Y123" i="2"/>
  <c r="X123" i="2"/>
  <c r="W123" i="2"/>
  <c r="V123" i="2"/>
  <c r="U123" i="2"/>
  <c r="T123" i="2"/>
  <c r="S123" i="2"/>
  <c r="R123" i="2"/>
  <c r="Q123" i="2"/>
  <c r="P123" i="2"/>
  <c r="O123" i="2"/>
  <c r="N123" i="2"/>
  <c r="M123" i="2"/>
  <c r="L123" i="2"/>
  <c r="K123" i="2"/>
  <c r="J123" i="2"/>
  <c r="I123" i="2"/>
  <c r="H123" i="2"/>
  <c r="G123" i="2"/>
  <c r="F123" i="2"/>
  <c r="E123" i="2"/>
  <c r="C123" i="2"/>
  <c r="AD102" i="2"/>
  <c r="AC102" i="2"/>
  <c r="AB102" i="2"/>
  <c r="AA102" i="2"/>
  <c r="Z102" i="2"/>
  <c r="Y102" i="2"/>
  <c r="X102" i="2"/>
  <c r="W102" i="2"/>
  <c r="V102" i="2"/>
  <c r="U102" i="2"/>
  <c r="T102" i="2"/>
  <c r="S102" i="2"/>
  <c r="R102" i="2"/>
  <c r="Q102" i="2"/>
  <c r="P102" i="2"/>
  <c r="O102" i="2"/>
  <c r="N102" i="2"/>
  <c r="M102" i="2"/>
  <c r="L102" i="2"/>
  <c r="K102" i="2"/>
  <c r="J102" i="2"/>
  <c r="I102" i="2"/>
  <c r="H102" i="2"/>
  <c r="G102" i="2"/>
  <c r="F102" i="2"/>
  <c r="E102" i="2"/>
  <c r="C102" i="2"/>
  <c r="AD82" i="2"/>
  <c r="AC82" i="2"/>
  <c r="AB82" i="2"/>
  <c r="AA82" i="2"/>
  <c r="Z82" i="2"/>
  <c r="Y82" i="2"/>
  <c r="X82" i="2"/>
  <c r="W82" i="2"/>
  <c r="V82" i="2"/>
  <c r="U82" i="2"/>
  <c r="T82" i="2"/>
  <c r="S82" i="2"/>
  <c r="R82" i="2"/>
  <c r="Q82" i="2"/>
  <c r="P82" i="2"/>
  <c r="O82" i="2"/>
  <c r="N82" i="2"/>
  <c r="M82" i="2"/>
  <c r="L82" i="2"/>
  <c r="K82" i="2"/>
  <c r="J82" i="2"/>
  <c r="I82" i="2"/>
  <c r="H82" i="2"/>
  <c r="G82" i="2"/>
  <c r="F82" i="2"/>
  <c r="E82" i="2"/>
  <c r="C82" i="2"/>
  <c r="AD61" i="2"/>
  <c r="AC61" i="2"/>
  <c r="AB61" i="2"/>
  <c r="AA61" i="2"/>
  <c r="Z61" i="2"/>
  <c r="Y61" i="2"/>
  <c r="X61" i="2"/>
  <c r="W61" i="2"/>
  <c r="V61" i="2"/>
  <c r="U61" i="2"/>
  <c r="T61" i="2"/>
  <c r="S61" i="2"/>
  <c r="R61" i="2"/>
  <c r="Q61" i="2"/>
  <c r="P61" i="2"/>
  <c r="O61" i="2"/>
  <c r="N61" i="2"/>
  <c r="M61" i="2"/>
  <c r="L61" i="2"/>
  <c r="K61" i="2"/>
  <c r="J61" i="2"/>
  <c r="I61" i="2"/>
  <c r="H61" i="2"/>
  <c r="G61" i="2"/>
  <c r="F61" i="2"/>
  <c r="E61" i="2"/>
  <c r="C61" i="2"/>
  <c r="AD40" i="2"/>
  <c r="AC40" i="2"/>
  <c r="AB40" i="2"/>
  <c r="AA40" i="2"/>
  <c r="Z40" i="2"/>
  <c r="Y40" i="2"/>
  <c r="X40" i="2"/>
  <c r="W40" i="2"/>
  <c r="V40" i="2"/>
  <c r="U40" i="2"/>
  <c r="T40" i="2"/>
  <c r="S40" i="2"/>
  <c r="R40" i="2"/>
  <c r="Q40" i="2"/>
  <c r="P40" i="2"/>
  <c r="O40" i="2"/>
  <c r="N40" i="2"/>
  <c r="M40" i="2"/>
  <c r="L40" i="2"/>
  <c r="K40" i="2"/>
  <c r="J40" i="2"/>
  <c r="I40" i="2"/>
  <c r="H40" i="2"/>
  <c r="G40" i="2"/>
  <c r="F40" i="2"/>
  <c r="E40" i="2"/>
  <c r="C40" i="2"/>
  <c r="AE122" i="2"/>
  <c r="AE121" i="2"/>
  <c r="AL18" i="2" s="1"/>
  <c r="AE120" i="2"/>
  <c r="AE119" i="2"/>
  <c r="AL16" i="2" s="1"/>
  <c r="AE118" i="2"/>
  <c r="AL15" i="2" s="1"/>
  <c r="AE117" i="2"/>
  <c r="AL14" i="2" s="1"/>
  <c r="AE116" i="2"/>
  <c r="AE115" i="2"/>
  <c r="AL12" i="2" s="1"/>
  <c r="AE114" i="2"/>
  <c r="AE113" i="2"/>
  <c r="AL10" i="2" s="1"/>
  <c r="AE112" i="2"/>
  <c r="AE111" i="2"/>
  <c r="AE110" i="2"/>
  <c r="AE109" i="2"/>
  <c r="AL6" i="2" s="1"/>
  <c r="AE101" i="2"/>
  <c r="AE100" i="2"/>
  <c r="AE99" i="2"/>
  <c r="AE98" i="2"/>
  <c r="AE97" i="2"/>
  <c r="AE96" i="2"/>
  <c r="AK14" i="2" s="1"/>
  <c r="AE95" i="2"/>
  <c r="AE94" i="2"/>
  <c r="AK12" i="2" s="1"/>
  <c r="AE93" i="2"/>
  <c r="AE92" i="2"/>
  <c r="AK10" i="2" s="1"/>
  <c r="AE91" i="2"/>
  <c r="AE90" i="2"/>
  <c r="AE89" i="2"/>
  <c r="AE88" i="2"/>
  <c r="AK6" i="2" s="1"/>
  <c r="AE81" i="2"/>
  <c r="AE80" i="2"/>
  <c r="AJ18" i="2" s="1"/>
  <c r="AE79" i="2"/>
  <c r="AE78" i="2"/>
  <c r="AE77" i="2"/>
  <c r="AE76" i="2"/>
  <c r="AJ14" i="2" s="1"/>
  <c r="AE75" i="2"/>
  <c r="AE74" i="2"/>
  <c r="AJ12" i="2" s="1"/>
  <c r="AE73" i="2"/>
  <c r="AE72" i="2"/>
  <c r="AJ10" i="2" s="1"/>
  <c r="AE71" i="2"/>
  <c r="AE70" i="2"/>
  <c r="AJ8" i="2" s="1"/>
  <c r="AE69" i="2"/>
  <c r="AE68" i="2"/>
  <c r="AJ6" i="2" s="1"/>
  <c r="AE60" i="2"/>
  <c r="AE59" i="2"/>
  <c r="AE58" i="2"/>
  <c r="AE57" i="2"/>
  <c r="AI16" i="2" s="1"/>
  <c r="AE56" i="2"/>
  <c r="AE55" i="2"/>
  <c r="AI14" i="2" s="1"/>
  <c r="AE54" i="2"/>
  <c r="AE53" i="2"/>
  <c r="AE52" i="2"/>
  <c r="AE51" i="2"/>
  <c r="AI10" i="2" s="1"/>
  <c r="AE50" i="2"/>
  <c r="AE49" i="2"/>
  <c r="AI8" i="2" s="1"/>
  <c r="AE48" i="2"/>
  <c r="AE47" i="2"/>
  <c r="AI6" i="2" s="1"/>
  <c r="AE39" i="2"/>
  <c r="AE38" i="2"/>
  <c r="AE37" i="2"/>
  <c r="AE36" i="2"/>
  <c r="AE35" i="2"/>
  <c r="AE34" i="2"/>
  <c r="AE33" i="2"/>
  <c r="AH13" i="2" s="1"/>
  <c r="AE32" i="2"/>
  <c r="AE31" i="2"/>
  <c r="AE30" i="2"/>
  <c r="AE29" i="2"/>
  <c r="AE28" i="2"/>
  <c r="AE27" i="2"/>
  <c r="AE26" i="2"/>
  <c r="AH6" i="2" s="1"/>
  <c r="AE8" i="2"/>
  <c r="AE7" i="2"/>
  <c r="AE6" i="2"/>
  <c r="H20" i="2"/>
  <c r="D20" i="2"/>
  <c r="C20" i="2"/>
  <c r="AD20" i="2"/>
  <c r="AC20" i="2"/>
  <c r="AB20" i="2"/>
  <c r="AA20" i="2"/>
  <c r="Z20" i="2"/>
  <c r="Y20" i="2"/>
  <c r="X20" i="2"/>
  <c r="W20" i="2"/>
  <c r="V20" i="2"/>
  <c r="U20" i="2"/>
  <c r="T20" i="2"/>
  <c r="S20" i="2"/>
  <c r="R20" i="2"/>
  <c r="Q20" i="2"/>
  <c r="P20" i="2"/>
  <c r="O20" i="2"/>
  <c r="N20" i="2"/>
  <c r="M20" i="2"/>
  <c r="L20" i="2"/>
  <c r="K20" i="2"/>
  <c r="J20" i="2"/>
  <c r="I20" i="2"/>
  <c r="G20" i="2"/>
  <c r="F20" i="2"/>
  <c r="E20" i="2"/>
  <c r="AE19" i="2"/>
  <c r="AG19" i="2" s="1"/>
  <c r="AE18" i="2"/>
  <c r="AE17" i="2"/>
  <c r="AE16" i="2"/>
  <c r="AG16" i="2" s="1"/>
  <c r="AE15" i="2"/>
  <c r="AG15" i="2" s="1"/>
  <c r="AE14" i="2"/>
  <c r="AE13" i="2"/>
  <c r="AE12" i="2"/>
  <c r="AG12" i="2" s="1"/>
  <c r="AE10" i="2"/>
  <c r="AG10" i="2" s="1"/>
  <c r="AE11" i="2"/>
  <c r="A25" i="2"/>
  <c r="A108" i="2"/>
  <c r="B124" i="2"/>
  <c r="B122" i="2"/>
  <c r="B121" i="2"/>
  <c r="B120" i="2"/>
  <c r="B119" i="2"/>
  <c r="B118" i="2"/>
  <c r="B117" i="2"/>
  <c r="B116" i="2"/>
  <c r="B115" i="2"/>
  <c r="B114" i="2"/>
  <c r="B113" i="2"/>
  <c r="AE108" i="2"/>
  <c r="C107" i="2"/>
  <c r="D105" i="2"/>
  <c r="E105" i="2"/>
  <c r="B101" i="2"/>
  <c r="B100" i="2"/>
  <c r="B99" i="2"/>
  <c r="B98" i="2"/>
  <c r="AK15" i="2"/>
  <c r="B97" i="2"/>
  <c r="B96" i="2"/>
  <c r="B95" i="2"/>
  <c r="B94" i="2"/>
  <c r="AK11" i="2"/>
  <c r="B93" i="2"/>
  <c r="B92" i="2"/>
  <c r="AE87" i="2"/>
  <c r="C86" i="2"/>
  <c r="D84" i="2"/>
  <c r="D86" i="2"/>
  <c r="B81" i="2"/>
  <c r="B80" i="2"/>
  <c r="B79" i="2"/>
  <c r="AJ16" i="2"/>
  <c r="B78" i="2"/>
  <c r="B77" i="2"/>
  <c r="B76" i="2"/>
  <c r="B75" i="2"/>
  <c r="B74" i="2"/>
  <c r="AJ11" i="2"/>
  <c r="B73" i="2"/>
  <c r="B72" i="2"/>
  <c r="AE67" i="2"/>
  <c r="C66" i="2"/>
  <c r="D64" i="2"/>
  <c r="E64" i="2"/>
  <c r="AI19" i="2"/>
  <c r="B60" i="2"/>
  <c r="AI18" i="2"/>
  <c r="B59" i="2"/>
  <c r="B58" i="2"/>
  <c r="B57" i="2"/>
  <c r="AI15" i="2"/>
  <c r="B56" i="2"/>
  <c r="B55" i="2"/>
  <c r="AI13" i="2"/>
  <c r="B54" i="2"/>
  <c r="B53" i="2"/>
  <c r="AI11" i="2"/>
  <c r="B52" i="2"/>
  <c r="B51" i="2"/>
  <c r="AE46" i="2"/>
  <c r="C45" i="2"/>
  <c r="D43" i="2"/>
  <c r="E43" i="2"/>
  <c r="B39" i="2"/>
  <c r="B38" i="2"/>
  <c r="B37" i="2"/>
  <c r="B36" i="2"/>
  <c r="B35" i="2"/>
  <c r="B34" i="2"/>
  <c r="B33" i="2"/>
  <c r="B32" i="2"/>
  <c r="B31" i="2"/>
  <c r="B30" i="2"/>
  <c r="AE25" i="2"/>
  <c r="C24" i="2"/>
  <c r="D22" i="2"/>
  <c r="E22" i="2"/>
  <c r="AL19" i="2"/>
  <c r="AK19" i="2"/>
  <c r="AJ19" i="2"/>
  <c r="AH19" i="2"/>
  <c r="AF19" i="2"/>
  <c r="AK18" i="2"/>
  <c r="AH18" i="2"/>
  <c r="AF18" i="2"/>
  <c r="AG18" i="2"/>
  <c r="AL17" i="2"/>
  <c r="AM17" i="2" s="1"/>
  <c r="AN17" i="2" s="1"/>
  <c r="AO17" i="2" s="1"/>
  <c r="AK17" i="2"/>
  <c r="AJ17" i="2"/>
  <c r="AI17" i="2"/>
  <c r="AH17" i="2"/>
  <c r="AF17" i="2"/>
  <c r="AG17" i="2"/>
  <c r="AK16" i="2"/>
  <c r="AH16" i="2"/>
  <c r="AF16" i="2"/>
  <c r="AJ15" i="2"/>
  <c r="AH15" i="2"/>
  <c r="AF15" i="2"/>
  <c r="AH14" i="2"/>
  <c r="AF14" i="2"/>
  <c r="AG14" i="2"/>
  <c r="AL13" i="2"/>
  <c r="AK13" i="2"/>
  <c r="AJ13" i="2"/>
  <c r="AF13" i="2"/>
  <c r="AG13" i="2"/>
  <c r="AH12" i="2"/>
  <c r="AF12" i="2"/>
  <c r="AL11" i="2"/>
  <c r="AH11" i="2"/>
  <c r="AF11" i="2"/>
  <c r="AG11" i="2"/>
  <c r="AH10" i="2"/>
  <c r="AF10" i="2"/>
  <c r="AL9" i="2"/>
  <c r="AM9" i="2" s="1"/>
  <c r="AN9" i="2" s="1"/>
  <c r="AO9" i="2" s="1"/>
  <c r="AK9" i="2"/>
  <c r="AJ9" i="2"/>
  <c r="AI9" i="2"/>
  <c r="AH9" i="2"/>
  <c r="AE9" i="2"/>
  <c r="AG9" i="2"/>
  <c r="AL8" i="2"/>
  <c r="AK8" i="2"/>
  <c r="AH8" i="2"/>
  <c r="AG8" i="2"/>
  <c r="AL7" i="2"/>
  <c r="AK7" i="2"/>
  <c r="AJ7" i="2"/>
  <c r="AI7" i="2"/>
  <c r="AH7" i="2"/>
  <c r="AG7" i="2"/>
  <c r="AG6" i="2"/>
  <c r="AL5" i="2"/>
  <c r="AK5" i="2"/>
  <c r="AJ5" i="2"/>
  <c r="AI5" i="2"/>
  <c r="AH5" i="2"/>
  <c r="AG5" i="2"/>
  <c r="AE5" i="2"/>
  <c r="C4" i="2"/>
  <c r="D2" i="2"/>
  <c r="D4" i="2"/>
  <c r="E2" i="2"/>
  <c r="D24" i="2"/>
  <c r="D66" i="2"/>
  <c r="E84" i="2"/>
  <c r="E86" i="2"/>
  <c r="D107" i="2"/>
  <c r="F84" i="2"/>
  <c r="F2" i="2"/>
  <c r="E4" i="2"/>
  <c r="F4" i="2"/>
  <c r="G2" i="2"/>
  <c r="H2" i="2"/>
  <c r="F86" i="2"/>
  <c r="G84" i="2"/>
  <c r="H84" i="2"/>
  <c r="G4" i="2"/>
  <c r="E107" i="2"/>
  <c r="F105" i="2"/>
  <c r="G86" i="2"/>
  <c r="H86" i="2"/>
  <c r="I84" i="2"/>
  <c r="E24" i="2"/>
  <c r="F22" i="2"/>
  <c r="E66" i="2"/>
  <c r="F64" i="2"/>
  <c r="E45" i="2"/>
  <c r="F43" i="2"/>
  <c r="D45" i="2"/>
  <c r="A46" i="2"/>
  <c r="A87" i="2"/>
  <c r="A67" i="2"/>
  <c r="H4" i="2"/>
  <c r="I2" i="2"/>
  <c r="G105" i="2"/>
  <c r="F107" i="2"/>
  <c r="G64" i="2"/>
  <c r="F66" i="2"/>
  <c r="G22" i="2"/>
  <c r="F24" i="2"/>
  <c r="J84" i="2"/>
  <c r="I86" i="2"/>
  <c r="F45" i="2"/>
  <c r="G43" i="2"/>
  <c r="J2" i="2"/>
  <c r="I4" i="2"/>
  <c r="G107" i="2"/>
  <c r="H105" i="2"/>
  <c r="J86" i="2"/>
  <c r="K84" i="2"/>
  <c r="H22" i="2"/>
  <c r="G24" i="2"/>
  <c r="H64" i="2"/>
  <c r="G66" i="2"/>
  <c r="H43" i="2"/>
  <c r="G45" i="2"/>
  <c r="J4" i="2"/>
  <c r="K2" i="2"/>
  <c r="H107" i="2"/>
  <c r="I105" i="2"/>
  <c r="K86" i="2"/>
  <c r="L84" i="2"/>
  <c r="H66" i="2"/>
  <c r="I64" i="2"/>
  <c r="I22" i="2"/>
  <c r="H24" i="2"/>
  <c r="H45" i="2"/>
  <c r="I43" i="2"/>
  <c r="L2" i="2"/>
  <c r="K4" i="2"/>
  <c r="I107" i="2"/>
  <c r="J105" i="2"/>
  <c r="I66" i="2"/>
  <c r="J64" i="2"/>
  <c r="M84" i="2"/>
  <c r="L86" i="2"/>
  <c r="I24" i="2"/>
  <c r="J22" i="2"/>
  <c r="I45" i="2"/>
  <c r="J43" i="2"/>
  <c r="L4" i="2"/>
  <c r="M2" i="2"/>
  <c r="K105" i="2"/>
  <c r="J107" i="2"/>
  <c r="J24" i="2"/>
  <c r="K22" i="2"/>
  <c r="J66" i="2"/>
  <c r="K64" i="2"/>
  <c r="M86" i="2"/>
  <c r="N84" i="2"/>
  <c r="K43" i="2"/>
  <c r="J45" i="2"/>
  <c r="N2" i="2"/>
  <c r="M4" i="2"/>
  <c r="K107" i="2"/>
  <c r="L105" i="2"/>
  <c r="O84" i="2"/>
  <c r="N86" i="2"/>
  <c r="L64" i="2"/>
  <c r="K66" i="2"/>
  <c r="L22" i="2"/>
  <c r="K24" i="2"/>
  <c r="K45" i="2"/>
  <c r="L43" i="2"/>
  <c r="N4" i="2"/>
  <c r="O2" i="2"/>
  <c r="M105" i="2"/>
  <c r="L107" i="2"/>
  <c r="L24" i="2"/>
  <c r="M22" i="2"/>
  <c r="L66" i="2"/>
  <c r="M64" i="2"/>
  <c r="O86" i="2"/>
  <c r="P84" i="2"/>
  <c r="M43" i="2"/>
  <c r="L45" i="2"/>
  <c r="P2" i="2"/>
  <c r="O4" i="2"/>
  <c r="M107" i="2"/>
  <c r="N105" i="2"/>
  <c r="Q84" i="2"/>
  <c r="P86" i="2"/>
  <c r="N64" i="2"/>
  <c r="M66" i="2"/>
  <c r="N22" i="2"/>
  <c r="M24" i="2"/>
  <c r="M45" i="2"/>
  <c r="N43" i="2"/>
  <c r="P4" i="2"/>
  <c r="Q2" i="2"/>
  <c r="N107" i="2"/>
  <c r="O105" i="2"/>
  <c r="N24" i="2"/>
  <c r="O22" i="2"/>
  <c r="N66" i="2"/>
  <c r="O64" i="2"/>
  <c r="Q86" i="2"/>
  <c r="R84" i="2"/>
  <c r="O43" i="2"/>
  <c r="N45" i="2"/>
  <c r="R2" i="2"/>
  <c r="Q4" i="2"/>
  <c r="P105" i="2"/>
  <c r="O107" i="2"/>
  <c r="S84" i="2"/>
  <c r="R86" i="2"/>
  <c r="P64" i="2"/>
  <c r="O66" i="2"/>
  <c r="P22" i="2"/>
  <c r="O24" i="2"/>
  <c r="O45" i="2"/>
  <c r="P43" i="2"/>
  <c r="R4" i="2"/>
  <c r="S2" i="2"/>
  <c r="P107" i="2"/>
  <c r="Q105" i="2"/>
  <c r="P24" i="2"/>
  <c r="Q22" i="2"/>
  <c r="P66" i="2"/>
  <c r="Q64" i="2"/>
  <c r="S86" i="2"/>
  <c r="T84" i="2"/>
  <c r="Q43" i="2"/>
  <c r="P45" i="2"/>
  <c r="T2" i="2"/>
  <c r="S4" i="2"/>
  <c r="R105" i="2"/>
  <c r="Q107" i="2"/>
  <c r="U84" i="2"/>
  <c r="T86" i="2"/>
  <c r="R64" i="2"/>
  <c r="Q66" i="2"/>
  <c r="R22" i="2"/>
  <c r="Q24" i="2"/>
  <c r="Q45" i="2"/>
  <c r="R43" i="2"/>
  <c r="T4" i="2"/>
  <c r="U2" i="2"/>
  <c r="R107" i="2"/>
  <c r="S105" i="2"/>
  <c r="R24" i="2"/>
  <c r="S22" i="2"/>
  <c r="R66" i="2"/>
  <c r="S64" i="2"/>
  <c r="U86" i="2"/>
  <c r="V84" i="2"/>
  <c r="S43" i="2"/>
  <c r="R45" i="2"/>
  <c r="V2" i="2"/>
  <c r="U4" i="2"/>
  <c r="T105" i="2"/>
  <c r="S107" i="2"/>
  <c r="W84" i="2"/>
  <c r="V86" i="2"/>
  <c r="T64" i="2"/>
  <c r="S66" i="2"/>
  <c r="T22" i="2"/>
  <c r="S24" i="2"/>
  <c r="S45" i="2"/>
  <c r="T43" i="2"/>
  <c r="V4" i="2"/>
  <c r="W2" i="2"/>
  <c r="T107" i="2"/>
  <c r="U105" i="2"/>
  <c r="T24" i="2"/>
  <c r="U22" i="2"/>
  <c r="T66" i="2"/>
  <c r="U64" i="2"/>
  <c r="W86" i="2"/>
  <c r="X84" i="2"/>
  <c r="U43" i="2"/>
  <c r="T45" i="2"/>
  <c r="X2" i="2"/>
  <c r="W4" i="2"/>
  <c r="V105" i="2"/>
  <c r="U107" i="2"/>
  <c r="Y84" i="2"/>
  <c r="X86" i="2"/>
  <c r="V64" i="2"/>
  <c r="U66" i="2"/>
  <c r="V22" i="2"/>
  <c r="U24" i="2"/>
  <c r="U45" i="2"/>
  <c r="V43" i="2"/>
  <c r="X4" i="2"/>
  <c r="Y2" i="2"/>
  <c r="V107" i="2"/>
  <c r="W105" i="2"/>
  <c r="V24" i="2"/>
  <c r="W22" i="2"/>
  <c r="V66" i="2"/>
  <c r="W64" i="2"/>
  <c r="Y86" i="2"/>
  <c r="Z84" i="2"/>
  <c r="W43" i="2"/>
  <c r="V45" i="2"/>
  <c r="Z2" i="2"/>
  <c r="Y4" i="2"/>
  <c r="W107" i="2"/>
  <c r="X105" i="2"/>
  <c r="AA84" i="2"/>
  <c r="Z86" i="2"/>
  <c r="X64" i="2"/>
  <c r="W66" i="2"/>
  <c r="X22" i="2"/>
  <c r="W24" i="2"/>
  <c r="W45" i="2"/>
  <c r="X43" i="2"/>
  <c r="Z4" i="2"/>
  <c r="AA2" i="2"/>
  <c r="Y105" i="2"/>
  <c r="X107" i="2"/>
  <c r="X24" i="2"/>
  <c r="Y22" i="2"/>
  <c r="Y64" i="2"/>
  <c r="X66" i="2"/>
  <c r="AA86" i="2"/>
  <c r="AB84" i="2"/>
  <c r="Y43" i="2"/>
  <c r="X45" i="2"/>
  <c r="AB2" i="2"/>
  <c r="AA4" i="2"/>
  <c r="Y107" i="2"/>
  <c r="Z105" i="2"/>
  <c r="AB86" i="2"/>
  <c r="AC84" i="2"/>
  <c r="Z22" i="2"/>
  <c r="Y24" i="2"/>
  <c r="Z64" i="2"/>
  <c r="Y66" i="2"/>
  <c r="Z43" i="2"/>
  <c r="Y45" i="2"/>
  <c r="AB4" i="2"/>
  <c r="AC2" i="2"/>
  <c r="AA105" i="2"/>
  <c r="Z107" i="2"/>
  <c r="AD84" i="2"/>
  <c r="AD86" i="2"/>
  <c r="AC86" i="2"/>
  <c r="Z66" i="2"/>
  <c r="AA64" i="2"/>
  <c r="Z24" i="2"/>
  <c r="AA22" i="2"/>
  <c r="AA43" i="2"/>
  <c r="Z45" i="2"/>
  <c r="AD2" i="2"/>
  <c r="AD4" i="2"/>
  <c r="AC4" i="2"/>
  <c r="AA107" i="2"/>
  <c r="AB105" i="2"/>
  <c r="AB22" i="2"/>
  <c r="AA24" i="2"/>
  <c r="AB64" i="2"/>
  <c r="AA66" i="2"/>
  <c r="AB43" i="2"/>
  <c r="AA45" i="2"/>
  <c r="AC105" i="2"/>
  <c r="AB107" i="2"/>
  <c r="AB66" i="2"/>
  <c r="AC64" i="2"/>
  <c r="AB24" i="2"/>
  <c r="AC22" i="2"/>
  <c r="AC43" i="2"/>
  <c r="AB45" i="2"/>
  <c r="AD105" i="2"/>
  <c r="AD107" i="2"/>
  <c r="AC107" i="2"/>
  <c r="AC24" i="2"/>
  <c r="AD22" i="2"/>
  <c r="AD24" i="2"/>
  <c r="AD64" i="2"/>
  <c r="AD66" i="2"/>
  <c r="AC66" i="2"/>
  <c r="AD43" i="2"/>
  <c r="AD45" i="2"/>
  <c r="AC45" i="2"/>
  <c r="X18" i="7" l="1"/>
  <c r="X19" i="7" s="1"/>
  <c r="W19" i="7"/>
  <c r="AE123" i="2"/>
  <c r="AM19" i="2"/>
  <c r="AN19" i="2" s="1"/>
  <c r="AM7" i="2"/>
  <c r="AN7" i="2" s="1"/>
  <c r="AO7" i="2" s="1"/>
  <c r="AE102" i="2"/>
  <c r="AE82" i="2"/>
  <c r="AE61" i="2"/>
  <c r="AM18" i="2"/>
  <c r="AN18" i="2" s="1"/>
  <c r="AO18" i="2" s="1"/>
  <c r="AI12" i="2"/>
  <c r="AM12" i="2" s="1"/>
  <c r="AN12" i="2" s="1"/>
  <c r="AO12" i="2" s="1"/>
  <c r="AM8" i="2"/>
  <c r="AN8" i="2" s="1"/>
  <c r="AO8" i="2" s="1"/>
  <c r="AM13" i="2"/>
  <c r="AN13" i="2" s="1"/>
  <c r="AO13" i="2" s="1"/>
  <c r="AM14" i="2"/>
  <c r="AN14" i="2" s="1"/>
  <c r="AO14" i="2" s="1"/>
  <c r="AM15" i="2"/>
  <c r="AN15" i="2" s="1"/>
  <c r="AO15" i="2" s="1"/>
  <c r="AM16" i="2"/>
  <c r="AN16" i="2" s="1"/>
  <c r="AO16" i="2" s="1"/>
  <c r="AM11" i="2"/>
  <c r="AN11" i="2" s="1"/>
  <c r="AO11" i="2" s="1"/>
  <c r="AP11" i="2" s="1"/>
  <c r="AM10" i="2"/>
  <c r="AN10" i="2" s="1"/>
  <c r="AO10" i="2" s="1"/>
  <c r="AE40" i="2"/>
  <c r="AM6" i="2"/>
  <c r="AN6" i="2" s="1"/>
  <c r="AO6" i="2" s="1"/>
  <c r="AE20" i="2"/>
  <c r="AG20" i="2" s="1"/>
</calcChain>
</file>

<file path=xl/sharedStrings.xml><?xml version="1.0" encoding="utf-8"?>
<sst xmlns="http://schemas.openxmlformats.org/spreadsheetml/2006/main" count="360" uniqueCount="58">
  <si>
    <t>Chef de Caisse</t>
  </si>
  <si>
    <t>Adjointe de Caisse</t>
  </si>
  <si>
    <t>Caisse 10</t>
  </si>
  <si>
    <t>Lundi</t>
  </si>
  <si>
    <t>A</t>
  </si>
  <si>
    <t>Mardi</t>
  </si>
  <si>
    <t>Mercredi</t>
  </si>
  <si>
    <t>jeudi</t>
  </si>
  <si>
    <t>Vendredi</t>
  </si>
  <si>
    <t>samedi</t>
  </si>
  <si>
    <t>N° CAISSE</t>
  </si>
  <si>
    <t>RESP</t>
  </si>
  <si>
    <t xml:space="preserve">Salezia </t>
  </si>
  <si>
    <t>Sandrine Boiteau</t>
  </si>
  <si>
    <t>Christelle Oeur</t>
  </si>
  <si>
    <t>Guida</t>
  </si>
  <si>
    <t>Nathalie</t>
  </si>
  <si>
    <t>Sabrina</t>
  </si>
  <si>
    <t xml:space="preserve">Julien     </t>
  </si>
  <si>
    <t>Dimanche</t>
  </si>
  <si>
    <t>²</t>
  </si>
  <si>
    <t>Domi semaine paire</t>
  </si>
  <si>
    <t>Audrey</t>
  </si>
  <si>
    <t>Mensuel</t>
  </si>
  <si>
    <t>Temps Pause</t>
  </si>
  <si>
    <t>Contrat</t>
  </si>
  <si>
    <t xml:space="preserve"> Pause 5%</t>
  </si>
  <si>
    <t>Dominique       semaine paire</t>
  </si>
  <si>
    <t xml:space="preserve">début service  </t>
  </si>
  <si>
    <t xml:space="preserve">fin de service </t>
  </si>
  <si>
    <t>Liliana</t>
  </si>
  <si>
    <t xml:space="preserve">Lundi </t>
  </si>
  <si>
    <t xml:space="preserve">Mardi </t>
  </si>
  <si>
    <t>Jeudi</t>
  </si>
  <si>
    <t>Samedi</t>
  </si>
  <si>
    <t xml:space="preserve">Nom </t>
  </si>
  <si>
    <t xml:space="preserve">Chef de caisse </t>
  </si>
  <si>
    <t>heures de travail</t>
  </si>
  <si>
    <t xml:space="preserve">Hebdomadaire </t>
  </si>
  <si>
    <t>repos</t>
  </si>
  <si>
    <t>Pause</t>
  </si>
  <si>
    <t xml:space="preserve">Planning horaire caisse du </t>
  </si>
  <si>
    <t>au</t>
  </si>
  <si>
    <t>Semaine</t>
  </si>
  <si>
    <t>Décomptes Horaires</t>
  </si>
  <si>
    <t>Nom</t>
  </si>
  <si>
    <t>Signature</t>
  </si>
  <si>
    <t>T- pause</t>
  </si>
  <si>
    <t>T Heures</t>
  </si>
  <si>
    <t>contrat</t>
  </si>
  <si>
    <t>H supp</t>
  </si>
  <si>
    <t>Pauses</t>
  </si>
  <si>
    <t>Total H sup</t>
  </si>
  <si>
    <t>Pauses H sup</t>
  </si>
  <si>
    <t>Heures Sup</t>
  </si>
  <si>
    <t>Absences</t>
  </si>
  <si>
    <t>Retenue pause sur absence</t>
  </si>
  <si>
    <t>Dimanche 20%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</si>
</sst>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[$-F400]h:mm:ss\ AM/PM"/>
    <numFmt numFmtId="165" formatCode="[h]:mm:ss;@"/>
    <numFmt numFmtId="166" formatCode="h:mm;@"/>
  </numFmts>
  <fonts count="28" x14ac:knownFonts="1">
    <font>
      <sz val="10"/>
      <name val="Arial"/>
    </font>
    <font>
      <sz val="8"/>
      <name val="Arial"/>
      <family val="2"/>
    </font>
    <font>
      <sz val="7"/>
      <name val="Arial Narrow"/>
      <family val="2"/>
    </font>
    <font>
      <b/>
      <sz val="7"/>
      <name val="Arial Narrow"/>
      <family val="2"/>
    </font>
    <font>
      <b/>
      <sz val="7"/>
      <color indexed="10"/>
      <name val="Arial Narrow"/>
      <family val="2"/>
    </font>
    <font>
      <b/>
      <sz val="8"/>
      <color indexed="12"/>
      <name val="Arial Narrow"/>
      <family val="2"/>
    </font>
    <font>
      <sz val="10"/>
      <name val="Arial"/>
      <family val="2"/>
    </font>
    <font>
      <sz val="10"/>
      <name val="Arial"/>
      <family val="2"/>
    </font>
    <font>
      <b/>
      <i/>
      <sz val="11"/>
      <name val="Cambria"/>
      <family val="1"/>
    </font>
    <font>
      <b/>
      <i/>
      <sz val="8"/>
      <name val="Cambria"/>
      <family val="1"/>
    </font>
    <font>
      <sz val="12"/>
      <name val="Arial Narrow"/>
      <family val="2"/>
    </font>
    <font>
      <sz val="12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</font>
    <font>
      <b/>
      <i/>
      <sz val="16"/>
      <color theme="1"/>
      <name val="Calibri"/>
      <family val="2"/>
      <scheme val="minor"/>
    </font>
    <font>
      <b/>
      <i/>
      <sz val="2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4659260841701"/>
        <bgColor indexed="64"/>
      </patternFill>
    </fill>
  </fills>
  <borders count="7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21">
    <xf numFmtId="0" fontId="0" fillId="0" borderId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14" fillId="0" borderId="16" applyNumberFormat="0" applyFill="0" applyAlignment="0" applyProtection="0"/>
    <xf numFmtId="44" fontId="18" fillId="0" borderId="0" applyFont="0" applyFill="0" applyBorder="0" applyAlignment="0" applyProtection="0"/>
  </cellStyleXfs>
  <cellXfs count="281">
    <xf numFmtId="0" fontId="0" fillId="0" borderId="0" xfId="0"/>
    <xf numFmtId="0" fontId="2" fillId="0" borderId="0" xfId="0" applyFont="1"/>
    <xf numFmtId="2" fontId="2" fillId="0" borderId="0" xfId="0" applyNumberFormat="1" applyFont="1"/>
    <xf numFmtId="0" fontId="3" fillId="0" borderId="1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2" fillId="3" borderId="4" xfId="0" applyFont="1" applyFill="1" applyBorder="1"/>
    <xf numFmtId="0" fontId="2" fillId="0" borderId="7" xfId="0" applyFont="1" applyBorder="1"/>
    <xf numFmtId="0" fontId="2" fillId="2" borderId="7" xfId="0" applyFont="1" applyFill="1" applyBorder="1"/>
    <xf numFmtId="0" fontId="3" fillId="0" borderId="2" xfId="0" applyFont="1" applyBorder="1"/>
    <xf numFmtId="0" fontId="2" fillId="0" borderId="8" xfId="0" applyFont="1" applyBorder="1"/>
    <xf numFmtId="0" fontId="5" fillId="0" borderId="0" xfId="0" applyFont="1"/>
    <xf numFmtId="20" fontId="3" fillId="0" borderId="9" xfId="0" applyNumberFormat="1" applyFont="1" applyBorder="1" applyAlignment="1">
      <alignment horizontal="right"/>
    </xf>
    <xf numFmtId="20" fontId="3" fillId="0" borderId="9" xfId="0" applyNumberFormat="1" applyFont="1" applyBorder="1" applyAlignment="1">
      <alignment horizontal="left"/>
    </xf>
    <xf numFmtId="20" fontId="2" fillId="0" borderId="0" xfId="0" applyNumberFormat="1" applyFont="1"/>
    <xf numFmtId="0" fontId="2" fillId="22" borderId="8" xfId="0" applyFont="1" applyFill="1" applyBorder="1"/>
    <xf numFmtId="20" fontId="3" fillId="0" borderId="10" xfId="0" applyNumberFormat="1" applyFont="1" applyBorder="1" applyAlignment="1">
      <alignment horizontal="left"/>
    </xf>
    <xf numFmtId="20" fontId="3" fillId="0" borderId="10" xfId="0" applyNumberFormat="1" applyFont="1" applyBorder="1" applyAlignment="1">
      <alignment horizontal="center" vertical="center"/>
    </xf>
    <xf numFmtId="0" fontId="2" fillId="23" borderId="7" xfId="0" applyFont="1" applyFill="1" applyBorder="1"/>
    <xf numFmtId="0" fontId="2" fillId="3" borderId="0" xfId="0" applyFont="1" applyFill="1" applyBorder="1"/>
    <xf numFmtId="0" fontId="2" fillId="22" borderId="0" xfId="0" applyFont="1" applyFill="1" applyBorder="1"/>
    <xf numFmtId="0" fontId="7" fillId="0" borderId="0" xfId="0" applyFont="1"/>
    <xf numFmtId="0" fontId="8" fillId="24" borderId="0" xfId="0" applyFont="1" applyFill="1" applyAlignment="1">
      <alignment horizontal="center" vertical="center"/>
    </xf>
    <xf numFmtId="0" fontId="8" fillId="24" borderId="0" xfId="0" applyFont="1" applyFill="1" applyBorder="1" applyAlignment="1">
      <alignment horizontal="center" vertical="center"/>
    </xf>
    <xf numFmtId="0" fontId="9" fillId="24" borderId="0" xfId="0" applyFont="1" applyFill="1" applyAlignment="1">
      <alignment horizontal="center" vertical="center"/>
    </xf>
    <xf numFmtId="0" fontId="9" fillId="24" borderId="0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25" borderId="6" xfId="0" applyFont="1" applyFill="1" applyBorder="1"/>
    <xf numFmtId="0" fontId="2" fillId="25" borderId="5" xfId="0" applyFont="1" applyFill="1" applyBorder="1"/>
    <xf numFmtId="0" fontId="2" fillId="25" borderId="4" xfId="0" applyFont="1" applyFill="1" applyBorder="1"/>
    <xf numFmtId="0" fontId="4" fillId="26" borderId="2" xfId="0" applyFont="1" applyFill="1" applyBorder="1" applyAlignment="1">
      <alignment horizontal="right"/>
    </xf>
    <xf numFmtId="0" fontId="2" fillId="26" borderId="13" xfId="0" applyFont="1" applyFill="1" applyBorder="1"/>
    <xf numFmtId="2" fontId="0" fillId="0" borderId="0" xfId="0" applyNumberFormat="1"/>
    <xf numFmtId="2" fontId="7" fillId="0" borderId="0" xfId="0" applyNumberFormat="1" applyFont="1"/>
    <xf numFmtId="2" fontId="10" fillId="0" borderId="14" xfId="0" applyNumberFormat="1" applyFont="1" applyFill="1" applyBorder="1"/>
    <xf numFmtId="0" fontId="6" fillId="0" borderId="0" xfId="0" applyFont="1"/>
    <xf numFmtId="9" fontId="6" fillId="0" borderId="0" xfId="0" applyNumberFormat="1" applyFont="1"/>
    <xf numFmtId="4" fontId="0" fillId="0" borderId="0" xfId="0" applyNumberFormat="1"/>
    <xf numFmtId="4" fontId="7" fillId="0" borderId="0" xfId="0" applyNumberFormat="1" applyFont="1"/>
    <xf numFmtId="0" fontId="2" fillId="0" borderId="0" xfId="0" applyFont="1" applyBorder="1"/>
    <xf numFmtId="20" fontId="2" fillId="0" borderId="0" xfId="0" applyNumberFormat="1" applyFont="1" applyBorder="1"/>
    <xf numFmtId="0" fontId="3" fillId="0" borderId="0" xfId="0" applyFont="1" applyBorder="1"/>
    <xf numFmtId="20" fontId="3" fillId="0" borderId="0" xfId="0" applyNumberFormat="1" applyFont="1" applyBorder="1" applyAlignment="1">
      <alignment horizontal="left"/>
    </xf>
    <xf numFmtId="20" fontId="3" fillId="0" borderId="0" xfId="0" applyNumberFormat="1" applyFont="1" applyBorder="1" applyAlignment="1">
      <alignment horizontal="right"/>
    </xf>
    <xf numFmtId="0" fontId="2" fillId="0" borderId="0" xfId="0" applyFont="1" applyFill="1" applyBorder="1"/>
    <xf numFmtId="0" fontId="13" fillId="16" borderId="29" xfId="13" applyBorder="1" applyAlignment="1">
      <alignment horizontal="right"/>
    </xf>
    <xf numFmtId="0" fontId="16" fillId="11" borderId="7" xfId="8" applyFont="1" applyBorder="1" applyAlignment="1">
      <alignment vertical="center"/>
    </xf>
    <xf numFmtId="0" fontId="16" fillId="12" borderId="7" xfId="9" applyFont="1" applyBorder="1" applyAlignment="1">
      <alignment vertical="center"/>
    </xf>
    <xf numFmtId="0" fontId="16" fillId="13" borderId="7" xfId="10" applyFont="1" applyBorder="1" applyAlignment="1">
      <alignment vertical="center"/>
    </xf>
    <xf numFmtId="0" fontId="16" fillId="14" borderId="7" xfId="11" applyFont="1" applyBorder="1" applyAlignment="1">
      <alignment vertical="center"/>
    </xf>
    <xf numFmtId="0" fontId="16" fillId="15" borderId="7" xfId="12" applyFont="1" applyBorder="1" applyAlignment="1">
      <alignment vertical="center"/>
    </xf>
    <xf numFmtId="0" fontId="16" fillId="18" borderId="2" xfId="15" applyFont="1" applyBorder="1" applyAlignment="1">
      <alignment horizontal="center" vertical="center"/>
    </xf>
    <xf numFmtId="0" fontId="16" fillId="17" borderId="17" xfId="14" applyFont="1" applyBorder="1" applyAlignment="1">
      <alignment horizontal="center" vertical="center"/>
    </xf>
    <xf numFmtId="0" fontId="16" fillId="10" borderId="4" xfId="7" applyFont="1" applyBorder="1" applyAlignment="1">
      <alignment horizontal="left" vertical="center"/>
    </xf>
    <xf numFmtId="0" fontId="16" fillId="13" borderId="21" xfId="10" applyFont="1" applyBorder="1" applyAlignment="1">
      <alignment vertical="center"/>
    </xf>
    <xf numFmtId="0" fontId="16" fillId="19" borderId="20" xfId="16" applyFont="1" applyBorder="1" applyAlignment="1">
      <alignment horizontal="center" vertical="center"/>
    </xf>
    <xf numFmtId="0" fontId="16" fillId="14" borderId="21" xfId="11" applyFont="1" applyBorder="1" applyAlignment="1">
      <alignment vertical="center"/>
    </xf>
    <xf numFmtId="0" fontId="16" fillId="20" borderId="20" xfId="17" applyFont="1" applyBorder="1" applyAlignment="1">
      <alignment horizontal="center" vertical="center"/>
    </xf>
    <xf numFmtId="0" fontId="16" fillId="15" borderId="21" xfId="12" applyFont="1" applyBorder="1" applyAlignment="1">
      <alignment vertical="center"/>
    </xf>
    <xf numFmtId="0" fontId="16" fillId="21" borderId="20" xfId="18" applyFont="1" applyBorder="1" applyAlignment="1">
      <alignment horizontal="center" vertical="center"/>
    </xf>
    <xf numFmtId="0" fontId="14" fillId="0" borderId="16" xfId="19" applyAlignment="1">
      <alignment horizontal="center" vertical="center"/>
    </xf>
    <xf numFmtId="165" fontId="0" fillId="0" borderId="4" xfId="0" applyNumberFormat="1" applyBorder="1"/>
    <xf numFmtId="0" fontId="21" fillId="29" borderId="1" xfId="0" applyFont="1" applyFill="1" applyBorder="1" applyAlignment="1">
      <alignment horizontal="center" vertical="center" wrapText="1"/>
    </xf>
    <xf numFmtId="2" fontId="22" fillId="29" borderId="36" xfId="0" applyNumberFormat="1" applyFont="1" applyFill="1" applyBorder="1" applyAlignment="1">
      <alignment horizontal="center" vertical="center" wrapText="1"/>
    </xf>
    <xf numFmtId="0" fontId="22" fillId="29" borderId="47" xfId="0" applyFont="1" applyFill="1" applyBorder="1" applyAlignment="1">
      <alignment horizontal="center" vertical="center" wrapText="1"/>
    </xf>
    <xf numFmtId="0" fontId="21" fillId="29" borderId="2" xfId="0" applyFont="1" applyFill="1" applyBorder="1" applyAlignment="1">
      <alignment horizontal="center" vertical="center" wrapText="1"/>
    </xf>
    <xf numFmtId="0" fontId="23" fillId="29" borderId="48" xfId="0" applyFont="1" applyFill="1" applyBorder="1" applyAlignment="1">
      <alignment horizontal="center" vertical="center" wrapText="1"/>
    </xf>
    <xf numFmtId="0" fontId="24" fillId="24" borderId="0" xfId="0" applyFont="1" applyFill="1" applyBorder="1" applyAlignment="1">
      <alignment horizontal="center" vertical="center" wrapText="1"/>
    </xf>
    <xf numFmtId="0" fontId="23" fillId="29" borderId="49" xfId="0" applyFont="1" applyFill="1" applyBorder="1" applyAlignment="1">
      <alignment horizontal="center" vertical="center" wrapText="1"/>
    </xf>
    <xf numFmtId="0" fontId="25" fillId="29" borderId="10" xfId="0" applyFont="1" applyFill="1" applyBorder="1" applyAlignment="1">
      <alignment horizontal="center" vertical="center" wrapText="1"/>
    </xf>
    <xf numFmtId="0" fontId="25" fillId="29" borderId="0" xfId="0" applyFont="1" applyFill="1" applyBorder="1" applyAlignment="1">
      <alignment horizontal="center" vertical="center" wrapText="1"/>
    </xf>
    <xf numFmtId="0" fontId="25" fillId="29" borderId="48" xfId="0" applyFont="1" applyFill="1" applyBorder="1" applyAlignment="1">
      <alignment horizontal="center" vertical="center" wrapText="1"/>
    </xf>
    <xf numFmtId="0" fontId="25" fillId="29" borderId="49" xfId="0" applyFont="1" applyFill="1" applyBorder="1" applyAlignment="1">
      <alignment horizontal="center" vertical="center" wrapText="1"/>
    </xf>
    <xf numFmtId="0" fontId="25" fillId="29" borderId="50" xfId="0" applyFont="1" applyFill="1" applyBorder="1" applyAlignment="1">
      <alignment horizontal="center" vertical="center" wrapText="1"/>
    </xf>
    <xf numFmtId="2" fontId="22" fillId="29" borderId="10" xfId="0" applyNumberFormat="1" applyFont="1" applyFill="1" applyBorder="1" applyAlignment="1">
      <alignment horizontal="center" vertical="center" wrapText="1"/>
    </xf>
    <xf numFmtId="0" fontId="22" fillId="29" borderId="51" xfId="0" applyFont="1" applyFill="1" applyBorder="1" applyAlignment="1">
      <alignment horizontal="center" vertical="center" wrapText="1"/>
    </xf>
    <xf numFmtId="166" fontId="23" fillId="0" borderId="53" xfId="0" applyNumberFormat="1" applyFont="1" applyBorder="1" applyAlignment="1">
      <alignment vertical="center" wrapText="1"/>
    </xf>
    <xf numFmtId="166" fontId="23" fillId="0" borderId="35" xfId="0" applyNumberFormat="1" applyFont="1" applyBorder="1" applyAlignment="1">
      <alignment vertical="center" wrapText="1"/>
    </xf>
    <xf numFmtId="166" fontId="23" fillId="32" borderId="53" xfId="0" applyNumberFormat="1" applyFont="1" applyFill="1" applyBorder="1" applyAlignment="1">
      <alignment vertical="center" wrapText="1"/>
    </xf>
    <xf numFmtId="165" fontId="22" fillId="0" borderId="4" xfId="0" applyNumberFormat="1" applyFont="1" applyBorder="1" applyAlignment="1">
      <alignment horizontal="center" vertical="center" wrapText="1"/>
    </xf>
    <xf numFmtId="2" fontId="22" fillId="0" borderId="60" xfId="0" applyNumberFormat="1" applyFont="1" applyBorder="1" applyAlignment="1">
      <alignment horizontal="center" vertical="center" wrapText="1"/>
    </xf>
    <xf numFmtId="166" fontId="23" fillId="32" borderId="35" xfId="0" applyNumberFormat="1" applyFont="1" applyFill="1" applyBorder="1" applyAlignment="1">
      <alignment vertical="center" wrapText="1"/>
    </xf>
    <xf numFmtId="165" fontId="22" fillId="0" borderId="60" xfId="0" applyNumberFormat="1" applyFont="1" applyBorder="1" applyAlignment="1">
      <alignment horizontal="center" vertical="center" wrapText="1"/>
    </xf>
    <xf numFmtId="166" fontId="23" fillId="34" borderId="53" xfId="0" applyNumberFormat="1" applyFont="1" applyFill="1" applyBorder="1" applyAlignment="1">
      <alignment vertical="center" wrapText="1"/>
    </xf>
    <xf numFmtId="165" fontId="26" fillId="0" borderId="4" xfId="20" applyNumberFormat="1" applyFont="1" applyBorder="1" applyAlignment="1">
      <alignment horizontal="center" vertical="center"/>
    </xf>
    <xf numFmtId="165" fontId="22" fillId="0" borderId="60" xfId="0" applyNumberFormat="1" applyFont="1" applyBorder="1" applyAlignment="1">
      <alignment horizontal="center" vertical="center"/>
    </xf>
    <xf numFmtId="166" fontId="23" fillId="34" borderId="64" xfId="0" applyNumberFormat="1" applyFont="1" applyFill="1" applyBorder="1" applyAlignment="1">
      <alignment vertical="center" wrapText="1"/>
    </xf>
    <xf numFmtId="165" fontId="26" fillId="0" borderId="60" xfId="0" applyNumberFormat="1" applyFont="1" applyBorder="1" applyAlignment="1">
      <alignment horizontal="center" vertical="center"/>
    </xf>
    <xf numFmtId="0" fontId="26" fillId="35" borderId="2" xfId="0" applyFont="1" applyFill="1" applyBorder="1" applyAlignment="1">
      <alignment horizontal="center" vertical="center" wrapText="1"/>
    </xf>
    <xf numFmtId="166" fontId="27" fillId="35" borderId="68" xfId="0" applyNumberFormat="1" applyFont="1" applyFill="1" applyBorder="1" applyAlignment="1">
      <alignment vertical="center" wrapText="1"/>
    </xf>
    <xf numFmtId="164" fontId="26" fillId="35" borderId="65" xfId="0" applyNumberFormat="1" applyFont="1" applyFill="1" applyBorder="1" applyAlignment="1">
      <alignment horizontal="center" vertical="center" wrapText="1"/>
    </xf>
    <xf numFmtId="166" fontId="27" fillId="35" borderId="66" xfId="0" applyNumberFormat="1" applyFont="1" applyFill="1" applyBorder="1" applyAlignment="1">
      <alignment horizontal="center" vertical="center" wrapText="1"/>
    </xf>
    <xf numFmtId="166" fontId="22" fillId="0" borderId="71" xfId="0" applyNumberFormat="1" applyFont="1" applyBorder="1" applyAlignment="1">
      <alignment horizontal="center" vertical="center"/>
    </xf>
    <xf numFmtId="0" fontId="22" fillId="0" borderId="72" xfId="0" applyFont="1" applyBorder="1" applyAlignment="1">
      <alignment horizontal="center" vertical="center"/>
    </xf>
    <xf numFmtId="166" fontId="23" fillId="0" borderId="48" xfId="0" applyNumberFormat="1" applyFont="1" applyBorder="1" applyAlignment="1">
      <alignment vertical="center" wrapText="1"/>
    </xf>
    <xf numFmtId="166" fontId="23" fillId="0" borderId="31" xfId="0" applyNumberFormat="1" applyFont="1" applyBorder="1" applyAlignment="1">
      <alignment vertical="center" wrapText="1"/>
    </xf>
    <xf numFmtId="166" fontId="23" fillId="0" borderId="45" xfId="0" applyNumberFormat="1" applyFont="1" applyBorder="1" applyAlignment="1">
      <alignment vertical="center" wrapText="1"/>
    </xf>
    <xf numFmtId="166" fontId="14" fillId="0" borderId="16" xfId="19" applyNumberFormat="1"/>
    <xf numFmtId="166" fontId="0" fillId="0" borderId="0" xfId="0" applyNumberFormat="1"/>
    <xf numFmtId="166" fontId="13" fillId="16" borderId="4" xfId="13" applyNumberFormat="1" applyBorder="1" applyAlignment="1">
      <alignment horizontal="center"/>
    </xf>
    <xf numFmtId="166" fontId="13" fillId="20" borderId="4" xfId="17" applyNumberFormat="1" applyBorder="1" applyAlignment="1">
      <alignment horizontal="left"/>
    </xf>
    <xf numFmtId="166" fontId="12" fillId="4" borderId="4" xfId="1" applyNumberFormat="1" applyBorder="1" applyAlignment="1">
      <alignment horizontal="center" vertical="center"/>
    </xf>
    <xf numFmtId="166" fontId="12" fillId="5" borderId="4" xfId="2" applyNumberFormat="1" applyBorder="1" applyAlignment="1">
      <alignment horizontal="center" vertical="center"/>
    </xf>
    <xf numFmtId="166" fontId="12" fillId="6" borderId="4" xfId="3" applyNumberFormat="1" applyBorder="1" applyAlignment="1">
      <alignment horizontal="center" vertical="center"/>
    </xf>
    <xf numFmtId="166" fontId="12" fillId="7" borderId="4" xfId="4" applyNumberFormat="1" applyBorder="1" applyAlignment="1">
      <alignment horizontal="center" vertical="center"/>
    </xf>
    <xf numFmtId="166" fontId="12" fillId="8" borderId="4" xfId="5" applyNumberFormat="1" applyBorder="1" applyAlignment="1">
      <alignment horizontal="center" vertical="center"/>
    </xf>
    <xf numFmtId="166" fontId="12" fillId="9" borderId="8" xfId="6" applyNumberFormat="1" applyBorder="1" applyAlignment="1">
      <alignment horizontal="center" vertical="center"/>
    </xf>
    <xf numFmtId="166" fontId="12" fillId="9" borderId="4" xfId="6" applyNumberFormat="1" applyBorder="1" applyAlignment="1">
      <alignment horizontal="center" vertical="center"/>
    </xf>
    <xf numFmtId="0" fontId="10" fillId="26" borderId="12" xfId="0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2" fillId="27" borderId="15" xfId="0" applyFont="1" applyFill="1" applyBorder="1" applyAlignment="1">
      <alignment horizontal="center" vertical="center" textRotation="180"/>
    </xf>
    <xf numFmtId="0" fontId="0" fillId="27" borderId="15" xfId="0" applyFill="1" applyBorder="1" applyAlignment="1">
      <alignment horizontal="center" vertical="center" textRotation="180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6" fontId="15" fillId="4" borderId="4" xfId="1" applyNumberFormat="1" applyFont="1" applyBorder="1" applyAlignment="1">
      <alignment horizontal="center"/>
    </xf>
    <xf numFmtId="0" fontId="10" fillId="26" borderId="1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7" fillId="28" borderId="8" xfId="0" applyFont="1" applyFill="1" applyBorder="1" applyAlignment="1">
      <alignment horizontal="center"/>
    </xf>
    <xf numFmtId="0" fontId="17" fillId="28" borderId="14" xfId="0" applyFont="1" applyFill="1" applyBorder="1" applyAlignment="1">
      <alignment horizontal="center"/>
    </xf>
    <xf numFmtId="0" fontId="13" fillId="16" borderId="23" xfId="13" applyBorder="1" applyAlignment="1">
      <alignment horizontal="center"/>
    </xf>
    <xf numFmtId="0" fontId="13" fillId="16" borderId="24" xfId="13" applyBorder="1" applyAlignment="1">
      <alignment horizontal="center"/>
    </xf>
    <xf numFmtId="0" fontId="13" fillId="16" borderId="30" xfId="13" applyBorder="1" applyAlignment="1">
      <alignment horizontal="center"/>
    </xf>
    <xf numFmtId="166" fontId="16" fillId="17" borderId="21" xfId="14" applyNumberFormat="1" applyFont="1" applyBorder="1" applyAlignment="1">
      <alignment horizontal="center" vertical="center"/>
    </xf>
    <xf numFmtId="166" fontId="16" fillId="17" borderId="18" xfId="14" applyNumberFormat="1" applyFont="1" applyBorder="1" applyAlignment="1">
      <alignment horizontal="center" vertical="center"/>
    </xf>
    <xf numFmtId="166" fontId="16" fillId="17" borderId="34" xfId="14" applyNumberFormat="1" applyFont="1" applyBorder="1" applyAlignment="1">
      <alignment horizontal="center" vertical="center"/>
    </xf>
    <xf numFmtId="166" fontId="16" fillId="5" borderId="7" xfId="2" applyNumberFormat="1" applyFont="1" applyBorder="1" applyAlignment="1">
      <alignment horizontal="center" vertical="center"/>
    </xf>
    <xf numFmtId="166" fontId="16" fillId="5" borderId="11" xfId="2" applyNumberFormat="1" applyFont="1" applyBorder="1" applyAlignment="1">
      <alignment horizontal="center" vertical="center"/>
    </xf>
    <xf numFmtId="166" fontId="16" fillId="5" borderId="5" xfId="2" applyNumberFormat="1" applyFont="1" applyBorder="1" applyAlignment="1">
      <alignment horizontal="center" vertical="center"/>
    </xf>
    <xf numFmtId="166" fontId="12" fillId="4" borderId="4" xfId="1" applyNumberFormat="1" applyBorder="1" applyAlignment="1">
      <alignment horizontal="center"/>
    </xf>
    <xf numFmtId="166" fontId="16" fillId="18" borderId="7" xfId="15" applyNumberFormat="1" applyFont="1" applyBorder="1" applyAlignment="1">
      <alignment horizontal="center" vertical="center"/>
    </xf>
    <xf numFmtId="166" fontId="16" fillId="18" borderId="11" xfId="15" applyNumberFormat="1" applyFont="1" applyBorder="1" applyAlignment="1">
      <alignment horizontal="center" vertical="center"/>
    </xf>
    <xf numFmtId="166" fontId="16" fillId="18" borderId="5" xfId="15" applyNumberFormat="1" applyFont="1" applyBorder="1" applyAlignment="1">
      <alignment horizontal="center" vertical="center"/>
    </xf>
    <xf numFmtId="166" fontId="16" fillId="6" borderId="7" xfId="3" applyNumberFormat="1" applyFont="1" applyBorder="1" applyAlignment="1">
      <alignment horizontal="center" vertical="center"/>
    </xf>
    <xf numFmtId="166" fontId="16" fillId="6" borderId="11" xfId="3" applyNumberFormat="1" applyFont="1" applyBorder="1" applyAlignment="1">
      <alignment horizontal="center" vertical="center"/>
    </xf>
    <xf numFmtId="166" fontId="16" fillId="6" borderId="5" xfId="3" applyNumberFormat="1" applyFont="1" applyBorder="1" applyAlignment="1">
      <alignment horizontal="center" vertical="center"/>
    </xf>
    <xf numFmtId="166" fontId="16" fillId="7" borderId="7" xfId="4" applyNumberFormat="1" applyFont="1" applyBorder="1" applyAlignment="1">
      <alignment horizontal="center" vertical="center"/>
    </xf>
    <xf numFmtId="166" fontId="16" fillId="7" borderId="11" xfId="4" applyNumberFormat="1" applyFont="1" applyBorder="1" applyAlignment="1">
      <alignment horizontal="center" vertical="center"/>
    </xf>
    <xf numFmtId="166" fontId="16" fillId="7" borderId="5" xfId="4" applyNumberFormat="1" applyFont="1" applyBorder="1" applyAlignment="1">
      <alignment horizontal="center" vertical="center"/>
    </xf>
    <xf numFmtId="166" fontId="16" fillId="19" borderId="7" xfId="16" applyNumberFormat="1" applyFont="1" applyBorder="1" applyAlignment="1">
      <alignment horizontal="center" vertical="center"/>
    </xf>
    <xf numFmtId="166" fontId="16" fillId="19" borderId="11" xfId="16" applyNumberFormat="1" applyFont="1" applyBorder="1" applyAlignment="1">
      <alignment horizontal="center" vertical="center"/>
    </xf>
    <xf numFmtId="166" fontId="16" fillId="19" borderId="5" xfId="16" applyNumberFormat="1" applyFont="1" applyBorder="1" applyAlignment="1">
      <alignment horizontal="center" vertical="center"/>
    </xf>
    <xf numFmtId="166" fontId="16" fillId="9" borderId="7" xfId="6" applyNumberFormat="1" applyFont="1" applyBorder="1" applyAlignment="1">
      <alignment horizontal="center" vertical="center"/>
    </xf>
    <xf numFmtId="166" fontId="16" fillId="9" borderId="11" xfId="6" applyNumberFormat="1" applyFont="1" applyBorder="1" applyAlignment="1">
      <alignment horizontal="center" vertical="center"/>
    </xf>
    <xf numFmtId="166" fontId="16" fillId="9" borderId="5" xfId="6" applyNumberFormat="1" applyFont="1" applyBorder="1" applyAlignment="1">
      <alignment horizontal="center" vertical="center"/>
    </xf>
    <xf numFmtId="0" fontId="13" fillId="16" borderId="31" xfId="13" applyBorder="1" applyAlignment="1">
      <alignment horizontal="center"/>
    </xf>
    <xf numFmtId="0" fontId="13" fillId="16" borderId="32" xfId="13" applyBorder="1" applyAlignment="1">
      <alignment horizontal="center"/>
    </xf>
    <xf numFmtId="166" fontId="16" fillId="21" borderId="7" xfId="18" applyNumberFormat="1" applyFont="1" applyBorder="1" applyAlignment="1">
      <alignment horizontal="center" vertical="center"/>
    </xf>
    <xf numFmtId="166" fontId="16" fillId="21" borderId="11" xfId="18" applyNumberFormat="1" applyFont="1" applyBorder="1" applyAlignment="1">
      <alignment horizontal="center" vertical="center"/>
    </xf>
    <xf numFmtId="166" fontId="16" fillId="21" borderId="5" xfId="18" applyNumberFormat="1" applyFont="1" applyBorder="1" applyAlignment="1">
      <alignment horizontal="center" vertical="center"/>
    </xf>
    <xf numFmtId="166" fontId="16" fillId="8" borderId="7" xfId="5" applyNumberFormat="1" applyFont="1" applyBorder="1" applyAlignment="1">
      <alignment horizontal="center" vertical="center"/>
    </xf>
    <xf numFmtId="166" fontId="16" fillId="8" borderId="11" xfId="5" applyNumberFormat="1" applyFont="1" applyBorder="1" applyAlignment="1">
      <alignment horizontal="center" vertical="center"/>
    </xf>
    <xf numFmtId="166" fontId="16" fillId="8" borderId="5" xfId="5" applyNumberFormat="1" applyFont="1" applyBorder="1" applyAlignment="1">
      <alignment horizontal="center" vertical="center"/>
    </xf>
    <xf numFmtId="166" fontId="16" fillId="20" borderId="7" xfId="17" applyNumberFormat="1" applyFont="1" applyBorder="1" applyAlignment="1">
      <alignment horizontal="center" vertical="center"/>
    </xf>
    <xf numFmtId="166" fontId="16" fillId="20" borderId="11" xfId="17" applyNumberFormat="1" applyFont="1" applyBorder="1" applyAlignment="1">
      <alignment horizontal="center" vertical="center"/>
    </xf>
    <xf numFmtId="166" fontId="16" fillId="20" borderId="5" xfId="17" applyNumberFormat="1" applyFont="1" applyBorder="1" applyAlignment="1">
      <alignment horizontal="center" vertical="center"/>
    </xf>
    <xf numFmtId="166" fontId="16" fillId="5" borderId="25" xfId="2" applyNumberFormat="1" applyFont="1" applyBorder="1" applyAlignment="1">
      <alignment horizontal="center" vertical="center"/>
    </xf>
    <xf numFmtId="166" fontId="16" fillId="17" borderId="35" xfId="14" applyNumberFormat="1" applyFont="1" applyBorder="1" applyAlignment="1">
      <alignment horizontal="center" vertical="center"/>
    </xf>
    <xf numFmtId="166" fontId="16" fillId="17" borderId="19" xfId="14" applyNumberFormat="1" applyFont="1" applyBorder="1" applyAlignment="1">
      <alignment horizontal="center" vertical="center"/>
    </xf>
    <xf numFmtId="166" fontId="16" fillId="6" borderId="25" xfId="3" applyNumberFormat="1" applyFont="1" applyBorder="1" applyAlignment="1">
      <alignment horizontal="center" vertical="center"/>
    </xf>
    <xf numFmtId="166" fontId="16" fillId="18" borderId="25" xfId="15" applyNumberFormat="1" applyFont="1" applyBorder="1" applyAlignment="1">
      <alignment horizontal="center" vertical="center"/>
    </xf>
    <xf numFmtId="166" fontId="16" fillId="18" borderId="26" xfId="15" applyNumberFormat="1" applyFont="1" applyBorder="1" applyAlignment="1">
      <alignment horizontal="center" vertical="center"/>
    </xf>
    <xf numFmtId="166" fontId="16" fillId="19" borderId="25" xfId="16" applyNumberFormat="1" applyFont="1" applyBorder="1" applyAlignment="1">
      <alignment horizontal="center" vertical="center"/>
    </xf>
    <xf numFmtId="166" fontId="16" fillId="19" borderId="26" xfId="16" applyNumberFormat="1" applyFont="1" applyBorder="1" applyAlignment="1">
      <alignment horizontal="center" vertical="center"/>
    </xf>
    <xf numFmtId="166" fontId="16" fillId="7" borderId="25" xfId="4" applyNumberFormat="1" applyFont="1" applyBorder="1" applyAlignment="1">
      <alignment horizontal="center" vertical="center"/>
    </xf>
    <xf numFmtId="166" fontId="16" fillId="20" borderId="25" xfId="17" applyNumberFormat="1" applyFont="1" applyBorder="1" applyAlignment="1">
      <alignment horizontal="center" vertical="center"/>
    </xf>
    <xf numFmtId="166" fontId="16" fillId="8" borderId="25" xfId="5" applyNumberFormat="1" applyFont="1" applyBorder="1" applyAlignment="1">
      <alignment horizontal="center" vertical="center"/>
    </xf>
    <xf numFmtId="166" fontId="16" fillId="9" borderId="25" xfId="6" applyNumberFormat="1" applyFont="1" applyBorder="1" applyAlignment="1">
      <alignment horizontal="center" vertical="center"/>
    </xf>
    <xf numFmtId="0" fontId="13" fillId="16" borderId="2" xfId="13" applyBorder="1" applyAlignment="1">
      <alignment horizontal="center"/>
    </xf>
    <xf numFmtId="0" fontId="13" fillId="16" borderId="10" xfId="13" applyBorder="1" applyAlignment="1">
      <alignment horizontal="center"/>
    </xf>
    <xf numFmtId="0" fontId="13" fillId="16" borderId="33" xfId="13" applyBorder="1" applyAlignment="1">
      <alignment horizontal="center"/>
    </xf>
    <xf numFmtId="166" fontId="16" fillId="21" borderId="25" xfId="18" applyNumberFormat="1" applyFont="1" applyBorder="1" applyAlignment="1">
      <alignment horizontal="center" vertical="center"/>
    </xf>
    <xf numFmtId="166" fontId="16" fillId="17" borderId="1" xfId="14" applyNumberFormat="1" applyFont="1" applyBorder="1" applyAlignment="1">
      <alignment horizontal="center" vertical="center"/>
    </xf>
    <xf numFmtId="166" fontId="16" fillId="17" borderId="9" xfId="14" applyNumberFormat="1" applyFont="1" applyBorder="1" applyAlignment="1">
      <alignment horizontal="center" vertical="center"/>
    </xf>
    <xf numFmtId="166" fontId="16" fillId="17" borderId="22" xfId="14" applyNumberFormat="1" applyFont="1" applyBorder="1" applyAlignment="1">
      <alignment horizontal="center" vertical="center"/>
    </xf>
    <xf numFmtId="166" fontId="16" fillId="5" borderId="27" xfId="2" applyNumberFormat="1" applyFont="1" applyBorder="1" applyAlignment="1">
      <alignment horizontal="center" vertical="center"/>
    </xf>
    <xf numFmtId="166" fontId="16" fillId="5" borderId="12" xfId="2" applyNumberFormat="1" applyFont="1" applyBorder="1" applyAlignment="1">
      <alignment horizontal="center" vertical="center"/>
    </xf>
    <xf numFmtId="166" fontId="16" fillId="5" borderId="28" xfId="2" applyNumberFormat="1" applyFont="1" applyBorder="1" applyAlignment="1">
      <alignment horizontal="center" vertical="center"/>
    </xf>
    <xf numFmtId="166" fontId="16" fillId="18" borderId="1" xfId="15" applyNumberFormat="1" applyFont="1" applyBorder="1" applyAlignment="1">
      <alignment horizontal="center" vertical="center"/>
    </xf>
    <xf numFmtId="166" fontId="16" fillId="18" borderId="9" xfId="15" applyNumberFormat="1" applyFont="1" applyBorder="1" applyAlignment="1">
      <alignment horizontal="center" vertical="center"/>
    </xf>
    <xf numFmtId="166" fontId="16" fillId="18" borderId="22" xfId="15" applyNumberFormat="1" applyFont="1" applyBorder="1" applyAlignment="1">
      <alignment horizontal="center" vertical="center"/>
    </xf>
    <xf numFmtId="166" fontId="16" fillId="19" borderId="1" xfId="16" applyNumberFormat="1" applyFont="1" applyBorder="1" applyAlignment="1">
      <alignment horizontal="center" vertical="center"/>
    </xf>
    <xf numFmtId="166" fontId="16" fillId="19" borderId="9" xfId="16" applyNumberFormat="1" applyFont="1" applyBorder="1" applyAlignment="1">
      <alignment horizontal="center" vertical="center"/>
    </xf>
    <xf numFmtId="166" fontId="16" fillId="19" borderId="22" xfId="16" applyNumberFormat="1" applyFont="1" applyBorder="1" applyAlignment="1">
      <alignment horizontal="center" vertical="center"/>
    </xf>
    <xf numFmtId="166" fontId="16" fillId="7" borderId="27" xfId="4" applyNumberFormat="1" applyFont="1" applyBorder="1" applyAlignment="1">
      <alignment horizontal="center" vertical="center"/>
    </xf>
    <xf numFmtId="166" fontId="16" fillId="7" borderId="12" xfId="4" applyNumberFormat="1" applyFont="1" applyBorder="1" applyAlignment="1">
      <alignment horizontal="center" vertical="center"/>
    </xf>
    <xf numFmtId="166" fontId="16" fillId="7" borderId="28" xfId="4" applyNumberFormat="1" applyFont="1" applyBorder="1" applyAlignment="1">
      <alignment horizontal="center" vertical="center"/>
    </xf>
    <xf numFmtId="166" fontId="16" fillId="20" borderId="1" xfId="17" applyNumberFormat="1" applyFont="1" applyBorder="1" applyAlignment="1">
      <alignment horizontal="center" vertical="center"/>
    </xf>
    <xf numFmtId="166" fontId="16" fillId="20" borderId="9" xfId="17" applyNumberFormat="1" applyFont="1" applyBorder="1" applyAlignment="1">
      <alignment horizontal="center" vertical="center"/>
    </xf>
    <xf numFmtId="166" fontId="16" fillId="20" borderId="22" xfId="17" applyNumberFormat="1" applyFont="1" applyBorder="1" applyAlignment="1">
      <alignment horizontal="center" vertical="center"/>
    </xf>
    <xf numFmtId="166" fontId="16" fillId="8" borderId="35" xfId="5" applyNumberFormat="1" applyFont="1" applyBorder="1" applyAlignment="1">
      <alignment horizontal="center" vertical="center"/>
    </xf>
    <xf numFmtId="166" fontId="16" fillId="8" borderId="18" xfId="5" applyNumberFormat="1" applyFont="1" applyBorder="1" applyAlignment="1">
      <alignment horizontal="center" vertical="center"/>
    </xf>
    <xf numFmtId="166" fontId="16" fillId="8" borderId="34" xfId="5" applyNumberFormat="1" applyFont="1" applyBorder="1" applyAlignment="1">
      <alignment horizontal="center" vertical="center"/>
    </xf>
    <xf numFmtId="166" fontId="16" fillId="7" borderId="31" xfId="4" applyNumberFormat="1" applyFont="1" applyBorder="1" applyAlignment="1">
      <alignment horizontal="center" vertical="center"/>
    </xf>
    <xf numFmtId="166" fontId="16" fillId="7" borderId="24" xfId="4" applyNumberFormat="1" applyFont="1" applyBorder="1" applyAlignment="1">
      <alignment horizontal="center" vertical="center"/>
    </xf>
    <xf numFmtId="166" fontId="16" fillId="7" borderId="30" xfId="4" applyNumberFormat="1" applyFont="1" applyBorder="1" applyAlignment="1">
      <alignment horizontal="center" vertical="center"/>
    </xf>
    <xf numFmtId="166" fontId="16" fillId="6" borderId="27" xfId="3" applyNumberFormat="1" applyFont="1" applyBorder="1" applyAlignment="1">
      <alignment horizontal="center" vertical="center"/>
    </xf>
    <xf numFmtId="166" fontId="16" fillId="6" borderId="12" xfId="3" applyNumberFormat="1" applyFont="1" applyBorder="1" applyAlignment="1">
      <alignment horizontal="center" vertical="center"/>
    </xf>
    <xf numFmtId="166" fontId="16" fillId="6" borderId="28" xfId="3" applyNumberFormat="1" applyFont="1" applyBorder="1" applyAlignment="1">
      <alignment horizontal="center" vertical="center"/>
    </xf>
    <xf numFmtId="166" fontId="16" fillId="21" borderId="1" xfId="18" applyNumberFormat="1" applyFont="1" applyBorder="1" applyAlignment="1">
      <alignment horizontal="center" vertical="center"/>
    </xf>
    <xf numFmtId="166" fontId="16" fillId="21" borderId="9" xfId="18" applyNumberFormat="1" applyFont="1" applyBorder="1" applyAlignment="1">
      <alignment horizontal="center" vertical="center"/>
    </xf>
    <xf numFmtId="166" fontId="16" fillId="21" borderId="22" xfId="18" applyNumberFormat="1" applyFont="1" applyBorder="1" applyAlignment="1">
      <alignment horizontal="center" vertical="center"/>
    </xf>
    <xf numFmtId="166" fontId="16" fillId="9" borderId="35" xfId="6" applyNumberFormat="1" applyFont="1" applyBorder="1" applyAlignment="1">
      <alignment horizontal="center" vertical="center"/>
    </xf>
    <xf numFmtId="166" fontId="16" fillId="9" borderId="18" xfId="6" applyNumberFormat="1" applyFont="1" applyBorder="1" applyAlignment="1">
      <alignment horizontal="center" vertical="center"/>
    </xf>
    <xf numFmtId="166" fontId="16" fillId="9" borderId="34" xfId="6" applyNumberFormat="1" applyFont="1" applyBorder="1" applyAlignment="1">
      <alignment horizontal="center" vertical="center"/>
    </xf>
    <xf numFmtId="2" fontId="19" fillId="25" borderId="37" xfId="0" applyNumberFormat="1" applyFont="1" applyFill="1" applyBorder="1" applyAlignment="1">
      <alignment horizontal="center" vertical="center"/>
    </xf>
    <xf numFmtId="0" fontId="19" fillId="25" borderId="38" xfId="0" applyFont="1" applyFill="1" applyBorder="1" applyAlignment="1">
      <alignment horizontal="center" vertical="center"/>
    </xf>
    <xf numFmtId="0" fontId="19" fillId="25" borderId="39" xfId="0" applyFont="1" applyFill="1" applyBorder="1" applyAlignment="1">
      <alignment horizontal="center" vertical="center"/>
    </xf>
    <xf numFmtId="0" fontId="21" fillId="29" borderId="43" xfId="0" applyFont="1" applyFill="1" applyBorder="1" applyAlignment="1">
      <alignment horizontal="center" vertical="center" wrapText="1"/>
    </xf>
    <xf numFmtId="0" fontId="21" fillId="29" borderId="9" xfId="0" applyFont="1" applyFill="1" applyBorder="1" applyAlignment="1">
      <alignment horizontal="center" vertical="center" wrapText="1"/>
    </xf>
    <xf numFmtId="0" fontId="21" fillId="29" borderId="44" xfId="0" applyFont="1" applyFill="1" applyBorder="1" applyAlignment="1">
      <alignment horizontal="center" vertical="center" wrapText="1"/>
    </xf>
    <xf numFmtId="0" fontId="21" fillId="29" borderId="36" xfId="0" applyFont="1" applyFill="1" applyBorder="1" applyAlignment="1">
      <alignment horizontal="center" vertical="center" wrapText="1"/>
    </xf>
    <xf numFmtId="0" fontId="21" fillId="29" borderId="45" xfId="0" applyFont="1" applyFill="1" applyBorder="1" applyAlignment="1">
      <alignment horizontal="center" vertical="center" wrapText="1"/>
    </xf>
    <xf numFmtId="0" fontId="21" fillId="29" borderId="46" xfId="0" applyFont="1" applyFill="1" applyBorder="1" applyAlignment="1">
      <alignment horizontal="center" vertical="center" wrapText="1"/>
    </xf>
    <xf numFmtId="0" fontId="19" fillId="25" borderId="36" xfId="0" applyFont="1" applyFill="1" applyBorder="1" applyAlignment="1">
      <alignment horizontal="center" vertical="center" wrapText="1"/>
    </xf>
    <xf numFmtId="0" fontId="19" fillId="25" borderId="36" xfId="0" applyFont="1" applyFill="1" applyBorder="1" applyAlignment="1">
      <alignment horizontal="center" vertical="center"/>
    </xf>
    <xf numFmtId="14" fontId="19" fillId="25" borderId="37" xfId="0" applyNumberFormat="1" applyFont="1" applyFill="1" applyBorder="1" applyAlignment="1">
      <alignment horizontal="center" vertical="center"/>
    </xf>
    <xf numFmtId="14" fontId="19" fillId="25" borderId="38" xfId="0" applyNumberFormat="1" applyFont="1" applyFill="1" applyBorder="1" applyAlignment="1">
      <alignment horizontal="center" vertical="center"/>
    </xf>
    <xf numFmtId="14" fontId="19" fillId="25" borderId="39" xfId="0" applyNumberFormat="1" applyFont="1" applyFill="1" applyBorder="1" applyAlignment="1">
      <alignment horizontal="center" vertical="center"/>
    </xf>
    <xf numFmtId="0" fontId="19" fillId="25" borderId="40" xfId="0" applyFont="1" applyFill="1" applyBorder="1" applyAlignment="1">
      <alignment horizontal="center" vertical="center"/>
    </xf>
    <xf numFmtId="0" fontId="19" fillId="25" borderId="41" xfId="0" applyFont="1" applyFill="1" applyBorder="1" applyAlignment="1">
      <alignment horizontal="center" vertical="center"/>
    </xf>
    <xf numFmtId="0" fontId="19" fillId="25" borderId="42" xfId="0" applyFont="1" applyFill="1" applyBorder="1" applyAlignment="1">
      <alignment horizontal="center" vertical="center"/>
    </xf>
    <xf numFmtId="14" fontId="0" fillId="25" borderId="38" xfId="0" applyNumberFormat="1" applyFill="1" applyBorder="1" applyAlignment="1">
      <alignment horizontal="center" vertical="center"/>
    </xf>
    <xf numFmtId="14" fontId="0" fillId="25" borderId="39" xfId="0" applyNumberFormat="1" applyFill="1" applyBorder="1" applyAlignment="1">
      <alignment horizontal="center" vertical="center"/>
    </xf>
    <xf numFmtId="0" fontId="19" fillId="25" borderId="37" xfId="0" applyFont="1" applyFill="1" applyBorder="1" applyAlignment="1">
      <alignment horizontal="center" vertical="center"/>
    </xf>
    <xf numFmtId="0" fontId="20" fillId="25" borderId="37" xfId="0" applyFont="1" applyFill="1" applyBorder="1" applyAlignment="1">
      <alignment horizontal="center" vertical="center"/>
    </xf>
    <xf numFmtId="0" fontId="20" fillId="25" borderId="38" xfId="0" applyFont="1" applyFill="1" applyBorder="1" applyAlignment="1">
      <alignment horizontal="center" vertical="center"/>
    </xf>
    <xf numFmtId="0" fontId="20" fillId="25" borderId="39" xfId="0" applyFont="1" applyFill="1" applyBorder="1" applyAlignment="1">
      <alignment horizontal="center" vertical="center"/>
    </xf>
    <xf numFmtId="165" fontId="22" fillId="0" borderId="56" xfId="0" applyNumberFormat="1" applyFont="1" applyBorder="1" applyAlignment="1">
      <alignment horizontal="center" vertical="center"/>
    </xf>
    <xf numFmtId="0" fontId="22" fillId="0" borderId="60" xfId="0" applyFont="1" applyBorder="1" applyAlignment="1">
      <alignment horizontal="center" vertical="center"/>
    </xf>
    <xf numFmtId="166" fontId="22" fillId="0" borderId="57" xfId="0" applyNumberFormat="1" applyFont="1" applyBorder="1" applyAlignment="1">
      <alignment horizontal="center" vertical="center" wrapText="1"/>
    </xf>
    <xf numFmtId="166" fontId="22" fillId="0" borderId="61" xfId="0" applyNumberFormat="1" applyFont="1" applyBorder="1" applyAlignment="1">
      <alignment horizontal="center" vertical="center" wrapText="1"/>
    </xf>
    <xf numFmtId="0" fontId="0" fillId="0" borderId="61" xfId="0" applyBorder="1" applyAlignment="1">
      <alignment horizontal="center" vertical="center" wrapText="1"/>
    </xf>
    <xf numFmtId="0" fontId="0" fillId="0" borderId="73" xfId="0" applyBorder="1" applyAlignment="1">
      <alignment horizontal="center" vertical="center" wrapText="1"/>
    </xf>
    <xf numFmtId="165" fontId="24" fillId="31" borderId="0" xfId="0" applyNumberFormat="1" applyFont="1" applyFill="1" applyBorder="1" applyAlignment="1">
      <alignment horizontal="center" vertical="center" wrapText="1"/>
    </xf>
    <xf numFmtId="165" fontId="22" fillId="0" borderId="18" xfId="0" applyNumberFormat="1" applyFont="1" applyBorder="1" applyAlignment="1">
      <alignment horizontal="center" vertical="center" wrapText="1"/>
    </xf>
    <xf numFmtId="166" fontId="23" fillId="0" borderId="30" xfId="0" applyNumberFormat="1" applyFont="1" applyBorder="1" applyAlignment="1">
      <alignment horizontal="center" vertical="center" wrapText="1"/>
    </xf>
    <xf numFmtId="166" fontId="23" fillId="0" borderId="46" xfId="0" applyNumberFormat="1" applyFont="1" applyBorder="1" applyAlignment="1">
      <alignment horizontal="center" vertical="center" wrapText="1"/>
    </xf>
    <xf numFmtId="165" fontId="22" fillId="0" borderId="54" xfId="0" applyNumberFormat="1" applyFont="1" applyBorder="1" applyAlignment="1">
      <alignment horizontal="center" vertical="center"/>
    </xf>
    <xf numFmtId="165" fontId="22" fillId="0" borderId="59" xfId="0" applyNumberFormat="1" applyFont="1" applyBorder="1" applyAlignment="1">
      <alignment horizontal="center" vertical="center"/>
    </xf>
    <xf numFmtId="165" fontId="22" fillId="0" borderId="55" xfId="0" applyNumberFormat="1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165" fontId="22" fillId="0" borderId="4" xfId="0" applyNumberFormat="1" applyFont="1" applyBorder="1" applyAlignment="1">
      <alignment horizontal="center" vertical="center"/>
    </xf>
    <xf numFmtId="0" fontId="22" fillId="0" borderId="59" xfId="0" applyFont="1" applyBorder="1" applyAlignment="1">
      <alignment horizontal="center" vertical="center"/>
    </xf>
    <xf numFmtId="2" fontId="22" fillId="0" borderId="59" xfId="0" applyNumberFormat="1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33" borderId="2" xfId="0" applyFont="1" applyFill="1" applyBorder="1" applyAlignment="1">
      <alignment horizontal="center" vertical="center" wrapText="1"/>
    </xf>
    <xf numFmtId="0" fontId="0" fillId="33" borderId="63" xfId="0" applyFill="1" applyBorder="1" applyAlignment="1">
      <alignment horizontal="center" vertical="center" wrapText="1"/>
    </xf>
    <xf numFmtId="165" fontId="22" fillId="0" borderId="65" xfId="0" applyNumberFormat="1" applyFont="1" applyBorder="1" applyAlignment="1">
      <alignment horizontal="center" vertical="center" wrapText="1"/>
    </xf>
    <xf numFmtId="166" fontId="23" fillId="34" borderId="50" xfId="0" applyNumberFormat="1" applyFont="1" applyFill="1" applyBorder="1" applyAlignment="1">
      <alignment horizontal="center" vertical="center" wrapText="1"/>
    </xf>
    <xf numFmtId="166" fontId="23" fillId="34" borderId="66" xfId="0" applyNumberFormat="1" applyFont="1" applyFill="1" applyBorder="1" applyAlignment="1">
      <alignment horizontal="center" vertical="center" wrapText="1"/>
    </xf>
    <xf numFmtId="165" fontId="24" fillId="32" borderId="0" xfId="0" applyNumberFormat="1" applyFont="1" applyFill="1" applyBorder="1" applyAlignment="1">
      <alignment horizontal="center" vertical="center" wrapText="1"/>
    </xf>
    <xf numFmtId="165" fontId="22" fillId="32" borderId="18" xfId="0" applyNumberFormat="1" applyFont="1" applyFill="1" applyBorder="1" applyAlignment="1">
      <alignment horizontal="center" vertical="center" wrapText="1"/>
    </xf>
    <xf numFmtId="166" fontId="23" fillId="32" borderId="30" xfId="0" applyNumberFormat="1" applyFont="1" applyFill="1" applyBorder="1" applyAlignment="1">
      <alignment horizontal="center" vertical="center" wrapText="1"/>
    </xf>
    <xf numFmtId="166" fontId="23" fillId="32" borderId="46" xfId="0" applyNumberFormat="1" applyFont="1" applyFill="1" applyBorder="1" applyAlignment="1">
      <alignment horizontal="center" vertical="center" wrapText="1"/>
    </xf>
    <xf numFmtId="0" fontId="22" fillId="30" borderId="52" xfId="0" applyFont="1" applyFill="1" applyBorder="1" applyAlignment="1">
      <alignment horizontal="center" vertical="center" wrapText="1"/>
    </xf>
    <xf numFmtId="0" fontId="22" fillId="30" borderId="58" xfId="0" applyFont="1" applyFill="1" applyBorder="1" applyAlignment="1">
      <alignment horizontal="center" vertical="center" wrapText="1"/>
    </xf>
    <xf numFmtId="0" fontId="22" fillId="30" borderId="62" xfId="0" applyFont="1" applyFill="1" applyBorder="1" applyAlignment="1">
      <alignment horizontal="center" vertical="center" wrapText="1"/>
    </xf>
    <xf numFmtId="166" fontId="23" fillId="34" borderId="10" xfId="0" applyNumberFormat="1" applyFont="1" applyFill="1" applyBorder="1" applyAlignment="1">
      <alignment horizontal="center" vertical="center" wrapText="1"/>
    </xf>
    <xf numFmtId="166" fontId="23" fillId="34" borderId="65" xfId="0" applyNumberFormat="1" applyFont="1" applyFill="1" applyBorder="1" applyAlignment="1">
      <alignment horizontal="center" vertical="center" wrapText="1"/>
    </xf>
    <xf numFmtId="44" fontId="26" fillId="0" borderId="59" xfId="20" applyFont="1" applyBorder="1" applyAlignment="1">
      <alignment horizontal="center" vertical="center"/>
    </xf>
    <xf numFmtId="44" fontId="26" fillId="0" borderId="4" xfId="20" applyFont="1" applyBorder="1" applyAlignment="1">
      <alignment horizontal="center" vertical="center"/>
    </xf>
    <xf numFmtId="165" fontId="26" fillId="0" borderId="67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2" fillId="0" borderId="69" xfId="0" applyFont="1" applyBorder="1" applyAlignment="1">
      <alignment horizontal="center" vertical="center" wrapText="1"/>
    </xf>
    <xf numFmtId="0" fontId="0" fillId="0" borderId="70" xfId="0" applyFont="1" applyBorder="1" applyAlignment="1">
      <alignment horizontal="center" vertical="center" wrapText="1"/>
    </xf>
    <xf numFmtId="0" fontId="22" fillId="36" borderId="52" xfId="0" applyFont="1" applyFill="1" applyBorder="1" applyAlignment="1">
      <alignment horizontal="center" vertical="center" wrapText="1"/>
    </xf>
    <xf numFmtId="0" fontId="22" fillId="36" borderId="58" xfId="0" applyFont="1" applyFill="1" applyBorder="1" applyAlignment="1">
      <alignment horizontal="center" vertical="center" wrapText="1"/>
    </xf>
    <xf numFmtId="0" fontId="22" fillId="36" borderId="62" xfId="0" applyFont="1" applyFill="1" applyBorder="1" applyAlignment="1">
      <alignment horizontal="center" vertical="center" wrapText="1"/>
    </xf>
    <xf numFmtId="166" fontId="23" fillId="0" borderId="50" xfId="0" applyNumberFormat="1" applyFont="1" applyBorder="1" applyAlignment="1">
      <alignment horizontal="center" vertical="center" wrapText="1"/>
    </xf>
    <xf numFmtId="166" fontId="23" fillId="0" borderId="34" xfId="0" applyNumberFormat="1" applyFont="1" applyBorder="1" applyAlignment="1">
      <alignment horizontal="center" vertical="center" wrapText="1"/>
    </xf>
  </cellXfs>
  <cellStyles count="21">
    <cellStyle name="40 % - Accent1" xfId="1" builtinId="31"/>
    <cellStyle name="40 % - Accent2" xfId="2" builtinId="35"/>
    <cellStyle name="40 % - Accent3" xfId="3" builtinId="39"/>
    <cellStyle name="40 % - Accent4" xfId="4" builtinId="43"/>
    <cellStyle name="40 % - Accent5" xfId="5" builtinId="47"/>
    <cellStyle name="40 % - Accent6" xfId="6" builtinId="51"/>
    <cellStyle name="60 % - Accent1" xfId="7" builtinId="32"/>
    <cellStyle name="60 % - Accent2" xfId="8" builtinId="36"/>
    <cellStyle name="60 % - Accent3" xfId="9" builtinId="40"/>
    <cellStyle name="60 % - Accent4" xfId="10" builtinId="44"/>
    <cellStyle name="60 % - Accent5" xfId="11" builtinId="48"/>
    <cellStyle name="60 % - Accent6" xfId="12" builtinId="52"/>
    <cellStyle name="Accent1" xfId="13" builtinId="29"/>
    <cellStyle name="Accent2" xfId="14" builtinId="33"/>
    <cellStyle name="Accent3" xfId="15" builtinId="37"/>
    <cellStyle name="Accent4" xfId="16" builtinId="41"/>
    <cellStyle name="Accent5" xfId="17" builtinId="45"/>
    <cellStyle name="Accent6" xfId="18" builtinId="49"/>
    <cellStyle name="Monétaire" xfId="20" builtinId="4"/>
    <cellStyle name="Normal" xfId="0" builtinId="0"/>
    <cellStyle name="Titre 1" xfId="19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25"/>
  <sheetViews>
    <sheetView zoomScale="115" zoomScaleNormal="11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Q6" sqref="Q6"/>
    </sheetView>
  </sheetViews>
  <sheetFormatPr baseColWidth="10" defaultRowHeight="12.75" x14ac:dyDescent="0.2"/>
  <cols>
    <col min="1" max="1" width="2.5703125" style="1" customWidth="1"/>
    <col min="2" max="2" width="11.85546875" style="1" customWidth="1"/>
    <col min="3" max="29" width="4.7109375" style="1" customWidth="1"/>
    <col min="30" max="30" width="4.7109375" style="2" customWidth="1"/>
    <col min="31" max="31" width="8" customWidth="1"/>
    <col min="33" max="33" width="6.85546875" customWidth="1"/>
    <col min="34" max="34" width="6.42578125" customWidth="1"/>
    <col min="35" max="35" width="8.42578125" customWidth="1"/>
    <col min="36" max="36" width="6" customWidth="1"/>
    <col min="37" max="37" width="8.140625" customWidth="1"/>
    <col min="38" max="38" width="6.5703125" customWidth="1"/>
    <col min="39" max="39" width="6.140625" customWidth="1"/>
    <col min="40" max="40" width="11.42578125" style="39"/>
    <col min="41" max="41" width="11.42578125" style="44"/>
  </cols>
  <sheetData>
    <row r="1" spans="1:43" ht="14.1" customHeight="1" thickBot="1" x14ac:dyDescent="0.25">
      <c r="A1" s="1" t="s">
        <v>20</v>
      </c>
      <c r="C1" s="21">
        <v>2.0833333333333332E-2</v>
      </c>
      <c r="D1" s="21">
        <v>2.0833333333333332E-2</v>
      </c>
      <c r="E1" s="21">
        <v>2.0833333333333332E-2</v>
      </c>
      <c r="F1" s="21">
        <v>2.0833333333333332E-2</v>
      </c>
      <c r="G1" s="21">
        <v>2.0833333333333332E-2</v>
      </c>
      <c r="H1" s="21">
        <v>2.0833333333333332E-2</v>
      </c>
      <c r="I1" s="21">
        <v>2.0833333333333332E-2</v>
      </c>
      <c r="J1" s="21">
        <v>2.0833333333333332E-2</v>
      </c>
      <c r="K1" s="21">
        <v>2.0833333333333332E-2</v>
      </c>
      <c r="L1" s="21">
        <v>2.0833333333333332E-2</v>
      </c>
      <c r="M1" s="21">
        <v>2.0833333333333332E-2</v>
      </c>
      <c r="N1" s="21">
        <v>2.0833333333333332E-2</v>
      </c>
      <c r="O1" s="21">
        <v>2.0833333333333332E-2</v>
      </c>
      <c r="P1" s="21">
        <v>2.0833333333333332E-2</v>
      </c>
      <c r="Q1" s="21">
        <v>2.0833333333333332E-2</v>
      </c>
      <c r="R1" s="21">
        <v>2.0833333333333332E-2</v>
      </c>
      <c r="S1" s="21">
        <v>2.0833333333333332E-2</v>
      </c>
      <c r="T1" s="21">
        <v>2.0833333333333332E-2</v>
      </c>
      <c r="U1" s="21">
        <v>2.0833333333333332E-2</v>
      </c>
      <c r="V1" s="21">
        <v>2.0833333333333332E-2</v>
      </c>
      <c r="W1" s="21">
        <v>2.0833333333333332E-2</v>
      </c>
      <c r="X1" s="21">
        <v>2.0833333333333332E-2</v>
      </c>
      <c r="Y1" s="21">
        <v>2.0833333333333332E-2</v>
      </c>
      <c r="Z1" s="21">
        <v>2.0833333333333332E-2</v>
      </c>
      <c r="AA1" s="21">
        <v>2.0833333333333332E-2</v>
      </c>
      <c r="AB1" s="21">
        <v>2.0833333333333332E-2</v>
      </c>
      <c r="AC1" s="21">
        <v>2.0833333333333332E-2</v>
      </c>
      <c r="AD1" s="21">
        <v>2.0833333333333332E-2</v>
      </c>
    </row>
    <row r="2" spans="1:43" ht="14.1" customHeight="1" thickBot="1" x14ac:dyDescent="0.25">
      <c r="B2" s="3">
        <v>7</v>
      </c>
      <c r="C2" s="20">
        <v>0.3125</v>
      </c>
      <c r="D2" s="19">
        <f>C1+C2</f>
        <v>0.33333333333333331</v>
      </c>
      <c r="E2" s="19">
        <f t="shared" ref="E2:AD2" si="0">D1+D2</f>
        <v>0.35416666666666663</v>
      </c>
      <c r="F2" s="19">
        <f t="shared" si="0"/>
        <v>0.37499999999999994</v>
      </c>
      <c r="G2" s="19">
        <f t="shared" si="0"/>
        <v>0.39583333333333326</v>
      </c>
      <c r="H2" s="19">
        <f t="shared" si="0"/>
        <v>0.41666666666666657</v>
      </c>
      <c r="I2" s="19">
        <f t="shared" si="0"/>
        <v>0.43749999999999989</v>
      </c>
      <c r="J2" s="19">
        <f t="shared" si="0"/>
        <v>0.4583333333333332</v>
      </c>
      <c r="K2" s="19">
        <f t="shared" si="0"/>
        <v>0.47916666666666652</v>
      </c>
      <c r="L2" s="19">
        <f t="shared" si="0"/>
        <v>0.49999999999999983</v>
      </c>
      <c r="M2" s="19">
        <f t="shared" si="0"/>
        <v>0.52083333333333315</v>
      </c>
      <c r="N2" s="19">
        <f t="shared" si="0"/>
        <v>0.54166666666666652</v>
      </c>
      <c r="O2" s="19">
        <f t="shared" si="0"/>
        <v>0.56249999999999989</v>
      </c>
      <c r="P2" s="19">
        <f t="shared" si="0"/>
        <v>0.58333333333333326</v>
      </c>
      <c r="Q2" s="19">
        <f t="shared" si="0"/>
        <v>0.60416666666666663</v>
      </c>
      <c r="R2" s="19">
        <f t="shared" si="0"/>
        <v>0.625</v>
      </c>
      <c r="S2" s="19">
        <f t="shared" si="0"/>
        <v>0.64583333333333337</v>
      </c>
      <c r="T2" s="19">
        <f t="shared" si="0"/>
        <v>0.66666666666666674</v>
      </c>
      <c r="U2" s="19">
        <f t="shared" si="0"/>
        <v>0.68750000000000011</v>
      </c>
      <c r="V2" s="19">
        <f t="shared" si="0"/>
        <v>0.70833333333333348</v>
      </c>
      <c r="W2" s="19">
        <f t="shared" si="0"/>
        <v>0.72916666666666685</v>
      </c>
      <c r="X2" s="19">
        <f t="shared" si="0"/>
        <v>0.75000000000000022</v>
      </c>
      <c r="Y2" s="19">
        <f t="shared" si="0"/>
        <v>0.77083333333333359</v>
      </c>
      <c r="Z2" s="19">
        <f t="shared" si="0"/>
        <v>0.79166666666666696</v>
      </c>
      <c r="AA2" s="19">
        <f t="shared" si="0"/>
        <v>0.81250000000000033</v>
      </c>
      <c r="AB2" s="19">
        <f t="shared" si="0"/>
        <v>0.8333333333333337</v>
      </c>
      <c r="AC2" s="19">
        <f t="shared" si="0"/>
        <v>0.85416666666666707</v>
      </c>
      <c r="AD2" s="19">
        <f t="shared" si="0"/>
        <v>0.87500000000000044</v>
      </c>
    </row>
    <row r="3" spans="1:43" ht="14.1" customHeight="1" thickBot="1" x14ac:dyDescent="0.25">
      <c r="B3" s="16"/>
      <c r="C3" s="24" t="s">
        <v>4</v>
      </c>
      <c r="D3" s="24" t="s">
        <v>4</v>
      </c>
      <c r="E3" s="24" t="s">
        <v>4</v>
      </c>
      <c r="F3" s="24" t="s">
        <v>4</v>
      </c>
      <c r="G3" s="24" t="s">
        <v>4</v>
      </c>
      <c r="H3" s="24" t="s">
        <v>4</v>
      </c>
      <c r="I3" s="24" t="s">
        <v>4</v>
      </c>
      <c r="J3" s="24" t="s">
        <v>4</v>
      </c>
      <c r="K3" s="24" t="s">
        <v>4</v>
      </c>
      <c r="L3" s="24" t="s">
        <v>4</v>
      </c>
      <c r="M3" s="24" t="s">
        <v>4</v>
      </c>
      <c r="N3" s="24" t="s">
        <v>4</v>
      </c>
      <c r="O3" s="24" t="s">
        <v>4</v>
      </c>
      <c r="P3" s="24" t="s">
        <v>4</v>
      </c>
      <c r="Q3" s="24" t="s">
        <v>4</v>
      </c>
      <c r="R3" s="24" t="s">
        <v>4</v>
      </c>
      <c r="S3" s="24" t="s">
        <v>4</v>
      </c>
      <c r="T3" s="24" t="s">
        <v>4</v>
      </c>
      <c r="U3" s="24" t="s">
        <v>4</v>
      </c>
      <c r="V3" s="24" t="s">
        <v>4</v>
      </c>
      <c r="W3" s="24" t="s">
        <v>4</v>
      </c>
      <c r="X3" s="24" t="s">
        <v>4</v>
      </c>
      <c r="Y3" s="24" t="s">
        <v>4</v>
      </c>
      <c r="Z3" s="24" t="s">
        <v>4</v>
      </c>
      <c r="AA3" s="24" t="s">
        <v>4</v>
      </c>
      <c r="AB3" s="24" t="s">
        <v>4</v>
      </c>
      <c r="AC3" s="24" t="s">
        <v>4</v>
      </c>
      <c r="AD3" s="24" t="s">
        <v>4</v>
      </c>
    </row>
    <row r="4" spans="1:43" ht="14.1" customHeight="1" thickBot="1" x14ac:dyDescent="0.25">
      <c r="B4" s="16"/>
      <c r="C4" s="23">
        <f>+C2+C1</f>
        <v>0.33333333333333331</v>
      </c>
      <c r="D4" s="23">
        <f t="shared" ref="D4:AD4" si="1">+D2+D1</f>
        <v>0.35416666666666663</v>
      </c>
      <c r="E4" s="23">
        <f t="shared" si="1"/>
        <v>0.37499999999999994</v>
      </c>
      <c r="F4" s="23">
        <f t="shared" si="1"/>
        <v>0.39583333333333326</v>
      </c>
      <c r="G4" s="23">
        <f t="shared" si="1"/>
        <v>0.41666666666666657</v>
      </c>
      <c r="H4" s="23">
        <f t="shared" si="1"/>
        <v>0.43749999999999989</v>
      </c>
      <c r="I4" s="23">
        <f t="shared" si="1"/>
        <v>0.4583333333333332</v>
      </c>
      <c r="J4" s="23">
        <f t="shared" si="1"/>
        <v>0.47916666666666652</v>
      </c>
      <c r="K4" s="23">
        <f t="shared" si="1"/>
        <v>0.49999999999999983</v>
      </c>
      <c r="L4" s="23">
        <f t="shared" si="1"/>
        <v>0.52083333333333315</v>
      </c>
      <c r="M4" s="23">
        <f t="shared" si="1"/>
        <v>0.54166666666666652</v>
      </c>
      <c r="N4" s="23">
        <f t="shared" si="1"/>
        <v>0.56249999999999989</v>
      </c>
      <c r="O4" s="23">
        <f t="shared" si="1"/>
        <v>0.58333333333333326</v>
      </c>
      <c r="P4" s="23">
        <f t="shared" si="1"/>
        <v>0.60416666666666663</v>
      </c>
      <c r="Q4" s="23">
        <f t="shared" si="1"/>
        <v>0.625</v>
      </c>
      <c r="R4" s="23">
        <f t="shared" si="1"/>
        <v>0.64583333333333337</v>
      </c>
      <c r="S4" s="23">
        <f t="shared" si="1"/>
        <v>0.66666666666666674</v>
      </c>
      <c r="T4" s="23">
        <f t="shared" si="1"/>
        <v>0.68750000000000011</v>
      </c>
      <c r="U4" s="23">
        <f t="shared" si="1"/>
        <v>0.70833333333333348</v>
      </c>
      <c r="V4" s="23">
        <f t="shared" si="1"/>
        <v>0.72916666666666685</v>
      </c>
      <c r="W4" s="23">
        <f t="shared" si="1"/>
        <v>0.75000000000000022</v>
      </c>
      <c r="X4" s="23">
        <f t="shared" si="1"/>
        <v>0.77083333333333359</v>
      </c>
      <c r="Y4" s="23">
        <f t="shared" si="1"/>
        <v>0.79166666666666696</v>
      </c>
      <c r="Z4" s="23">
        <f t="shared" si="1"/>
        <v>0.81250000000000033</v>
      </c>
      <c r="AA4" s="23">
        <f t="shared" si="1"/>
        <v>0.8333333333333337</v>
      </c>
      <c r="AB4" s="23">
        <f t="shared" si="1"/>
        <v>0.85416666666666707</v>
      </c>
      <c r="AC4" s="23">
        <f t="shared" si="1"/>
        <v>0.87500000000000044</v>
      </c>
      <c r="AD4" s="23">
        <f t="shared" si="1"/>
        <v>0.89583333333333381</v>
      </c>
    </row>
    <row r="5" spans="1:43" ht="14.1" customHeight="1" x14ac:dyDescent="0.2">
      <c r="A5" s="118" t="s">
        <v>21</v>
      </c>
      <c r="B5" s="37" t="s">
        <v>3</v>
      </c>
      <c r="C5" s="115" t="s">
        <v>27</v>
      </c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  <c r="Z5" s="121"/>
      <c r="AA5" s="121"/>
      <c r="AB5" s="121"/>
      <c r="AC5" s="122"/>
      <c r="AD5" s="38"/>
      <c r="AE5" t="str">
        <f>$B$5</f>
        <v>Lundi</v>
      </c>
      <c r="AF5" s="28" t="s">
        <v>10</v>
      </c>
      <c r="AG5" t="str">
        <f t="shared" ref="AG5:AG20" si="2">AE5</f>
        <v>Lundi</v>
      </c>
      <c r="AH5" t="str">
        <f t="shared" ref="AH5:AH19" si="3">AE25</f>
        <v>Mardi</v>
      </c>
      <c r="AI5" t="str">
        <f t="shared" ref="AI5:AI19" si="4">AE46</f>
        <v>Mercredi</v>
      </c>
      <c r="AJ5" t="str">
        <f t="shared" ref="AJ5:AJ19" si="5">AE67</f>
        <v>jeudi</v>
      </c>
      <c r="AK5" t="str">
        <f t="shared" ref="AK5:AK19" si="6">AE87</f>
        <v>Vendredi</v>
      </c>
      <c r="AL5" t="str">
        <f t="shared" ref="AL5:AL19" si="7">AE108</f>
        <v>samedi</v>
      </c>
      <c r="AN5" s="40" t="s">
        <v>23</v>
      </c>
      <c r="AO5" s="45" t="s">
        <v>24</v>
      </c>
      <c r="AP5" s="42" t="s">
        <v>25</v>
      </c>
      <c r="AQ5" s="43" t="s">
        <v>26</v>
      </c>
    </row>
    <row r="6" spans="1:43" ht="14.1" customHeight="1" x14ac:dyDescent="0.2">
      <c r="A6" s="119"/>
      <c r="B6" s="14" t="s">
        <v>0</v>
      </c>
      <c r="C6" s="17"/>
      <c r="D6" s="17"/>
      <c r="E6" s="22">
        <v>1</v>
      </c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>
        <v>2</v>
      </c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8"/>
      <c r="AE6">
        <f>SUM(C6:AD6)</f>
        <v>3</v>
      </c>
      <c r="AF6" s="29" t="s">
        <v>11</v>
      </c>
      <c r="AG6">
        <f t="shared" si="2"/>
        <v>3</v>
      </c>
      <c r="AH6">
        <f t="shared" si="3"/>
        <v>3</v>
      </c>
      <c r="AI6">
        <f t="shared" si="4"/>
        <v>3</v>
      </c>
      <c r="AJ6">
        <f t="shared" si="5"/>
        <v>3</v>
      </c>
      <c r="AK6">
        <f t="shared" si="6"/>
        <v>3</v>
      </c>
      <c r="AL6">
        <f t="shared" si="7"/>
        <v>3</v>
      </c>
      <c r="AM6">
        <f>SUM(AG6:AL6)</f>
        <v>18</v>
      </c>
      <c r="AN6" s="39">
        <f>AM6*4.33</f>
        <v>77.94</v>
      </c>
      <c r="AO6" s="44">
        <f>AN6*5%</f>
        <v>3.8970000000000002</v>
      </c>
    </row>
    <row r="7" spans="1:43" ht="14.1" customHeight="1" x14ac:dyDescent="0.2">
      <c r="A7" s="119"/>
      <c r="B7" s="14" t="s">
        <v>1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8"/>
      <c r="AE7">
        <f>SUM(C7:AD7)</f>
        <v>0</v>
      </c>
      <c r="AF7" s="30"/>
      <c r="AG7">
        <f t="shared" si="2"/>
        <v>0</v>
      </c>
      <c r="AH7">
        <f t="shared" si="3"/>
        <v>0</v>
      </c>
      <c r="AI7">
        <f t="shared" si="4"/>
        <v>0</v>
      </c>
      <c r="AJ7">
        <f t="shared" si="5"/>
        <v>0</v>
      </c>
      <c r="AK7">
        <f t="shared" si="6"/>
        <v>0</v>
      </c>
      <c r="AL7">
        <f t="shared" si="7"/>
        <v>0</v>
      </c>
      <c r="AM7">
        <f t="shared" ref="AM7:AM19" si="8">SUM(AG7:AL7)</f>
        <v>0</v>
      </c>
      <c r="AN7" s="39">
        <f t="shared" ref="AN7:AN19" si="9">AM7*4.33</f>
        <v>0</v>
      </c>
      <c r="AO7" s="44">
        <f>AN7*5%</f>
        <v>0</v>
      </c>
    </row>
    <row r="8" spans="1:43" ht="14.1" customHeight="1" x14ac:dyDescent="0.2">
      <c r="A8" s="119"/>
      <c r="B8" s="14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7"/>
      <c r="AE8">
        <f>SUM(C8:AD8)</f>
        <v>0</v>
      </c>
      <c r="AF8" s="29"/>
      <c r="AG8">
        <f t="shared" si="2"/>
        <v>0</v>
      </c>
      <c r="AH8">
        <f t="shared" si="3"/>
        <v>0</v>
      </c>
      <c r="AI8">
        <f t="shared" si="4"/>
        <v>0</v>
      </c>
      <c r="AJ8">
        <f t="shared" si="5"/>
        <v>0</v>
      </c>
      <c r="AK8">
        <f t="shared" si="6"/>
        <v>0</v>
      </c>
      <c r="AL8">
        <f t="shared" si="7"/>
        <v>0</v>
      </c>
      <c r="AM8">
        <f t="shared" si="8"/>
        <v>0</v>
      </c>
      <c r="AN8" s="39">
        <f t="shared" si="9"/>
        <v>0</v>
      </c>
      <c r="AO8" s="44">
        <f>AN8*5%</f>
        <v>0</v>
      </c>
    </row>
    <row r="9" spans="1:43" ht="14.1" customHeight="1" x14ac:dyDescent="0.2">
      <c r="A9" s="119"/>
      <c r="B9" s="15"/>
      <c r="C9" s="17"/>
      <c r="D9" s="17"/>
      <c r="E9" s="17"/>
      <c r="F9" s="17"/>
      <c r="G9" s="10"/>
      <c r="H9" s="10"/>
      <c r="I9" s="10"/>
      <c r="J9" s="10"/>
      <c r="K9" s="10"/>
      <c r="L9" s="10"/>
      <c r="M9" s="10"/>
      <c r="N9" s="10"/>
      <c r="O9" s="10"/>
      <c r="P9" s="10"/>
      <c r="Q9" s="11"/>
      <c r="R9" s="10"/>
      <c r="S9" s="11"/>
      <c r="T9" s="10"/>
      <c r="U9" s="10"/>
      <c r="V9" s="10"/>
      <c r="W9" s="10"/>
      <c r="X9" s="10"/>
      <c r="Y9" s="10"/>
      <c r="Z9" s="10"/>
      <c r="AA9" s="10"/>
      <c r="AB9" s="10"/>
      <c r="AC9" s="12"/>
      <c r="AD9" s="12"/>
      <c r="AE9">
        <f>SUM(C9:AD9)/2</f>
        <v>0</v>
      </c>
      <c r="AF9" s="29"/>
      <c r="AG9">
        <f t="shared" si="2"/>
        <v>0</v>
      </c>
      <c r="AH9">
        <f t="shared" si="3"/>
        <v>0</v>
      </c>
      <c r="AI9">
        <f t="shared" si="4"/>
        <v>0</v>
      </c>
      <c r="AJ9">
        <f t="shared" si="5"/>
        <v>0</v>
      </c>
      <c r="AK9">
        <f t="shared" si="6"/>
        <v>0</v>
      </c>
      <c r="AL9">
        <f t="shared" si="7"/>
        <v>0</v>
      </c>
      <c r="AM9">
        <f t="shared" si="8"/>
        <v>0</v>
      </c>
      <c r="AN9" s="39">
        <f t="shared" si="9"/>
        <v>0</v>
      </c>
      <c r="AO9" s="44">
        <f>AN9*5%</f>
        <v>0</v>
      </c>
    </row>
    <row r="10" spans="1:43" ht="14.1" customHeight="1" x14ac:dyDescent="0.2">
      <c r="A10" s="119"/>
      <c r="B10" s="25" t="s">
        <v>12</v>
      </c>
      <c r="C10" s="17"/>
      <c r="D10" s="17"/>
      <c r="E10" s="13">
        <v>1</v>
      </c>
      <c r="F10" s="13"/>
      <c r="G10" s="13"/>
      <c r="H10" s="13"/>
      <c r="I10" s="13"/>
      <c r="J10" s="13"/>
      <c r="K10" s="13"/>
      <c r="L10" s="13"/>
      <c r="M10" s="13"/>
      <c r="N10" s="13"/>
      <c r="O10" s="13">
        <v>2</v>
      </c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>
        <f>SUM(C10:AD10)</f>
        <v>3</v>
      </c>
      <c r="AF10" s="31" t="str">
        <f t="shared" ref="AF10:AF19" si="10">B10</f>
        <v xml:space="preserve">Salezia </v>
      </c>
      <c r="AG10">
        <f t="shared" si="2"/>
        <v>3</v>
      </c>
      <c r="AH10">
        <f t="shared" si="3"/>
        <v>3</v>
      </c>
      <c r="AI10">
        <f t="shared" si="4"/>
        <v>3</v>
      </c>
      <c r="AJ10">
        <f t="shared" si="5"/>
        <v>3</v>
      </c>
      <c r="AK10">
        <f t="shared" si="6"/>
        <v>3</v>
      </c>
      <c r="AL10">
        <f t="shared" si="7"/>
        <v>3</v>
      </c>
      <c r="AM10">
        <f t="shared" si="8"/>
        <v>18</v>
      </c>
      <c r="AN10" s="39">
        <f t="shared" si="9"/>
        <v>77.94</v>
      </c>
      <c r="AO10" s="44">
        <f>AN10*5%</f>
        <v>3.8970000000000002</v>
      </c>
    </row>
    <row r="11" spans="1:43" ht="14.1" customHeight="1" x14ac:dyDescent="0.2">
      <c r="A11" s="119"/>
      <c r="B11" s="25" t="s">
        <v>22</v>
      </c>
      <c r="C11" s="17"/>
      <c r="D11" s="17"/>
      <c r="E11" s="17"/>
      <c r="F11" s="13">
        <v>1</v>
      </c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>
        <v>2</v>
      </c>
      <c r="R11" s="6"/>
      <c r="S11" s="6"/>
      <c r="T11" s="5"/>
      <c r="U11" s="5"/>
      <c r="V11" s="5"/>
      <c r="W11" s="5"/>
      <c r="X11" s="5"/>
      <c r="Y11" s="5"/>
      <c r="Z11" s="5"/>
      <c r="AA11" s="5"/>
      <c r="AB11" s="5"/>
      <c r="AC11" s="7"/>
      <c r="AD11" s="7"/>
      <c r="AE11">
        <f>SUM(C11:AD11)</f>
        <v>3</v>
      </c>
      <c r="AF11" s="31" t="str">
        <f t="shared" si="10"/>
        <v>Audrey</v>
      </c>
      <c r="AG11">
        <f t="shared" si="2"/>
        <v>3</v>
      </c>
      <c r="AH11">
        <f t="shared" si="3"/>
        <v>3</v>
      </c>
      <c r="AI11">
        <f t="shared" si="4"/>
        <v>3</v>
      </c>
      <c r="AJ11">
        <f t="shared" si="5"/>
        <v>3</v>
      </c>
      <c r="AK11">
        <f t="shared" si="6"/>
        <v>3</v>
      </c>
      <c r="AL11">
        <f t="shared" si="7"/>
        <v>3</v>
      </c>
      <c r="AM11">
        <f t="shared" si="8"/>
        <v>18</v>
      </c>
      <c r="AN11" s="39">
        <f t="shared" si="9"/>
        <v>77.94</v>
      </c>
      <c r="AO11" s="44">
        <f t="shared" ref="AO11:AO18" si="11">AN11*5%</f>
        <v>3.8970000000000002</v>
      </c>
      <c r="AP11" s="39">
        <f>AN11-AO11</f>
        <v>74.042999999999992</v>
      </c>
    </row>
    <row r="12" spans="1:43" ht="14.1" customHeight="1" x14ac:dyDescent="0.2">
      <c r="A12" s="119"/>
      <c r="B12" s="14" t="s">
        <v>13</v>
      </c>
      <c r="C12" s="17"/>
      <c r="D12" s="17"/>
      <c r="E12" s="17"/>
      <c r="F12" s="17"/>
      <c r="G12" s="17"/>
      <c r="H12" s="13">
        <v>1</v>
      </c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>
        <v>2</v>
      </c>
      <c r="T12" s="5"/>
      <c r="U12" s="5"/>
      <c r="V12" s="5"/>
      <c r="W12" s="5"/>
      <c r="X12" s="5"/>
      <c r="Y12" s="5"/>
      <c r="Z12" s="5"/>
      <c r="AA12" s="5"/>
      <c r="AB12" s="5"/>
      <c r="AC12" s="7"/>
      <c r="AD12" s="7"/>
      <c r="AE12">
        <f t="shared" ref="AE12:AE19" si="12">SUM(C12:AD12)</f>
        <v>3</v>
      </c>
      <c r="AF12" s="31" t="str">
        <f t="shared" si="10"/>
        <v>Sandrine Boiteau</v>
      </c>
      <c r="AG12">
        <f t="shared" si="2"/>
        <v>3</v>
      </c>
      <c r="AH12">
        <f t="shared" si="3"/>
        <v>3</v>
      </c>
      <c r="AI12">
        <f t="shared" si="4"/>
        <v>3</v>
      </c>
      <c r="AJ12">
        <f t="shared" si="5"/>
        <v>3</v>
      </c>
      <c r="AK12">
        <f t="shared" si="6"/>
        <v>3</v>
      </c>
      <c r="AL12">
        <f t="shared" si="7"/>
        <v>3</v>
      </c>
      <c r="AM12">
        <f t="shared" si="8"/>
        <v>18</v>
      </c>
      <c r="AN12" s="39">
        <f t="shared" si="9"/>
        <v>77.94</v>
      </c>
      <c r="AO12" s="44">
        <f t="shared" si="11"/>
        <v>3.8970000000000002</v>
      </c>
    </row>
    <row r="13" spans="1:43" ht="14.1" customHeight="1" x14ac:dyDescent="0.2">
      <c r="A13" s="119"/>
      <c r="B13" s="14" t="s">
        <v>14</v>
      </c>
      <c r="C13" s="17"/>
      <c r="D13" s="17"/>
      <c r="E13" s="17"/>
      <c r="F13" s="17"/>
      <c r="G13" s="13">
        <v>1</v>
      </c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>
        <v>2</v>
      </c>
      <c r="S13" s="5"/>
      <c r="T13" s="5"/>
      <c r="U13" s="5"/>
      <c r="V13" s="5"/>
      <c r="W13" s="5"/>
      <c r="X13" s="5"/>
      <c r="Y13" s="5"/>
      <c r="Z13" s="5"/>
      <c r="AA13" s="5"/>
      <c r="AB13" s="5"/>
      <c r="AC13" s="7"/>
      <c r="AD13" s="8"/>
      <c r="AE13">
        <f t="shared" si="12"/>
        <v>3</v>
      </c>
      <c r="AF13" s="31" t="str">
        <f t="shared" si="10"/>
        <v>Christelle Oeur</v>
      </c>
      <c r="AG13">
        <f t="shared" si="2"/>
        <v>3</v>
      </c>
      <c r="AH13">
        <f t="shared" si="3"/>
        <v>3</v>
      </c>
      <c r="AI13">
        <f t="shared" si="4"/>
        <v>3</v>
      </c>
      <c r="AJ13">
        <f t="shared" si="5"/>
        <v>3</v>
      </c>
      <c r="AK13">
        <f t="shared" si="6"/>
        <v>3</v>
      </c>
      <c r="AL13">
        <f t="shared" si="7"/>
        <v>3</v>
      </c>
      <c r="AM13">
        <f t="shared" si="8"/>
        <v>18</v>
      </c>
      <c r="AN13" s="39">
        <f t="shared" si="9"/>
        <v>77.94</v>
      </c>
      <c r="AO13" s="44">
        <f t="shared" si="11"/>
        <v>3.8970000000000002</v>
      </c>
    </row>
    <row r="14" spans="1:43" ht="14.1" customHeight="1" x14ac:dyDescent="0.2">
      <c r="A14" s="119"/>
      <c r="B14" s="14" t="s">
        <v>30</v>
      </c>
      <c r="C14" s="17"/>
      <c r="D14" s="17"/>
      <c r="E14" s="17"/>
      <c r="F14" s="17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13">
        <v>1</v>
      </c>
      <c r="T14" s="13"/>
      <c r="U14" s="13"/>
      <c r="V14" s="13"/>
      <c r="W14" s="13"/>
      <c r="X14" s="13"/>
      <c r="Y14" s="13"/>
      <c r="Z14" s="13"/>
      <c r="AA14" s="13"/>
      <c r="AB14" s="13"/>
      <c r="AC14" s="13">
        <v>2</v>
      </c>
      <c r="AD14" s="8"/>
      <c r="AE14">
        <f t="shared" si="12"/>
        <v>3</v>
      </c>
      <c r="AF14" s="31" t="str">
        <f t="shared" si="10"/>
        <v>Liliana</v>
      </c>
      <c r="AG14">
        <f t="shared" si="2"/>
        <v>3</v>
      </c>
      <c r="AH14">
        <f t="shared" si="3"/>
        <v>3</v>
      </c>
      <c r="AI14">
        <f t="shared" si="4"/>
        <v>3</v>
      </c>
      <c r="AJ14">
        <f t="shared" si="5"/>
        <v>3</v>
      </c>
      <c r="AK14">
        <f t="shared" si="6"/>
        <v>3</v>
      </c>
      <c r="AL14">
        <f t="shared" si="7"/>
        <v>3</v>
      </c>
      <c r="AM14">
        <f t="shared" si="8"/>
        <v>18</v>
      </c>
      <c r="AN14" s="39">
        <f t="shared" si="9"/>
        <v>77.94</v>
      </c>
      <c r="AO14" s="44">
        <f t="shared" si="11"/>
        <v>3.8970000000000002</v>
      </c>
    </row>
    <row r="15" spans="1:43" ht="14.1" customHeight="1" x14ac:dyDescent="0.2">
      <c r="A15" s="119"/>
      <c r="B15" s="14" t="s">
        <v>15</v>
      </c>
      <c r="C15" s="17"/>
      <c r="D15" s="17"/>
      <c r="E15" s="17"/>
      <c r="F15" s="17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13">
        <v>1</v>
      </c>
      <c r="T15" s="13"/>
      <c r="U15" s="13"/>
      <c r="V15" s="13"/>
      <c r="W15" s="13"/>
      <c r="X15" s="13"/>
      <c r="Y15" s="13"/>
      <c r="Z15" s="13"/>
      <c r="AA15" s="13"/>
      <c r="AB15" s="13"/>
      <c r="AC15" s="13">
        <v>2</v>
      </c>
      <c r="AD15" s="8"/>
      <c r="AE15">
        <f t="shared" si="12"/>
        <v>3</v>
      </c>
      <c r="AF15" s="31" t="str">
        <f t="shared" si="10"/>
        <v>Guida</v>
      </c>
      <c r="AG15">
        <f t="shared" si="2"/>
        <v>3</v>
      </c>
      <c r="AH15">
        <f t="shared" si="3"/>
        <v>3</v>
      </c>
      <c r="AI15">
        <f t="shared" si="4"/>
        <v>3</v>
      </c>
      <c r="AJ15">
        <f t="shared" si="5"/>
        <v>3</v>
      </c>
      <c r="AK15">
        <f t="shared" si="6"/>
        <v>3</v>
      </c>
      <c r="AL15">
        <f t="shared" si="7"/>
        <v>3</v>
      </c>
      <c r="AM15">
        <f t="shared" si="8"/>
        <v>18</v>
      </c>
      <c r="AN15" s="39">
        <f t="shared" si="9"/>
        <v>77.94</v>
      </c>
      <c r="AO15" s="44">
        <f t="shared" si="11"/>
        <v>3.8970000000000002</v>
      </c>
    </row>
    <row r="16" spans="1:43" ht="14.1" customHeight="1" x14ac:dyDescent="0.2">
      <c r="A16" s="119"/>
      <c r="B16" s="14" t="s">
        <v>16</v>
      </c>
      <c r="C16" s="17"/>
      <c r="D16" s="17"/>
      <c r="E16" s="17"/>
      <c r="F16" s="17"/>
      <c r="G16" s="5"/>
      <c r="H16" s="5"/>
      <c r="I16" s="5"/>
      <c r="J16" s="5"/>
      <c r="K16" s="5"/>
      <c r="L16" s="5"/>
      <c r="M16" s="5"/>
      <c r="N16" s="5"/>
      <c r="O16" s="5"/>
      <c r="P16" s="5"/>
      <c r="Q16" s="6"/>
      <c r="R16" s="13">
        <v>1</v>
      </c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>
        <v>2</v>
      </c>
      <c r="AD16" s="8"/>
      <c r="AE16">
        <f t="shared" si="12"/>
        <v>3</v>
      </c>
      <c r="AF16" s="32" t="str">
        <f t="shared" si="10"/>
        <v>Nathalie</v>
      </c>
      <c r="AG16">
        <f t="shared" si="2"/>
        <v>3</v>
      </c>
      <c r="AH16">
        <f t="shared" si="3"/>
        <v>3</v>
      </c>
      <c r="AI16">
        <f t="shared" si="4"/>
        <v>3</v>
      </c>
      <c r="AJ16">
        <f t="shared" si="5"/>
        <v>3</v>
      </c>
      <c r="AK16">
        <f t="shared" si="6"/>
        <v>3</v>
      </c>
      <c r="AL16">
        <f t="shared" si="7"/>
        <v>3</v>
      </c>
      <c r="AM16">
        <f t="shared" si="8"/>
        <v>18</v>
      </c>
      <c r="AN16" s="39">
        <f t="shared" si="9"/>
        <v>77.94</v>
      </c>
      <c r="AO16" s="44">
        <f t="shared" si="11"/>
        <v>3.8970000000000002</v>
      </c>
    </row>
    <row r="17" spans="1:41" ht="14.1" customHeight="1" x14ac:dyDescent="0.2">
      <c r="A17" s="119"/>
      <c r="B17" s="14" t="s">
        <v>17</v>
      </c>
      <c r="C17" s="17"/>
      <c r="D17" s="17"/>
      <c r="E17" s="17"/>
      <c r="F17" s="17"/>
      <c r="G17" s="5"/>
      <c r="H17" s="5"/>
      <c r="I17" s="5"/>
      <c r="J17" s="5"/>
      <c r="K17" s="5"/>
      <c r="L17" s="5"/>
      <c r="M17" s="5"/>
      <c r="N17" s="5"/>
      <c r="O17" s="5"/>
      <c r="P17" s="5"/>
      <c r="Q17" s="6"/>
      <c r="R17" s="13">
        <v>1</v>
      </c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>
        <v>2</v>
      </c>
      <c r="AD17" s="8"/>
      <c r="AE17">
        <f t="shared" si="12"/>
        <v>3</v>
      </c>
      <c r="AF17" s="32" t="str">
        <f t="shared" si="10"/>
        <v>Sabrina</v>
      </c>
      <c r="AG17">
        <f t="shared" si="2"/>
        <v>3</v>
      </c>
      <c r="AH17">
        <f t="shared" si="3"/>
        <v>3</v>
      </c>
      <c r="AI17">
        <f t="shared" si="4"/>
        <v>3</v>
      </c>
      <c r="AJ17">
        <f t="shared" si="5"/>
        <v>3</v>
      </c>
      <c r="AK17">
        <f t="shared" si="6"/>
        <v>3</v>
      </c>
      <c r="AL17">
        <f t="shared" si="7"/>
        <v>3</v>
      </c>
      <c r="AM17">
        <f t="shared" si="8"/>
        <v>18</v>
      </c>
      <c r="AN17" s="39">
        <f t="shared" si="9"/>
        <v>77.94</v>
      </c>
      <c r="AO17" s="44">
        <f t="shared" si="11"/>
        <v>3.8970000000000002</v>
      </c>
    </row>
    <row r="18" spans="1:41" ht="14.1" customHeight="1" x14ac:dyDescent="0.2">
      <c r="A18" s="119"/>
      <c r="B18" s="4" t="s">
        <v>18</v>
      </c>
      <c r="C18" s="17"/>
      <c r="D18" s="17"/>
      <c r="E18" s="17"/>
      <c r="F18" s="17"/>
      <c r="G18" s="5"/>
      <c r="H18" s="5"/>
      <c r="I18" s="5"/>
      <c r="J18" s="5"/>
      <c r="K18" s="5"/>
      <c r="L18" s="5"/>
      <c r="M18" s="5"/>
      <c r="N18" s="5"/>
      <c r="O18" s="5"/>
      <c r="P18" s="5"/>
      <c r="Q18" s="6"/>
      <c r="R18" s="5"/>
      <c r="S18" s="5"/>
      <c r="T18" s="13">
        <v>1</v>
      </c>
      <c r="U18" s="13"/>
      <c r="V18" s="13"/>
      <c r="W18" s="13"/>
      <c r="X18" s="13"/>
      <c r="Y18" s="13"/>
      <c r="Z18" s="13"/>
      <c r="AA18" s="13"/>
      <c r="AB18" s="13"/>
      <c r="AC18" s="13">
        <v>2</v>
      </c>
      <c r="AD18" s="8"/>
      <c r="AE18">
        <f t="shared" si="12"/>
        <v>3</v>
      </c>
      <c r="AF18" s="32" t="str">
        <f t="shared" si="10"/>
        <v xml:space="preserve">Julien     </v>
      </c>
      <c r="AG18">
        <f t="shared" si="2"/>
        <v>3</v>
      </c>
      <c r="AH18">
        <f t="shared" si="3"/>
        <v>3</v>
      </c>
      <c r="AI18">
        <f t="shared" si="4"/>
        <v>3</v>
      </c>
      <c r="AJ18">
        <f t="shared" si="5"/>
        <v>0</v>
      </c>
      <c r="AK18">
        <f t="shared" si="6"/>
        <v>3</v>
      </c>
      <c r="AL18">
        <f t="shared" si="7"/>
        <v>3</v>
      </c>
      <c r="AM18">
        <f t="shared" si="8"/>
        <v>15</v>
      </c>
      <c r="AN18" s="39">
        <f t="shared" si="9"/>
        <v>64.95</v>
      </c>
      <c r="AO18" s="44">
        <f t="shared" si="11"/>
        <v>3.2475000000000005</v>
      </c>
    </row>
    <row r="19" spans="1:41" ht="14.1" customHeight="1" x14ac:dyDescent="0.2">
      <c r="A19" s="119"/>
      <c r="B19" s="14" t="s">
        <v>2</v>
      </c>
      <c r="C19" s="17"/>
      <c r="D19" s="17"/>
      <c r="E19" s="17"/>
      <c r="F19" s="17"/>
      <c r="G19" s="5"/>
      <c r="H19" s="5"/>
      <c r="I19" s="5"/>
      <c r="J19" s="5"/>
      <c r="K19" s="5"/>
      <c r="L19" s="5"/>
      <c r="M19" s="5"/>
      <c r="N19" s="5"/>
      <c r="O19" s="5"/>
      <c r="P19" s="5"/>
      <c r="Q19" s="6"/>
      <c r="R19" s="5"/>
      <c r="S19" s="6"/>
      <c r="T19" s="5"/>
      <c r="U19" s="5"/>
      <c r="V19" s="5"/>
      <c r="W19" s="5"/>
      <c r="X19" s="5"/>
      <c r="Y19" s="5"/>
      <c r="Z19" s="5"/>
      <c r="AA19" s="5"/>
      <c r="AB19" s="5"/>
      <c r="AC19" s="7"/>
      <c r="AD19" s="7"/>
      <c r="AE19">
        <f t="shared" si="12"/>
        <v>0</v>
      </c>
      <c r="AF19" s="33" t="str">
        <f t="shared" si="10"/>
        <v>Caisse 10</v>
      </c>
      <c r="AG19">
        <f t="shared" si="2"/>
        <v>0</v>
      </c>
      <c r="AH19">
        <f t="shared" si="3"/>
        <v>0</v>
      </c>
      <c r="AI19">
        <f t="shared" si="4"/>
        <v>0</v>
      </c>
      <c r="AJ19">
        <f t="shared" si="5"/>
        <v>0</v>
      </c>
      <c r="AK19">
        <f t="shared" si="6"/>
        <v>0</v>
      </c>
      <c r="AL19">
        <f t="shared" si="7"/>
        <v>0</v>
      </c>
      <c r="AM19">
        <f t="shared" si="8"/>
        <v>0</v>
      </c>
      <c r="AN19" s="39">
        <f t="shared" si="9"/>
        <v>0</v>
      </c>
    </row>
    <row r="20" spans="1:41" ht="14.1" customHeight="1" x14ac:dyDescent="0.25">
      <c r="A20" s="119"/>
      <c r="B20" s="14"/>
      <c r="C20" s="17">
        <f>SUM(C6:C19)*2</f>
        <v>0</v>
      </c>
      <c r="D20" s="17">
        <f>SUM(D6:D19)*2</f>
        <v>0</v>
      </c>
      <c r="E20" s="17">
        <f>SUM(E6:E19)*2</f>
        <v>4</v>
      </c>
      <c r="F20" s="17">
        <f t="shared" ref="F20:AD20" si="13">SUM(F6:F19)*2</f>
        <v>2</v>
      </c>
      <c r="G20" s="17">
        <f t="shared" si="13"/>
        <v>2</v>
      </c>
      <c r="H20" s="17">
        <f>SUM(H6:H19)*2</f>
        <v>2</v>
      </c>
      <c r="I20" s="17">
        <f t="shared" si="13"/>
        <v>0</v>
      </c>
      <c r="J20" s="17">
        <f t="shared" si="13"/>
        <v>0</v>
      </c>
      <c r="K20" s="17">
        <f t="shared" si="13"/>
        <v>0</v>
      </c>
      <c r="L20" s="17">
        <f t="shared" si="13"/>
        <v>0</v>
      </c>
      <c r="M20" s="17">
        <f t="shared" si="13"/>
        <v>0</v>
      </c>
      <c r="N20" s="17">
        <f t="shared" si="13"/>
        <v>0</v>
      </c>
      <c r="O20" s="17">
        <f t="shared" si="13"/>
        <v>4</v>
      </c>
      <c r="P20" s="17">
        <f t="shared" si="13"/>
        <v>0</v>
      </c>
      <c r="Q20" s="17">
        <f t="shared" si="13"/>
        <v>8</v>
      </c>
      <c r="R20" s="17">
        <f t="shared" si="13"/>
        <v>8</v>
      </c>
      <c r="S20" s="17">
        <f t="shared" si="13"/>
        <v>8</v>
      </c>
      <c r="T20" s="17">
        <f t="shared" si="13"/>
        <v>2</v>
      </c>
      <c r="U20" s="17">
        <f t="shared" si="13"/>
        <v>0</v>
      </c>
      <c r="V20" s="17">
        <f t="shared" si="13"/>
        <v>0</v>
      </c>
      <c r="W20" s="17">
        <f t="shared" si="13"/>
        <v>0</v>
      </c>
      <c r="X20" s="17">
        <f t="shared" si="13"/>
        <v>0</v>
      </c>
      <c r="Y20" s="17">
        <f t="shared" si="13"/>
        <v>0</v>
      </c>
      <c r="Z20" s="17">
        <f t="shared" si="13"/>
        <v>0</v>
      </c>
      <c r="AA20" s="17">
        <f t="shared" si="13"/>
        <v>0</v>
      </c>
      <c r="AB20" s="17">
        <f t="shared" si="13"/>
        <v>0</v>
      </c>
      <c r="AC20" s="17">
        <f t="shared" si="13"/>
        <v>20</v>
      </c>
      <c r="AD20" s="17">
        <f t="shared" si="13"/>
        <v>0</v>
      </c>
      <c r="AE20" s="41">
        <f>AE6+AE7+AE8+AE10+AE11+AE12+AE13+AE14+AE15+AE16+AE17+AE18+AE19</f>
        <v>30</v>
      </c>
      <c r="AG20">
        <f t="shared" si="2"/>
        <v>30</v>
      </c>
    </row>
    <row r="21" spans="1:41" ht="14.1" customHeight="1" thickBot="1" x14ac:dyDescent="0.25">
      <c r="C21" s="21">
        <v>2.0833333333333332E-2</v>
      </c>
      <c r="D21" s="21">
        <v>2.0833333333333332E-2</v>
      </c>
      <c r="E21" s="21">
        <v>2.0833333333333332E-2</v>
      </c>
      <c r="F21" s="21">
        <v>2.0833333333333332E-2</v>
      </c>
      <c r="G21" s="21">
        <v>2.0833333333333332E-2</v>
      </c>
      <c r="H21" s="21">
        <v>2.0833333333333332E-2</v>
      </c>
      <c r="I21" s="21">
        <v>2.0833333333333332E-2</v>
      </c>
      <c r="J21" s="21">
        <v>2.0833333333333332E-2</v>
      </c>
      <c r="K21" s="21">
        <v>2.0833333333333332E-2</v>
      </c>
      <c r="L21" s="21">
        <v>2.0833333333333332E-2</v>
      </c>
      <c r="M21" s="21">
        <v>2.0833333333333332E-2</v>
      </c>
      <c r="N21" s="21">
        <v>2.0833333333333332E-2</v>
      </c>
      <c r="O21" s="21">
        <v>2.0833333333333332E-2</v>
      </c>
      <c r="P21" s="21">
        <v>2.0833333333333332E-2</v>
      </c>
      <c r="Q21" s="21">
        <v>2.0833333333333332E-2</v>
      </c>
      <c r="R21" s="21">
        <v>2.0833333333333332E-2</v>
      </c>
      <c r="S21" s="21">
        <v>2.0833333333333332E-2</v>
      </c>
      <c r="T21" s="21">
        <v>2.0833333333333332E-2</v>
      </c>
      <c r="U21" s="21">
        <v>2.0833333333333332E-2</v>
      </c>
      <c r="V21" s="21">
        <v>2.0833333333333332E-2</v>
      </c>
      <c r="W21" s="21">
        <v>2.0833333333333332E-2</v>
      </c>
      <c r="X21" s="21">
        <v>2.0833333333333332E-2</v>
      </c>
      <c r="Y21" s="21">
        <v>2.0833333333333332E-2</v>
      </c>
      <c r="Z21" s="21">
        <v>2.0833333333333332E-2</v>
      </c>
      <c r="AA21" s="21">
        <v>2.0833333333333332E-2</v>
      </c>
      <c r="AB21" s="21">
        <v>2.0833333333333332E-2</v>
      </c>
      <c r="AC21" s="21">
        <v>2.0833333333333332E-2</v>
      </c>
      <c r="AD21" s="21">
        <v>2.0833333333333332E-2</v>
      </c>
    </row>
    <row r="22" spans="1:41" ht="14.1" customHeight="1" thickBot="1" x14ac:dyDescent="0.25">
      <c r="B22" s="3">
        <v>7</v>
      </c>
      <c r="C22" s="20">
        <v>0.3125</v>
      </c>
      <c r="D22" s="19">
        <f>C21+C22</f>
        <v>0.33333333333333331</v>
      </c>
      <c r="E22" s="19">
        <f t="shared" ref="E22:AA22" si="14">D21+D22</f>
        <v>0.35416666666666663</v>
      </c>
      <c r="F22" s="19">
        <f t="shared" si="14"/>
        <v>0.37499999999999994</v>
      </c>
      <c r="G22" s="19">
        <f t="shared" si="14"/>
        <v>0.39583333333333326</v>
      </c>
      <c r="H22" s="19">
        <f t="shared" si="14"/>
        <v>0.41666666666666657</v>
      </c>
      <c r="I22" s="19">
        <f t="shared" si="14"/>
        <v>0.43749999999999989</v>
      </c>
      <c r="J22" s="19">
        <f t="shared" si="14"/>
        <v>0.4583333333333332</v>
      </c>
      <c r="K22" s="19">
        <f t="shared" si="14"/>
        <v>0.47916666666666652</v>
      </c>
      <c r="L22" s="19">
        <f t="shared" si="14"/>
        <v>0.49999999999999983</v>
      </c>
      <c r="M22" s="19">
        <f t="shared" si="14"/>
        <v>0.52083333333333315</v>
      </c>
      <c r="N22" s="19">
        <f t="shared" si="14"/>
        <v>0.54166666666666652</v>
      </c>
      <c r="O22" s="19">
        <f t="shared" si="14"/>
        <v>0.56249999999999989</v>
      </c>
      <c r="P22" s="19">
        <f t="shared" si="14"/>
        <v>0.58333333333333326</v>
      </c>
      <c r="Q22" s="19">
        <f t="shared" si="14"/>
        <v>0.60416666666666663</v>
      </c>
      <c r="R22" s="19">
        <f t="shared" si="14"/>
        <v>0.625</v>
      </c>
      <c r="S22" s="19">
        <f t="shared" si="14"/>
        <v>0.64583333333333337</v>
      </c>
      <c r="T22" s="19">
        <f t="shared" si="14"/>
        <v>0.66666666666666674</v>
      </c>
      <c r="U22" s="19">
        <f t="shared" si="14"/>
        <v>0.68750000000000011</v>
      </c>
      <c r="V22" s="19">
        <f t="shared" si="14"/>
        <v>0.70833333333333348</v>
      </c>
      <c r="W22" s="19">
        <f t="shared" si="14"/>
        <v>0.72916666666666685</v>
      </c>
      <c r="X22" s="19">
        <f t="shared" si="14"/>
        <v>0.75000000000000022</v>
      </c>
      <c r="Y22" s="19">
        <f t="shared" si="14"/>
        <v>0.77083333333333359</v>
      </c>
      <c r="Z22" s="19">
        <f t="shared" si="14"/>
        <v>0.79166666666666696</v>
      </c>
      <c r="AA22" s="19">
        <f t="shared" si="14"/>
        <v>0.81250000000000033</v>
      </c>
      <c r="AB22" s="19">
        <f>AA21+AA22</f>
        <v>0.8333333333333337</v>
      </c>
      <c r="AC22" s="19">
        <f>AB21+AB22</f>
        <v>0.85416666666666707</v>
      </c>
      <c r="AD22" s="19">
        <f>AC21+AC22</f>
        <v>0.87500000000000044</v>
      </c>
    </row>
    <row r="23" spans="1:41" ht="14.1" customHeight="1" thickBot="1" x14ac:dyDescent="0.25">
      <c r="B23" s="16"/>
      <c r="C23" s="24" t="s">
        <v>4</v>
      </c>
      <c r="D23" s="24" t="s">
        <v>4</v>
      </c>
      <c r="E23" s="24" t="s">
        <v>4</v>
      </c>
      <c r="F23" s="24" t="s">
        <v>4</v>
      </c>
      <c r="G23" s="24" t="s">
        <v>4</v>
      </c>
      <c r="H23" s="24" t="s">
        <v>4</v>
      </c>
      <c r="I23" s="24" t="s">
        <v>4</v>
      </c>
      <c r="J23" s="24" t="s">
        <v>4</v>
      </c>
      <c r="K23" s="24" t="s">
        <v>4</v>
      </c>
      <c r="L23" s="24" t="s">
        <v>4</v>
      </c>
      <c r="M23" s="24" t="s">
        <v>4</v>
      </c>
      <c r="N23" s="24" t="s">
        <v>4</v>
      </c>
      <c r="O23" s="24" t="s">
        <v>4</v>
      </c>
      <c r="P23" s="24" t="s">
        <v>4</v>
      </c>
      <c r="Q23" s="24" t="s">
        <v>4</v>
      </c>
      <c r="R23" s="24" t="s">
        <v>4</v>
      </c>
      <c r="S23" s="24" t="s">
        <v>4</v>
      </c>
      <c r="T23" s="24" t="s">
        <v>4</v>
      </c>
      <c r="U23" s="24" t="s">
        <v>4</v>
      </c>
      <c r="V23" s="24" t="s">
        <v>4</v>
      </c>
      <c r="W23" s="24" t="s">
        <v>4</v>
      </c>
      <c r="X23" s="24" t="s">
        <v>4</v>
      </c>
      <c r="Y23" s="24" t="s">
        <v>4</v>
      </c>
      <c r="Z23" s="24" t="s">
        <v>4</v>
      </c>
      <c r="AA23" s="24" t="s">
        <v>4</v>
      </c>
      <c r="AB23" s="24" t="s">
        <v>4</v>
      </c>
      <c r="AC23" s="24" t="s">
        <v>4</v>
      </c>
      <c r="AD23" s="24" t="s">
        <v>4</v>
      </c>
    </row>
    <row r="24" spans="1:41" ht="14.1" customHeight="1" thickBot="1" x14ac:dyDescent="0.25">
      <c r="B24" s="16"/>
      <c r="C24" s="23">
        <f>+C22+C21</f>
        <v>0.33333333333333331</v>
      </c>
      <c r="D24" s="23">
        <f t="shared" ref="D24:AD24" si="15">+D22+D21</f>
        <v>0.35416666666666663</v>
      </c>
      <c r="E24" s="23">
        <f t="shared" si="15"/>
        <v>0.37499999999999994</v>
      </c>
      <c r="F24" s="23">
        <f t="shared" si="15"/>
        <v>0.39583333333333326</v>
      </c>
      <c r="G24" s="23">
        <f t="shared" si="15"/>
        <v>0.41666666666666657</v>
      </c>
      <c r="H24" s="23">
        <f t="shared" si="15"/>
        <v>0.43749999999999989</v>
      </c>
      <c r="I24" s="23">
        <f t="shared" si="15"/>
        <v>0.4583333333333332</v>
      </c>
      <c r="J24" s="23">
        <f t="shared" si="15"/>
        <v>0.47916666666666652</v>
      </c>
      <c r="K24" s="23">
        <f t="shared" si="15"/>
        <v>0.49999999999999983</v>
      </c>
      <c r="L24" s="23">
        <f t="shared" si="15"/>
        <v>0.52083333333333315</v>
      </c>
      <c r="M24" s="23">
        <f t="shared" si="15"/>
        <v>0.54166666666666652</v>
      </c>
      <c r="N24" s="23">
        <f t="shared" si="15"/>
        <v>0.56249999999999989</v>
      </c>
      <c r="O24" s="23">
        <f t="shared" si="15"/>
        <v>0.58333333333333326</v>
      </c>
      <c r="P24" s="23">
        <f t="shared" si="15"/>
        <v>0.60416666666666663</v>
      </c>
      <c r="Q24" s="23">
        <f t="shared" si="15"/>
        <v>0.625</v>
      </c>
      <c r="R24" s="23">
        <f t="shared" si="15"/>
        <v>0.64583333333333337</v>
      </c>
      <c r="S24" s="23">
        <f t="shared" si="15"/>
        <v>0.66666666666666674</v>
      </c>
      <c r="T24" s="23">
        <f t="shared" si="15"/>
        <v>0.68750000000000011</v>
      </c>
      <c r="U24" s="23">
        <f t="shared" si="15"/>
        <v>0.70833333333333348</v>
      </c>
      <c r="V24" s="23">
        <f t="shared" si="15"/>
        <v>0.72916666666666685</v>
      </c>
      <c r="W24" s="23">
        <f t="shared" si="15"/>
        <v>0.75000000000000022</v>
      </c>
      <c r="X24" s="23">
        <f t="shared" si="15"/>
        <v>0.77083333333333359</v>
      </c>
      <c r="Y24" s="23">
        <f t="shared" si="15"/>
        <v>0.79166666666666696</v>
      </c>
      <c r="Z24" s="23">
        <f t="shared" si="15"/>
        <v>0.81250000000000033</v>
      </c>
      <c r="AA24" s="23">
        <f t="shared" si="15"/>
        <v>0.8333333333333337</v>
      </c>
      <c r="AB24" s="23">
        <f t="shared" si="15"/>
        <v>0.85416666666666707</v>
      </c>
      <c r="AC24" s="23">
        <f t="shared" si="15"/>
        <v>0.87500000000000044</v>
      </c>
      <c r="AD24" s="23">
        <f t="shared" si="15"/>
        <v>0.89583333333333381</v>
      </c>
    </row>
    <row r="25" spans="1:41" ht="14.1" customHeight="1" x14ac:dyDescent="0.2">
      <c r="A25" s="118" t="str">
        <f>$A$5</f>
        <v>Domi semaine paire</v>
      </c>
      <c r="B25" s="37" t="s">
        <v>5</v>
      </c>
      <c r="C25" s="115" t="str">
        <f>$C$5</f>
        <v>Dominique       semaine paire</v>
      </c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7"/>
      <c r="AD25" s="38"/>
      <c r="AE25" t="str">
        <f>$B$25</f>
        <v>Mardi</v>
      </c>
    </row>
    <row r="26" spans="1:41" ht="14.1" customHeight="1" x14ac:dyDescent="0.2">
      <c r="A26" s="120"/>
      <c r="B26" s="14" t="s">
        <v>0</v>
      </c>
      <c r="C26" s="17"/>
      <c r="D26" s="22">
        <v>1</v>
      </c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>
        <v>2</v>
      </c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8"/>
      <c r="AE26">
        <f>SUM(C26:AD26)</f>
        <v>3</v>
      </c>
    </row>
    <row r="27" spans="1:41" ht="14.1" customHeight="1" x14ac:dyDescent="0.2">
      <c r="A27" s="120"/>
      <c r="B27" s="14" t="s">
        <v>1</v>
      </c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8"/>
      <c r="AE27">
        <f>SUM(C27:AD27)</f>
        <v>0</v>
      </c>
      <c r="AF27" s="27"/>
    </row>
    <row r="28" spans="1:41" ht="14.1" customHeight="1" x14ac:dyDescent="0.2">
      <c r="A28" s="120"/>
      <c r="B28" s="14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7"/>
      <c r="AE28">
        <f>SUM(C28:AD28)</f>
        <v>0</v>
      </c>
    </row>
    <row r="29" spans="1:41" ht="14.1" customHeight="1" x14ac:dyDescent="0.2">
      <c r="A29" s="120"/>
      <c r="B29" s="15"/>
      <c r="C29" s="17"/>
      <c r="D29" s="17"/>
      <c r="E29" s="17"/>
      <c r="F29" s="17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1"/>
      <c r="R29" s="10"/>
      <c r="S29" s="11"/>
      <c r="T29" s="10"/>
      <c r="U29" s="10"/>
      <c r="V29" s="10"/>
      <c r="W29" s="10"/>
      <c r="X29" s="10"/>
      <c r="Y29" s="10"/>
      <c r="Z29" s="10"/>
      <c r="AA29" s="10"/>
      <c r="AB29" s="10"/>
      <c r="AC29" s="12"/>
      <c r="AD29" s="12"/>
      <c r="AE29">
        <f>SUM(C29:AD29)/2</f>
        <v>0</v>
      </c>
    </row>
    <row r="30" spans="1:41" ht="14.1" customHeight="1" x14ac:dyDescent="0.2">
      <c r="A30" s="120"/>
      <c r="B30" s="25" t="str">
        <f t="shared" ref="B30:B39" si="16">B10</f>
        <v xml:space="preserve">Salezia </v>
      </c>
      <c r="C30" s="17"/>
      <c r="D30" s="17"/>
      <c r="E30" s="6"/>
      <c r="F30" s="13">
        <v>1</v>
      </c>
      <c r="G30" s="13"/>
      <c r="H30" s="13"/>
      <c r="I30" s="13"/>
      <c r="J30" s="13"/>
      <c r="K30" s="13"/>
      <c r="L30" s="13"/>
      <c r="M30" s="13"/>
      <c r="N30" s="13"/>
      <c r="O30" s="13">
        <v>2</v>
      </c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>
        <f>SUM(C30:AD30)</f>
        <v>3</v>
      </c>
      <c r="AF30">
        <v>1</v>
      </c>
    </row>
    <row r="31" spans="1:41" ht="14.1" customHeight="1" x14ac:dyDescent="0.2">
      <c r="A31" s="120"/>
      <c r="B31" s="25" t="str">
        <f t="shared" si="16"/>
        <v>Audrey</v>
      </c>
      <c r="C31" s="17"/>
      <c r="D31" s="17"/>
      <c r="E31" s="13">
        <v>1</v>
      </c>
      <c r="F31" s="13"/>
      <c r="G31" s="13"/>
      <c r="H31" s="13"/>
      <c r="I31" s="13"/>
      <c r="J31" s="13"/>
      <c r="K31" s="13"/>
      <c r="L31" s="13"/>
      <c r="M31" s="13"/>
      <c r="N31" s="13">
        <v>2</v>
      </c>
      <c r="O31" s="6"/>
      <c r="P31" s="6"/>
      <c r="Q31" s="6"/>
      <c r="R31" s="6"/>
      <c r="S31" s="6"/>
      <c r="T31" s="5"/>
      <c r="U31" s="5"/>
      <c r="V31" s="5"/>
      <c r="W31" s="5"/>
      <c r="X31" s="5"/>
      <c r="Y31" s="5"/>
      <c r="Z31" s="5"/>
      <c r="AA31" s="5"/>
      <c r="AB31" s="5"/>
      <c r="AC31" s="7"/>
      <c r="AD31" s="7"/>
      <c r="AE31">
        <f>SUM(C31:AD31)</f>
        <v>3</v>
      </c>
      <c r="AF31">
        <v>2</v>
      </c>
    </row>
    <row r="32" spans="1:41" ht="14.1" customHeight="1" x14ac:dyDescent="0.2">
      <c r="A32" s="120"/>
      <c r="B32" s="25" t="str">
        <f t="shared" si="16"/>
        <v>Sandrine Boiteau</v>
      </c>
      <c r="C32" s="17"/>
      <c r="D32" s="17"/>
      <c r="E32" s="17"/>
      <c r="F32" s="13">
        <v>1</v>
      </c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>
        <v>2</v>
      </c>
      <c r="S32" s="5"/>
      <c r="T32" s="5"/>
      <c r="U32" s="5"/>
      <c r="V32" s="5"/>
      <c r="W32" s="5"/>
      <c r="X32" s="5"/>
      <c r="Y32" s="5"/>
      <c r="Z32" s="5"/>
      <c r="AA32" s="5"/>
      <c r="AB32" s="5"/>
      <c r="AC32" s="7"/>
      <c r="AD32" s="7"/>
      <c r="AE32">
        <f t="shared" ref="AE32:AE39" si="17">SUM(C32:AD32)</f>
        <v>3</v>
      </c>
      <c r="AF32">
        <v>3</v>
      </c>
    </row>
    <row r="33" spans="1:32" ht="14.1" customHeight="1" x14ac:dyDescent="0.2">
      <c r="A33" s="120"/>
      <c r="B33" s="25" t="str">
        <f t="shared" si="16"/>
        <v>Christelle Oeur</v>
      </c>
      <c r="C33" s="17"/>
      <c r="D33" s="17"/>
      <c r="E33" s="17"/>
      <c r="F33" s="17"/>
      <c r="G33" s="17"/>
      <c r="H33" s="13">
        <v>1</v>
      </c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>
        <v>2</v>
      </c>
      <c r="T33" s="5"/>
      <c r="U33" s="5"/>
      <c r="V33" s="5"/>
      <c r="W33" s="5"/>
      <c r="X33" s="5"/>
      <c r="Y33" s="5"/>
      <c r="Z33" s="5"/>
      <c r="AA33" s="5"/>
      <c r="AB33" s="5"/>
      <c r="AC33" s="7"/>
      <c r="AD33" s="8"/>
      <c r="AE33">
        <f t="shared" si="17"/>
        <v>3</v>
      </c>
      <c r="AF33">
        <v>4</v>
      </c>
    </row>
    <row r="34" spans="1:32" ht="14.1" customHeight="1" x14ac:dyDescent="0.2">
      <c r="A34" s="120"/>
      <c r="B34" s="25" t="str">
        <f t="shared" si="16"/>
        <v>Liliana</v>
      </c>
      <c r="C34" s="17"/>
      <c r="D34" s="17"/>
      <c r="E34" s="17"/>
      <c r="F34" s="17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13">
        <v>1</v>
      </c>
      <c r="T34" s="13"/>
      <c r="U34" s="13"/>
      <c r="V34" s="13"/>
      <c r="W34" s="13"/>
      <c r="X34" s="13"/>
      <c r="Y34" s="13"/>
      <c r="Z34" s="13"/>
      <c r="AA34" s="13"/>
      <c r="AB34" s="13"/>
      <c r="AC34" s="13">
        <v>2</v>
      </c>
      <c r="AD34" s="8"/>
      <c r="AE34">
        <f t="shared" si="17"/>
        <v>3</v>
      </c>
      <c r="AF34">
        <v>5</v>
      </c>
    </row>
    <row r="35" spans="1:32" ht="14.1" customHeight="1" x14ac:dyDescent="0.2">
      <c r="A35" s="120"/>
      <c r="B35" s="25" t="str">
        <f t="shared" si="16"/>
        <v>Guida</v>
      </c>
      <c r="C35" s="17"/>
      <c r="D35" s="17"/>
      <c r="E35" s="17"/>
      <c r="F35" s="17"/>
      <c r="G35" s="5"/>
      <c r="H35" s="5"/>
      <c r="I35" s="5"/>
      <c r="J35" s="5"/>
      <c r="K35" s="5"/>
      <c r="L35" s="5"/>
      <c r="M35" s="5"/>
      <c r="N35" s="5"/>
      <c r="O35" s="5"/>
      <c r="P35" s="5"/>
      <c r="Q35" s="13">
        <v>1</v>
      </c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>
        <v>2</v>
      </c>
      <c r="AD35" s="8"/>
      <c r="AE35">
        <f t="shared" si="17"/>
        <v>3</v>
      </c>
      <c r="AF35">
        <v>6</v>
      </c>
    </row>
    <row r="36" spans="1:32" ht="14.1" customHeight="1" x14ac:dyDescent="0.2">
      <c r="A36" s="120"/>
      <c r="B36" s="25" t="str">
        <f t="shared" si="16"/>
        <v>Nathalie</v>
      </c>
      <c r="C36" s="17"/>
      <c r="D36" s="17"/>
      <c r="E36" s="17"/>
      <c r="F36" s="17"/>
      <c r="G36" s="5"/>
      <c r="H36" s="5"/>
      <c r="I36" s="5"/>
      <c r="J36" s="5"/>
      <c r="K36" s="5"/>
      <c r="L36" s="5"/>
      <c r="M36" s="5"/>
      <c r="N36" s="5"/>
      <c r="O36" s="5"/>
      <c r="P36" s="5"/>
      <c r="Q36" s="6"/>
      <c r="R36" s="6"/>
      <c r="S36" s="13">
        <v>1</v>
      </c>
      <c r="T36" s="13"/>
      <c r="U36" s="13"/>
      <c r="V36" s="13"/>
      <c r="W36" s="13"/>
      <c r="X36" s="13"/>
      <c r="Y36" s="13"/>
      <c r="Z36" s="13"/>
      <c r="AA36" s="13"/>
      <c r="AB36" s="13"/>
      <c r="AC36" s="13">
        <v>2</v>
      </c>
      <c r="AD36" s="8"/>
      <c r="AE36">
        <f t="shared" si="17"/>
        <v>3</v>
      </c>
      <c r="AF36" s="26">
        <v>7</v>
      </c>
    </row>
    <row r="37" spans="1:32" ht="14.1" customHeight="1" x14ac:dyDescent="0.2">
      <c r="A37" s="120"/>
      <c r="B37" s="25" t="str">
        <f t="shared" si="16"/>
        <v>Sabrina</v>
      </c>
      <c r="C37" s="17"/>
      <c r="D37" s="17"/>
      <c r="E37" s="17"/>
      <c r="F37" s="17"/>
      <c r="G37" s="5"/>
      <c r="H37" s="5"/>
      <c r="I37" s="5"/>
      <c r="J37" s="5"/>
      <c r="K37" s="5"/>
      <c r="L37" s="5"/>
      <c r="M37" s="5"/>
      <c r="N37" s="5"/>
      <c r="O37" s="5"/>
      <c r="P37" s="5"/>
      <c r="Q37" s="6"/>
      <c r="R37" s="13">
        <v>1</v>
      </c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>
        <v>2</v>
      </c>
      <c r="AD37" s="8"/>
      <c r="AE37">
        <f t="shared" si="17"/>
        <v>3</v>
      </c>
      <c r="AF37" s="26">
        <v>8</v>
      </c>
    </row>
    <row r="38" spans="1:32" ht="14.1" customHeight="1" x14ac:dyDescent="0.2">
      <c r="A38" s="120"/>
      <c r="B38" s="14" t="str">
        <f t="shared" si="16"/>
        <v xml:space="preserve">Julien     </v>
      </c>
      <c r="C38" s="17"/>
      <c r="D38" s="17"/>
      <c r="E38" s="17"/>
      <c r="F38" s="17"/>
      <c r="G38" s="5"/>
      <c r="H38" s="5"/>
      <c r="I38" s="5"/>
      <c r="J38" s="5"/>
      <c r="K38" s="5"/>
      <c r="L38" s="5"/>
      <c r="M38" s="5"/>
      <c r="N38" s="5"/>
      <c r="O38" s="5"/>
      <c r="P38" s="13">
        <v>1</v>
      </c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>
        <v>2</v>
      </c>
      <c r="AD38" s="8"/>
      <c r="AE38">
        <f t="shared" si="17"/>
        <v>3</v>
      </c>
      <c r="AF38" s="26">
        <v>9</v>
      </c>
    </row>
    <row r="39" spans="1:32" ht="14.1" customHeight="1" x14ac:dyDescent="0.2">
      <c r="A39" s="120"/>
      <c r="B39" s="14" t="str">
        <f t="shared" si="16"/>
        <v>Caisse 10</v>
      </c>
      <c r="C39" s="17"/>
      <c r="D39" s="17"/>
      <c r="E39" s="17"/>
      <c r="F39" s="17"/>
      <c r="G39" s="5"/>
      <c r="H39" s="5"/>
      <c r="I39" s="5"/>
      <c r="J39" s="5"/>
      <c r="K39" s="5"/>
      <c r="L39" s="5"/>
      <c r="M39" s="5"/>
      <c r="N39" s="5"/>
      <c r="O39" s="5"/>
      <c r="P39" s="5"/>
      <c r="Q39" s="6"/>
      <c r="R39" s="5"/>
      <c r="S39" s="6"/>
      <c r="T39" s="5"/>
      <c r="U39" s="5"/>
      <c r="V39" s="5"/>
      <c r="W39" s="5"/>
      <c r="X39" s="5"/>
      <c r="Y39" s="5"/>
      <c r="Z39" s="5"/>
      <c r="AA39" s="5"/>
      <c r="AB39" s="5"/>
      <c r="AC39" s="7"/>
      <c r="AD39" s="7"/>
      <c r="AE39">
        <f t="shared" si="17"/>
        <v>0</v>
      </c>
    </row>
    <row r="40" spans="1:32" ht="14.1" customHeight="1" x14ac:dyDescent="0.25">
      <c r="A40" s="120"/>
      <c r="B40" s="14"/>
      <c r="C40" s="17">
        <f>SUM(C26:C39)*2</f>
        <v>0</v>
      </c>
      <c r="D40" s="17"/>
      <c r="E40" s="17">
        <f>SUM(E26:E39)*2</f>
        <v>2</v>
      </c>
      <c r="F40" s="17">
        <f t="shared" ref="F40:AD40" si="18">SUM(F26:F39)*2</f>
        <v>4</v>
      </c>
      <c r="G40" s="17">
        <f t="shared" si="18"/>
        <v>0</v>
      </c>
      <c r="H40" s="17">
        <f>SUM(H26:H39)*2</f>
        <v>2</v>
      </c>
      <c r="I40" s="17">
        <f t="shared" si="18"/>
        <v>0</v>
      </c>
      <c r="J40" s="17">
        <f t="shared" si="18"/>
        <v>0</v>
      </c>
      <c r="K40" s="17">
        <f t="shared" si="18"/>
        <v>0</v>
      </c>
      <c r="L40" s="17">
        <f t="shared" si="18"/>
        <v>0</v>
      </c>
      <c r="M40" s="17">
        <f t="shared" si="18"/>
        <v>0</v>
      </c>
      <c r="N40" s="17">
        <f t="shared" si="18"/>
        <v>4</v>
      </c>
      <c r="O40" s="17">
        <f t="shared" si="18"/>
        <v>4</v>
      </c>
      <c r="P40" s="17">
        <f t="shared" si="18"/>
        <v>6</v>
      </c>
      <c r="Q40" s="17">
        <f t="shared" si="18"/>
        <v>2</v>
      </c>
      <c r="R40" s="17">
        <f t="shared" si="18"/>
        <v>6</v>
      </c>
      <c r="S40" s="17">
        <f t="shared" si="18"/>
        <v>8</v>
      </c>
      <c r="T40" s="17">
        <f t="shared" si="18"/>
        <v>0</v>
      </c>
      <c r="U40" s="17">
        <f t="shared" si="18"/>
        <v>0</v>
      </c>
      <c r="V40" s="17">
        <f t="shared" si="18"/>
        <v>0</v>
      </c>
      <c r="W40" s="17">
        <f t="shared" si="18"/>
        <v>0</v>
      </c>
      <c r="X40" s="17">
        <f t="shared" si="18"/>
        <v>0</v>
      </c>
      <c r="Y40" s="17">
        <f t="shared" si="18"/>
        <v>0</v>
      </c>
      <c r="Z40" s="17">
        <f t="shared" si="18"/>
        <v>0</v>
      </c>
      <c r="AA40" s="17">
        <f t="shared" si="18"/>
        <v>0</v>
      </c>
      <c r="AB40" s="17">
        <f t="shared" si="18"/>
        <v>0</v>
      </c>
      <c r="AC40" s="17">
        <f t="shared" si="18"/>
        <v>20</v>
      </c>
      <c r="AD40" s="17">
        <f t="shared" si="18"/>
        <v>0</v>
      </c>
      <c r="AE40" s="41">
        <f>AE26+AE27+AE28+AE30+AE31+AE32+AE33+AE34+AE35+AE36+AE37+AE38+AE39</f>
        <v>30</v>
      </c>
    </row>
    <row r="41" spans="1:32" ht="14.1" customHeight="1" x14ac:dyDescent="0.2">
      <c r="B41" s="15"/>
      <c r="C41" s="10"/>
      <c r="D41" s="17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1"/>
      <c r="R41" s="10"/>
      <c r="S41" s="11"/>
      <c r="T41" s="10"/>
      <c r="U41" s="10"/>
      <c r="V41" s="10"/>
      <c r="W41" s="10"/>
      <c r="X41" s="10"/>
      <c r="Y41" s="10"/>
      <c r="Z41" s="10"/>
      <c r="AA41" s="10"/>
      <c r="AB41" s="10"/>
      <c r="AC41" s="12"/>
    </row>
    <row r="42" spans="1:32" ht="14.1" customHeight="1" thickBot="1" x14ac:dyDescent="0.25">
      <c r="C42" s="21">
        <v>2.0833333333333332E-2</v>
      </c>
      <c r="D42" s="21">
        <v>2.0833333333333332E-2</v>
      </c>
      <c r="E42" s="21">
        <v>2.0833333333333332E-2</v>
      </c>
      <c r="F42" s="21">
        <v>2.0833333333333332E-2</v>
      </c>
      <c r="G42" s="21">
        <v>2.0833333333333332E-2</v>
      </c>
      <c r="H42" s="21">
        <v>2.0833333333333332E-2</v>
      </c>
      <c r="I42" s="21">
        <v>2.0833333333333332E-2</v>
      </c>
      <c r="J42" s="21">
        <v>2.0833333333333332E-2</v>
      </c>
      <c r="K42" s="21">
        <v>2.0833333333333332E-2</v>
      </c>
      <c r="L42" s="21">
        <v>2.0833333333333332E-2</v>
      </c>
      <c r="M42" s="21">
        <v>2.0833333333333332E-2</v>
      </c>
      <c r="N42" s="21">
        <v>2.0833333333333332E-2</v>
      </c>
      <c r="O42" s="21">
        <v>2.0833333333333332E-2</v>
      </c>
      <c r="P42" s="21">
        <v>2.0833333333333332E-2</v>
      </c>
      <c r="Q42" s="21">
        <v>2.0833333333333332E-2</v>
      </c>
      <c r="R42" s="21">
        <v>2.0833333333333332E-2</v>
      </c>
      <c r="S42" s="21">
        <v>2.0833333333333332E-2</v>
      </c>
      <c r="T42" s="21">
        <v>2.0833333333333332E-2</v>
      </c>
      <c r="U42" s="21">
        <v>2.0833333333333332E-2</v>
      </c>
      <c r="V42" s="21">
        <v>2.0833333333333332E-2</v>
      </c>
      <c r="W42" s="21">
        <v>2.0833333333333332E-2</v>
      </c>
      <c r="X42" s="21">
        <v>2.0833333333333332E-2</v>
      </c>
      <c r="Y42" s="21">
        <v>2.0833333333333332E-2</v>
      </c>
      <c r="Z42" s="21">
        <v>2.0833333333333332E-2</v>
      </c>
      <c r="AA42" s="21">
        <v>2.0833333333333332E-2</v>
      </c>
      <c r="AB42" s="21">
        <v>2.0833333333333332E-2</v>
      </c>
      <c r="AC42" s="21">
        <v>2.0833333333333332E-2</v>
      </c>
      <c r="AD42" s="21">
        <v>2.0833333333333332E-2</v>
      </c>
    </row>
    <row r="43" spans="1:32" ht="14.1" customHeight="1" thickBot="1" x14ac:dyDescent="0.25">
      <c r="B43" s="3">
        <v>7</v>
      </c>
      <c r="C43" s="20">
        <v>0.3125</v>
      </c>
      <c r="D43" s="19">
        <f t="shared" ref="D43:AD43" si="19">C42+C43</f>
        <v>0.33333333333333331</v>
      </c>
      <c r="E43" s="19">
        <f t="shared" si="19"/>
        <v>0.35416666666666663</v>
      </c>
      <c r="F43" s="19">
        <f t="shared" si="19"/>
        <v>0.37499999999999994</v>
      </c>
      <c r="G43" s="19">
        <f t="shared" si="19"/>
        <v>0.39583333333333326</v>
      </c>
      <c r="H43" s="19">
        <f t="shared" si="19"/>
        <v>0.41666666666666657</v>
      </c>
      <c r="I43" s="19">
        <f t="shared" si="19"/>
        <v>0.43749999999999989</v>
      </c>
      <c r="J43" s="19">
        <f t="shared" si="19"/>
        <v>0.4583333333333332</v>
      </c>
      <c r="K43" s="19">
        <f t="shared" si="19"/>
        <v>0.47916666666666652</v>
      </c>
      <c r="L43" s="19">
        <f t="shared" si="19"/>
        <v>0.49999999999999983</v>
      </c>
      <c r="M43" s="19">
        <f t="shared" si="19"/>
        <v>0.52083333333333315</v>
      </c>
      <c r="N43" s="19">
        <f t="shared" si="19"/>
        <v>0.54166666666666652</v>
      </c>
      <c r="O43" s="19">
        <f t="shared" si="19"/>
        <v>0.56249999999999989</v>
      </c>
      <c r="P43" s="19">
        <f t="shared" si="19"/>
        <v>0.58333333333333326</v>
      </c>
      <c r="Q43" s="19">
        <f t="shared" si="19"/>
        <v>0.60416666666666663</v>
      </c>
      <c r="R43" s="19">
        <f t="shared" si="19"/>
        <v>0.625</v>
      </c>
      <c r="S43" s="19">
        <f t="shared" si="19"/>
        <v>0.64583333333333337</v>
      </c>
      <c r="T43" s="19">
        <f t="shared" si="19"/>
        <v>0.66666666666666674</v>
      </c>
      <c r="U43" s="19">
        <f t="shared" si="19"/>
        <v>0.68750000000000011</v>
      </c>
      <c r="V43" s="19">
        <f t="shared" si="19"/>
        <v>0.70833333333333348</v>
      </c>
      <c r="W43" s="19">
        <f t="shared" si="19"/>
        <v>0.72916666666666685</v>
      </c>
      <c r="X43" s="19">
        <f t="shared" si="19"/>
        <v>0.75000000000000022</v>
      </c>
      <c r="Y43" s="19">
        <f t="shared" si="19"/>
        <v>0.77083333333333359</v>
      </c>
      <c r="Z43" s="19">
        <f t="shared" si="19"/>
        <v>0.79166666666666696</v>
      </c>
      <c r="AA43" s="19">
        <f t="shared" si="19"/>
        <v>0.81250000000000033</v>
      </c>
      <c r="AB43" s="19">
        <f t="shared" si="19"/>
        <v>0.8333333333333337</v>
      </c>
      <c r="AC43" s="19">
        <f t="shared" si="19"/>
        <v>0.85416666666666707</v>
      </c>
      <c r="AD43" s="19">
        <f t="shared" si="19"/>
        <v>0.87500000000000044</v>
      </c>
    </row>
    <row r="44" spans="1:32" ht="14.1" customHeight="1" thickBot="1" x14ac:dyDescent="0.25">
      <c r="B44" s="16"/>
      <c r="C44" s="24" t="s">
        <v>4</v>
      </c>
      <c r="D44" s="24" t="s">
        <v>4</v>
      </c>
      <c r="E44" s="24" t="s">
        <v>4</v>
      </c>
      <c r="F44" s="24" t="s">
        <v>4</v>
      </c>
      <c r="G44" s="24" t="s">
        <v>4</v>
      </c>
      <c r="H44" s="24" t="s">
        <v>4</v>
      </c>
      <c r="I44" s="24" t="s">
        <v>4</v>
      </c>
      <c r="J44" s="24" t="s">
        <v>4</v>
      </c>
      <c r="K44" s="24" t="s">
        <v>4</v>
      </c>
      <c r="L44" s="24" t="s">
        <v>4</v>
      </c>
      <c r="M44" s="24" t="s">
        <v>4</v>
      </c>
      <c r="N44" s="24" t="s">
        <v>4</v>
      </c>
      <c r="O44" s="24" t="s">
        <v>4</v>
      </c>
      <c r="P44" s="24" t="s">
        <v>4</v>
      </c>
      <c r="Q44" s="24" t="s">
        <v>4</v>
      </c>
      <c r="R44" s="24" t="s">
        <v>4</v>
      </c>
      <c r="S44" s="24" t="s">
        <v>4</v>
      </c>
      <c r="T44" s="24" t="s">
        <v>4</v>
      </c>
      <c r="U44" s="24" t="s">
        <v>4</v>
      </c>
      <c r="V44" s="24" t="s">
        <v>4</v>
      </c>
      <c r="W44" s="24" t="s">
        <v>4</v>
      </c>
      <c r="X44" s="24" t="s">
        <v>4</v>
      </c>
      <c r="Y44" s="24" t="s">
        <v>4</v>
      </c>
      <c r="Z44" s="24" t="s">
        <v>4</v>
      </c>
      <c r="AA44" s="24" t="s">
        <v>4</v>
      </c>
      <c r="AB44" s="24" t="s">
        <v>4</v>
      </c>
      <c r="AC44" s="24" t="s">
        <v>4</v>
      </c>
      <c r="AD44" s="24" t="s">
        <v>4</v>
      </c>
    </row>
    <row r="45" spans="1:32" ht="14.1" customHeight="1" thickBot="1" x14ac:dyDescent="0.25">
      <c r="B45" s="16"/>
      <c r="C45" s="23">
        <f>+C43+C42</f>
        <v>0.33333333333333331</v>
      </c>
      <c r="D45" s="23">
        <f t="shared" ref="D45:AD45" si="20">+D43+D42</f>
        <v>0.35416666666666663</v>
      </c>
      <c r="E45" s="23">
        <f t="shared" si="20"/>
        <v>0.37499999999999994</v>
      </c>
      <c r="F45" s="23">
        <f t="shared" si="20"/>
        <v>0.39583333333333326</v>
      </c>
      <c r="G45" s="23">
        <f t="shared" si="20"/>
        <v>0.41666666666666657</v>
      </c>
      <c r="H45" s="23">
        <f t="shared" si="20"/>
        <v>0.43749999999999989</v>
      </c>
      <c r="I45" s="23">
        <f t="shared" si="20"/>
        <v>0.4583333333333332</v>
      </c>
      <c r="J45" s="23">
        <f t="shared" si="20"/>
        <v>0.47916666666666652</v>
      </c>
      <c r="K45" s="23">
        <f t="shared" si="20"/>
        <v>0.49999999999999983</v>
      </c>
      <c r="L45" s="23">
        <f t="shared" si="20"/>
        <v>0.52083333333333315</v>
      </c>
      <c r="M45" s="23">
        <f t="shared" si="20"/>
        <v>0.54166666666666652</v>
      </c>
      <c r="N45" s="23">
        <f t="shared" si="20"/>
        <v>0.56249999999999989</v>
      </c>
      <c r="O45" s="23">
        <f t="shared" si="20"/>
        <v>0.58333333333333326</v>
      </c>
      <c r="P45" s="23">
        <f t="shared" si="20"/>
        <v>0.60416666666666663</v>
      </c>
      <c r="Q45" s="23">
        <f t="shared" si="20"/>
        <v>0.625</v>
      </c>
      <c r="R45" s="23">
        <f t="shared" si="20"/>
        <v>0.64583333333333337</v>
      </c>
      <c r="S45" s="23">
        <f t="shared" si="20"/>
        <v>0.66666666666666674</v>
      </c>
      <c r="T45" s="23">
        <f t="shared" si="20"/>
        <v>0.68750000000000011</v>
      </c>
      <c r="U45" s="23">
        <f t="shared" si="20"/>
        <v>0.70833333333333348</v>
      </c>
      <c r="V45" s="23">
        <f t="shared" si="20"/>
        <v>0.72916666666666685</v>
      </c>
      <c r="W45" s="23">
        <f t="shared" si="20"/>
        <v>0.75000000000000022</v>
      </c>
      <c r="X45" s="23">
        <f t="shared" si="20"/>
        <v>0.77083333333333359</v>
      </c>
      <c r="Y45" s="23">
        <f t="shared" si="20"/>
        <v>0.79166666666666696</v>
      </c>
      <c r="Z45" s="23">
        <f t="shared" si="20"/>
        <v>0.81250000000000033</v>
      </c>
      <c r="AA45" s="23">
        <f t="shared" si="20"/>
        <v>0.8333333333333337</v>
      </c>
      <c r="AB45" s="23">
        <f t="shared" si="20"/>
        <v>0.85416666666666707</v>
      </c>
      <c r="AC45" s="23">
        <f t="shared" si="20"/>
        <v>0.87500000000000044</v>
      </c>
      <c r="AD45" s="23">
        <f t="shared" si="20"/>
        <v>0.89583333333333381</v>
      </c>
    </row>
    <row r="46" spans="1:32" ht="14.1" customHeight="1" x14ac:dyDescent="0.2">
      <c r="A46" s="118" t="str">
        <f>$A$25</f>
        <v>Domi semaine paire</v>
      </c>
      <c r="B46" s="37" t="s">
        <v>6</v>
      </c>
      <c r="C46" s="115" t="str">
        <f>$C$25</f>
        <v>Dominique       semaine paire</v>
      </c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7"/>
      <c r="AD46" s="38"/>
      <c r="AE46" t="str">
        <f>$B$46</f>
        <v>Mercredi</v>
      </c>
    </row>
    <row r="47" spans="1:32" ht="14.1" customHeight="1" x14ac:dyDescent="0.2">
      <c r="A47" s="120"/>
      <c r="B47" s="14" t="s">
        <v>0</v>
      </c>
      <c r="C47" s="17"/>
      <c r="D47" s="22">
        <v>1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>
        <v>2</v>
      </c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8"/>
      <c r="AE47">
        <f>SUM(C47:AD47)</f>
        <v>3</v>
      </c>
    </row>
    <row r="48" spans="1:32" ht="14.1" customHeight="1" x14ac:dyDescent="0.2">
      <c r="A48" s="120"/>
      <c r="B48" s="14" t="s">
        <v>1</v>
      </c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8"/>
      <c r="AE48">
        <f>SUM(C48:AD48)</f>
        <v>0</v>
      </c>
      <c r="AF48" s="27"/>
    </row>
    <row r="49" spans="1:32" ht="14.1" customHeight="1" x14ac:dyDescent="0.2">
      <c r="A49" s="120"/>
      <c r="B49" s="14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7"/>
      <c r="AE49">
        <f>SUM(C49:AD49)</f>
        <v>0</v>
      </c>
    </row>
    <row r="50" spans="1:32" ht="14.1" customHeight="1" x14ac:dyDescent="0.2">
      <c r="A50" s="120"/>
      <c r="B50" s="15"/>
      <c r="C50" s="17"/>
      <c r="D50" s="17"/>
      <c r="E50" s="17"/>
      <c r="F50" s="17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1"/>
      <c r="R50" s="10"/>
      <c r="S50" s="11"/>
      <c r="T50" s="10"/>
      <c r="U50" s="10"/>
      <c r="V50" s="10"/>
      <c r="W50" s="10"/>
      <c r="X50" s="10"/>
      <c r="Y50" s="10"/>
      <c r="Z50" s="10"/>
      <c r="AA50" s="10"/>
      <c r="AB50" s="10"/>
      <c r="AC50" s="12"/>
      <c r="AD50" s="12"/>
      <c r="AE50">
        <f>SUM(C50:AD50)/2</f>
        <v>0</v>
      </c>
    </row>
    <row r="51" spans="1:32" ht="14.1" customHeight="1" x14ac:dyDescent="0.2">
      <c r="A51" s="120"/>
      <c r="B51" s="25" t="str">
        <f t="shared" ref="B51:B60" si="21">B10</f>
        <v xml:space="preserve">Salezia </v>
      </c>
      <c r="C51" s="17"/>
      <c r="D51" s="17"/>
      <c r="E51" s="17"/>
      <c r="F51" s="17"/>
      <c r="G51" s="13">
        <v>1</v>
      </c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>
        <v>2</v>
      </c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>
        <f>SUM(C51:AD51)</f>
        <v>3</v>
      </c>
      <c r="AF51">
        <v>1</v>
      </c>
    </row>
    <row r="52" spans="1:32" ht="14.1" customHeight="1" x14ac:dyDescent="0.2">
      <c r="A52" s="120"/>
      <c r="B52" s="25" t="str">
        <f t="shared" si="21"/>
        <v>Audrey</v>
      </c>
      <c r="C52" s="17"/>
      <c r="D52" s="17"/>
      <c r="E52" s="17"/>
      <c r="F52" s="17"/>
      <c r="G52" s="17"/>
      <c r="H52" s="13">
        <v>1</v>
      </c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>
        <v>2</v>
      </c>
      <c r="T52" s="5"/>
      <c r="U52" s="5"/>
      <c r="V52" s="5"/>
      <c r="W52" s="5"/>
      <c r="X52" s="5"/>
      <c r="Y52" s="5"/>
      <c r="Z52" s="5"/>
      <c r="AA52" s="5"/>
      <c r="AB52" s="5"/>
      <c r="AC52" s="7"/>
      <c r="AD52" s="7"/>
      <c r="AE52">
        <f>SUM(C52:AD52)</f>
        <v>3</v>
      </c>
      <c r="AF52">
        <v>2</v>
      </c>
    </row>
    <row r="53" spans="1:32" ht="14.1" customHeight="1" x14ac:dyDescent="0.2">
      <c r="A53" s="120"/>
      <c r="B53" s="25" t="str">
        <f t="shared" si="21"/>
        <v>Sandrine Boiteau</v>
      </c>
      <c r="C53" s="17"/>
      <c r="D53" s="17"/>
      <c r="E53" s="13">
        <v>1</v>
      </c>
      <c r="F53" s="13"/>
      <c r="G53" s="13"/>
      <c r="H53" s="13"/>
      <c r="I53" s="13"/>
      <c r="J53" s="13"/>
      <c r="K53" s="13"/>
      <c r="L53" s="13"/>
      <c r="M53" s="13"/>
      <c r="N53" s="13">
        <v>2</v>
      </c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7"/>
      <c r="AD53" s="7"/>
      <c r="AE53">
        <f t="shared" ref="AE53:AE60" si="22">SUM(C53:AD53)</f>
        <v>3</v>
      </c>
      <c r="AF53">
        <v>3</v>
      </c>
    </row>
    <row r="54" spans="1:32" ht="14.1" customHeight="1" x14ac:dyDescent="0.2">
      <c r="A54" s="120"/>
      <c r="B54" s="25" t="str">
        <f t="shared" si="21"/>
        <v>Christelle Oeur</v>
      </c>
      <c r="C54" s="17"/>
      <c r="D54" s="17"/>
      <c r="E54" s="17"/>
      <c r="F54" s="13">
        <v>1</v>
      </c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>
        <v>2</v>
      </c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7"/>
      <c r="AD54" s="8"/>
      <c r="AE54">
        <f t="shared" si="22"/>
        <v>3</v>
      </c>
      <c r="AF54">
        <v>4</v>
      </c>
    </row>
    <row r="55" spans="1:32" ht="14.1" customHeight="1" x14ac:dyDescent="0.2">
      <c r="A55" s="120"/>
      <c r="B55" s="25" t="str">
        <f t="shared" si="21"/>
        <v>Liliana</v>
      </c>
      <c r="C55" s="17"/>
      <c r="D55" s="17"/>
      <c r="E55" s="17"/>
      <c r="F55" s="17"/>
      <c r="G55" s="5"/>
      <c r="H55" s="5"/>
      <c r="I55" s="5"/>
      <c r="J55" s="5"/>
      <c r="K55" s="5"/>
      <c r="L55" s="5"/>
      <c r="M55" s="5"/>
      <c r="N55" s="5"/>
      <c r="O55" s="5"/>
      <c r="P55" s="5"/>
      <c r="Q55" s="6"/>
      <c r="R55" s="6"/>
      <c r="S55" s="13">
        <v>1</v>
      </c>
      <c r="T55" s="13"/>
      <c r="U55" s="13"/>
      <c r="V55" s="13"/>
      <c r="W55" s="13"/>
      <c r="X55" s="13"/>
      <c r="Y55" s="13"/>
      <c r="Z55" s="13"/>
      <c r="AA55" s="13"/>
      <c r="AB55" s="13"/>
      <c r="AC55" s="13">
        <v>2</v>
      </c>
      <c r="AD55" s="8"/>
      <c r="AE55">
        <f t="shared" si="22"/>
        <v>3</v>
      </c>
      <c r="AF55">
        <v>5</v>
      </c>
    </row>
    <row r="56" spans="1:32" ht="14.1" customHeight="1" x14ac:dyDescent="0.2">
      <c r="A56" s="120"/>
      <c r="B56" s="25" t="str">
        <f t="shared" si="21"/>
        <v>Guida</v>
      </c>
      <c r="C56" s="17"/>
      <c r="D56" s="17"/>
      <c r="E56" s="17"/>
      <c r="F56" s="17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13">
        <v>1</v>
      </c>
      <c r="T56" s="13"/>
      <c r="U56" s="13"/>
      <c r="V56" s="13"/>
      <c r="W56" s="13"/>
      <c r="X56" s="13"/>
      <c r="Y56" s="13"/>
      <c r="Z56" s="13"/>
      <c r="AA56" s="13"/>
      <c r="AB56" s="13"/>
      <c r="AC56" s="13">
        <v>2</v>
      </c>
      <c r="AD56" s="8"/>
      <c r="AE56">
        <f t="shared" si="22"/>
        <v>3</v>
      </c>
      <c r="AF56">
        <v>6</v>
      </c>
    </row>
    <row r="57" spans="1:32" ht="14.1" customHeight="1" x14ac:dyDescent="0.2">
      <c r="A57" s="120"/>
      <c r="B57" s="25" t="str">
        <f t="shared" si="21"/>
        <v>Nathalie</v>
      </c>
      <c r="C57" s="17"/>
      <c r="D57" s="17"/>
      <c r="E57" s="17"/>
      <c r="F57" s="17"/>
      <c r="G57" s="5"/>
      <c r="H57" s="5"/>
      <c r="I57" s="5"/>
      <c r="J57" s="5"/>
      <c r="K57" s="5"/>
      <c r="L57" s="5"/>
      <c r="M57" s="5"/>
      <c r="N57" s="5"/>
      <c r="O57" s="5"/>
      <c r="P57" s="5"/>
      <c r="Q57" s="13">
        <v>1</v>
      </c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>
        <v>2</v>
      </c>
      <c r="AD57" s="8"/>
      <c r="AE57">
        <f t="shared" si="22"/>
        <v>3</v>
      </c>
      <c r="AF57" s="26">
        <v>7</v>
      </c>
    </row>
    <row r="58" spans="1:32" ht="14.1" customHeight="1" x14ac:dyDescent="0.2">
      <c r="A58" s="120"/>
      <c r="B58" s="25" t="str">
        <f t="shared" si="21"/>
        <v>Sabrina</v>
      </c>
      <c r="C58" s="17"/>
      <c r="D58" s="17"/>
      <c r="E58" s="17"/>
      <c r="F58" s="17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13">
        <v>1</v>
      </c>
      <c r="T58" s="13"/>
      <c r="U58" s="13"/>
      <c r="V58" s="13"/>
      <c r="W58" s="13"/>
      <c r="X58" s="13"/>
      <c r="Y58" s="13"/>
      <c r="Z58" s="13"/>
      <c r="AA58" s="13"/>
      <c r="AB58" s="13"/>
      <c r="AC58" s="13">
        <v>2</v>
      </c>
      <c r="AD58" s="8"/>
      <c r="AE58">
        <f t="shared" si="22"/>
        <v>3</v>
      </c>
      <c r="AF58" s="26">
        <v>8</v>
      </c>
    </row>
    <row r="59" spans="1:32" ht="14.1" customHeight="1" x14ac:dyDescent="0.2">
      <c r="A59" s="120"/>
      <c r="B59" s="14" t="str">
        <f t="shared" si="21"/>
        <v xml:space="preserve">Julien     </v>
      </c>
      <c r="C59" s="17"/>
      <c r="D59" s="17"/>
      <c r="E59" s="17"/>
      <c r="F59" s="17"/>
      <c r="G59" s="5"/>
      <c r="H59" s="5"/>
      <c r="I59" s="5"/>
      <c r="J59" s="5"/>
      <c r="K59" s="5"/>
      <c r="L59" s="5"/>
      <c r="M59" s="5"/>
      <c r="N59" s="5"/>
      <c r="O59" s="5"/>
      <c r="P59" s="13">
        <v>1</v>
      </c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>
        <v>2</v>
      </c>
      <c r="AD59" s="8"/>
      <c r="AE59">
        <f t="shared" si="22"/>
        <v>3</v>
      </c>
      <c r="AF59" s="26">
        <v>9</v>
      </c>
    </row>
    <row r="60" spans="1:32" ht="14.1" customHeight="1" x14ac:dyDescent="0.2">
      <c r="A60" s="120"/>
      <c r="B60" s="14" t="str">
        <f t="shared" si="21"/>
        <v>Caisse 10</v>
      </c>
      <c r="C60" s="17"/>
      <c r="D60" s="17"/>
      <c r="E60" s="17"/>
      <c r="F60" s="17"/>
      <c r="G60" s="5"/>
      <c r="H60" s="5"/>
      <c r="I60" s="5"/>
      <c r="J60" s="5"/>
      <c r="K60" s="5"/>
      <c r="L60" s="5"/>
      <c r="M60" s="5"/>
      <c r="N60" s="5"/>
      <c r="O60" s="5"/>
      <c r="P60" s="5"/>
      <c r="Q60" s="6"/>
      <c r="R60" s="5"/>
      <c r="S60" s="6"/>
      <c r="T60" s="5"/>
      <c r="U60" s="5"/>
      <c r="V60" s="5"/>
      <c r="W60" s="5"/>
      <c r="X60" s="5"/>
      <c r="Y60" s="5"/>
      <c r="Z60" s="5"/>
      <c r="AA60" s="5"/>
      <c r="AB60" s="5"/>
      <c r="AC60" s="7"/>
      <c r="AD60" s="7"/>
      <c r="AE60">
        <f t="shared" si="22"/>
        <v>0</v>
      </c>
    </row>
    <row r="61" spans="1:32" ht="14.1" customHeight="1" x14ac:dyDescent="0.25">
      <c r="A61" s="120"/>
      <c r="B61" s="14"/>
      <c r="C61" s="17">
        <f>SUM(C47:C60)*2</f>
        <v>0</v>
      </c>
      <c r="D61" s="17"/>
      <c r="E61" s="17">
        <f>SUM(E47:E60)*2</f>
        <v>2</v>
      </c>
      <c r="F61" s="17">
        <f t="shared" ref="F61:AD61" si="23">SUM(F47:F60)*2</f>
        <v>2</v>
      </c>
      <c r="G61" s="17">
        <f t="shared" si="23"/>
        <v>2</v>
      </c>
      <c r="H61" s="17">
        <f>SUM(H47:H60)*2</f>
        <v>2</v>
      </c>
      <c r="I61" s="17">
        <f t="shared" si="23"/>
        <v>0</v>
      </c>
      <c r="J61" s="17">
        <f t="shared" si="23"/>
        <v>0</v>
      </c>
      <c r="K61" s="17">
        <f t="shared" si="23"/>
        <v>0</v>
      </c>
      <c r="L61" s="17">
        <f t="shared" si="23"/>
        <v>0</v>
      </c>
      <c r="M61" s="17">
        <f t="shared" si="23"/>
        <v>0</v>
      </c>
      <c r="N61" s="17">
        <f t="shared" si="23"/>
        <v>4</v>
      </c>
      <c r="O61" s="17">
        <f t="shared" si="23"/>
        <v>0</v>
      </c>
      <c r="P61" s="17">
        <f t="shared" si="23"/>
        <v>6</v>
      </c>
      <c r="Q61" s="17">
        <f t="shared" si="23"/>
        <v>6</v>
      </c>
      <c r="R61" s="17">
        <f t="shared" si="23"/>
        <v>4</v>
      </c>
      <c r="S61" s="17">
        <f t="shared" si="23"/>
        <v>10</v>
      </c>
      <c r="T61" s="17">
        <f t="shared" si="23"/>
        <v>0</v>
      </c>
      <c r="U61" s="17">
        <f t="shared" si="23"/>
        <v>0</v>
      </c>
      <c r="V61" s="17">
        <f t="shared" si="23"/>
        <v>0</v>
      </c>
      <c r="W61" s="17">
        <f t="shared" si="23"/>
        <v>0</v>
      </c>
      <c r="X61" s="17">
        <f t="shared" si="23"/>
        <v>0</v>
      </c>
      <c r="Y61" s="17">
        <f t="shared" si="23"/>
        <v>0</v>
      </c>
      <c r="Z61" s="17">
        <f t="shared" si="23"/>
        <v>0</v>
      </c>
      <c r="AA61" s="17">
        <f t="shared" si="23"/>
        <v>0</v>
      </c>
      <c r="AB61" s="17">
        <f t="shared" si="23"/>
        <v>0</v>
      </c>
      <c r="AC61" s="17">
        <f t="shared" si="23"/>
        <v>20</v>
      </c>
      <c r="AD61" s="17">
        <f t="shared" si="23"/>
        <v>0</v>
      </c>
      <c r="AE61" s="41">
        <f>AE47+AE48+AE49+AE51+AE52+AE53+AE54+AE55+AE56+AE57+AE58+AE59+AE60</f>
        <v>30</v>
      </c>
    </row>
    <row r="62" spans="1:32" ht="14.1" customHeight="1" x14ac:dyDescent="0.2">
      <c r="B62" s="15"/>
      <c r="C62" s="9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1"/>
      <c r="R62" s="10"/>
      <c r="S62" s="11"/>
      <c r="T62" s="10"/>
      <c r="U62" s="10"/>
      <c r="V62" s="10"/>
      <c r="W62" s="10"/>
      <c r="X62" s="10"/>
      <c r="Y62" s="10"/>
      <c r="Z62" s="10"/>
      <c r="AA62" s="10"/>
      <c r="AB62" s="10"/>
      <c r="AC62" s="12"/>
    </row>
    <row r="63" spans="1:32" ht="14.1" customHeight="1" thickBot="1" x14ac:dyDescent="0.25">
      <c r="C63" s="21">
        <v>2.0833333333333332E-2</v>
      </c>
      <c r="D63" s="21">
        <v>2.0833333333333332E-2</v>
      </c>
      <c r="E63" s="21">
        <v>2.0833333333333332E-2</v>
      </c>
      <c r="F63" s="21">
        <v>2.0833333333333332E-2</v>
      </c>
      <c r="G63" s="21">
        <v>2.0833333333333332E-2</v>
      </c>
      <c r="H63" s="21">
        <v>2.0833333333333332E-2</v>
      </c>
      <c r="I63" s="21">
        <v>2.0833333333333332E-2</v>
      </c>
      <c r="J63" s="21">
        <v>2.0833333333333332E-2</v>
      </c>
      <c r="K63" s="21">
        <v>2.0833333333333332E-2</v>
      </c>
      <c r="L63" s="21">
        <v>2.0833333333333332E-2</v>
      </c>
      <c r="M63" s="21">
        <v>2.0833333333333332E-2</v>
      </c>
      <c r="N63" s="21">
        <v>2.0833333333333332E-2</v>
      </c>
      <c r="O63" s="21">
        <v>2.0833333333333332E-2</v>
      </c>
      <c r="P63" s="21">
        <v>2.0833333333333332E-2</v>
      </c>
      <c r="Q63" s="21">
        <v>2.0833333333333332E-2</v>
      </c>
      <c r="R63" s="21">
        <v>2.0833333333333332E-2</v>
      </c>
      <c r="S63" s="21">
        <v>2.0833333333333332E-2</v>
      </c>
      <c r="T63" s="21">
        <v>2.0833333333333332E-2</v>
      </c>
      <c r="U63" s="21">
        <v>2.0833333333333332E-2</v>
      </c>
      <c r="V63" s="21">
        <v>2.0833333333333332E-2</v>
      </c>
      <c r="W63" s="21">
        <v>2.0833333333333332E-2</v>
      </c>
      <c r="X63" s="21">
        <v>2.0833333333333332E-2</v>
      </c>
      <c r="Y63" s="21">
        <v>2.0833333333333332E-2</v>
      </c>
      <c r="Z63" s="21">
        <v>2.0833333333333332E-2</v>
      </c>
      <c r="AA63" s="21">
        <v>2.0833333333333332E-2</v>
      </c>
      <c r="AB63" s="21">
        <v>2.0833333333333332E-2</v>
      </c>
      <c r="AC63" s="21">
        <v>2.0833333333333332E-2</v>
      </c>
      <c r="AD63" s="21">
        <v>2.0833333333333332E-2</v>
      </c>
    </row>
    <row r="64" spans="1:32" ht="14.1" customHeight="1" thickBot="1" x14ac:dyDescent="0.25">
      <c r="B64" s="3">
        <v>7</v>
      </c>
      <c r="C64" s="20">
        <v>0.3125</v>
      </c>
      <c r="D64" s="19">
        <f>C63+C64</f>
        <v>0.33333333333333331</v>
      </c>
      <c r="E64" s="19">
        <f t="shared" ref="E64:AD64" si="24">D63+D64</f>
        <v>0.35416666666666663</v>
      </c>
      <c r="F64" s="19">
        <f t="shared" si="24"/>
        <v>0.37499999999999994</v>
      </c>
      <c r="G64" s="19">
        <f t="shared" si="24"/>
        <v>0.39583333333333326</v>
      </c>
      <c r="H64" s="19">
        <f t="shared" si="24"/>
        <v>0.41666666666666657</v>
      </c>
      <c r="I64" s="19">
        <f t="shared" si="24"/>
        <v>0.43749999999999989</v>
      </c>
      <c r="J64" s="19">
        <f t="shared" si="24"/>
        <v>0.4583333333333332</v>
      </c>
      <c r="K64" s="19">
        <f t="shared" si="24"/>
        <v>0.47916666666666652</v>
      </c>
      <c r="L64" s="19">
        <f t="shared" si="24"/>
        <v>0.49999999999999983</v>
      </c>
      <c r="M64" s="19">
        <f t="shared" si="24"/>
        <v>0.52083333333333315</v>
      </c>
      <c r="N64" s="19">
        <f t="shared" si="24"/>
        <v>0.54166666666666652</v>
      </c>
      <c r="O64" s="19">
        <f t="shared" si="24"/>
        <v>0.56249999999999989</v>
      </c>
      <c r="P64" s="19">
        <f t="shared" si="24"/>
        <v>0.58333333333333326</v>
      </c>
      <c r="Q64" s="19">
        <f t="shared" si="24"/>
        <v>0.60416666666666663</v>
      </c>
      <c r="R64" s="19">
        <f t="shared" si="24"/>
        <v>0.625</v>
      </c>
      <c r="S64" s="19">
        <f t="shared" si="24"/>
        <v>0.64583333333333337</v>
      </c>
      <c r="T64" s="19">
        <f t="shared" si="24"/>
        <v>0.66666666666666674</v>
      </c>
      <c r="U64" s="19">
        <f t="shared" si="24"/>
        <v>0.68750000000000011</v>
      </c>
      <c r="V64" s="19">
        <f t="shared" si="24"/>
        <v>0.70833333333333348</v>
      </c>
      <c r="W64" s="19">
        <f t="shared" si="24"/>
        <v>0.72916666666666685</v>
      </c>
      <c r="X64" s="19">
        <f t="shared" si="24"/>
        <v>0.75000000000000022</v>
      </c>
      <c r="Y64" s="19">
        <f t="shared" si="24"/>
        <v>0.77083333333333359</v>
      </c>
      <c r="Z64" s="19">
        <f t="shared" si="24"/>
        <v>0.79166666666666696</v>
      </c>
      <c r="AA64" s="19">
        <f t="shared" si="24"/>
        <v>0.81250000000000033</v>
      </c>
      <c r="AB64" s="19">
        <f t="shared" si="24"/>
        <v>0.8333333333333337</v>
      </c>
      <c r="AC64" s="19">
        <f t="shared" si="24"/>
        <v>0.85416666666666707</v>
      </c>
      <c r="AD64" s="19">
        <f t="shared" si="24"/>
        <v>0.87500000000000044</v>
      </c>
    </row>
    <row r="65" spans="1:32" ht="14.1" customHeight="1" thickBot="1" x14ac:dyDescent="0.25">
      <c r="B65" s="16"/>
      <c r="C65" s="24" t="s">
        <v>4</v>
      </c>
      <c r="D65" s="24" t="s">
        <v>4</v>
      </c>
      <c r="E65" s="24" t="s">
        <v>4</v>
      </c>
      <c r="F65" s="24" t="s">
        <v>4</v>
      </c>
      <c r="G65" s="24" t="s">
        <v>4</v>
      </c>
      <c r="H65" s="24" t="s">
        <v>4</v>
      </c>
      <c r="I65" s="24" t="s">
        <v>4</v>
      </c>
      <c r="J65" s="24" t="s">
        <v>4</v>
      </c>
      <c r="K65" s="24" t="s">
        <v>4</v>
      </c>
      <c r="L65" s="24" t="s">
        <v>4</v>
      </c>
      <c r="M65" s="24" t="s">
        <v>4</v>
      </c>
      <c r="N65" s="24" t="s">
        <v>4</v>
      </c>
      <c r="O65" s="24" t="s">
        <v>4</v>
      </c>
      <c r="P65" s="24" t="s">
        <v>4</v>
      </c>
      <c r="Q65" s="24" t="s">
        <v>4</v>
      </c>
      <c r="R65" s="24" t="s">
        <v>4</v>
      </c>
      <c r="S65" s="24" t="s">
        <v>4</v>
      </c>
      <c r="T65" s="24" t="s">
        <v>4</v>
      </c>
      <c r="U65" s="24" t="s">
        <v>4</v>
      </c>
      <c r="V65" s="24" t="s">
        <v>4</v>
      </c>
      <c r="W65" s="24" t="s">
        <v>4</v>
      </c>
      <c r="X65" s="24" t="s">
        <v>4</v>
      </c>
      <c r="Y65" s="24" t="s">
        <v>4</v>
      </c>
      <c r="Z65" s="24" t="s">
        <v>4</v>
      </c>
      <c r="AA65" s="24" t="s">
        <v>4</v>
      </c>
      <c r="AB65" s="24" t="s">
        <v>4</v>
      </c>
      <c r="AC65" s="24" t="s">
        <v>4</v>
      </c>
      <c r="AD65" s="24" t="s">
        <v>4</v>
      </c>
    </row>
    <row r="66" spans="1:32" ht="14.1" customHeight="1" thickBot="1" x14ac:dyDescent="0.25">
      <c r="B66" s="16"/>
      <c r="C66" s="23">
        <f>+C64+C63</f>
        <v>0.33333333333333331</v>
      </c>
      <c r="D66" s="23">
        <f t="shared" ref="D66:AD66" si="25">+D64+D63</f>
        <v>0.35416666666666663</v>
      </c>
      <c r="E66" s="23">
        <f t="shared" si="25"/>
        <v>0.37499999999999994</v>
      </c>
      <c r="F66" s="23">
        <f t="shared" si="25"/>
        <v>0.39583333333333326</v>
      </c>
      <c r="G66" s="23">
        <f t="shared" si="25"/>
        <v>0.41666666666666657</v>
      </c>
      <c r="H66" s="23">
        <f t="shared" si="25"/>
        <v>0.43749999999999989</v>
      </c>
      <c r="I66" s="23">
        <f t="shared" si="25"/>
        <v>0.4583333333333332</v>
      </c>
      <c r="J66" s="23">
        <f t="shared" si="25"/>
        <v>0.47916666666666652</v>
      </c>
      <c r="K66" s="23">
        <f t="shared" si="25"/>
        <v>0.49999999999999983</v>
      </c>
      <c r="L66" s="23">
        <f t="shared" si="25"/>
        <v>0.52083333333333315</v>
      </c>
      <c r="M66" s="23">
        <f t="shared" si="25"/>
        <v>0.54166666666666652</v>
      </c>
      <c r="N66" s="23">
        <f t="shared" si="25"/>
        <v>0.56249999999999989</v>
      </c>
      <c r="O66" s="23">
        <f t="shared" si="25"/>
        <v>0.58333333333333326</v>
      </c>
      <c r="P66" s="23">
        <f t="shared" si="25"/>
        <v>0.60416666666666663</v>
      </c>
      <c r="Q66" s="23">
        <f t="shared" si="25"/>
        <v>0.625</v>
      </c>
      <c r="R66" s="23">
        <f t="shared" si="25"/>
        <v>0.64583333333333337</v>
      </c>
      <c r="S66" s="23">
        <f t="shared" si="25"/>
        <v>0.66666666666666674</v>
      </c>
      <c r="T66" s="23">
        <f t="shared" si="25"/>
        <v>0.68750000000000011</v>
      </c>
      <c r="U66" s="23">
        <f t="shared" si="25"/>
        <v>0.70833333333333348</v>
      </c>
      <c r="V66" s="23">
        <f t="shared" si="25"/>
        <v>0.72916666666666685</v>
      </c>
      <c r="W66" s="23">
        <f t="shared" si="25"/>
        <v>0.75000000000000022</v>
      </c>
      <c r="X66" s="23">
        <f t="shared" si="25"/>
        <v>0.77083333333333359</v>
      </c>
      <c r="Y66" s="23">
        <f t="shared" si="25"/>
        <v>0.79166666666666696</v>
      </c>
      <c r="Z66" s="23">
        <f t="shared" si="25"/>
        <v>0.81250000000000033</v>
      </c>
      <c r="AA66" s="23">
        <f t="shared" si="25"/>
        <v>0.8333333333333337</v>
      </c>
      <c r="AB66" s="23">
        <f t="shared" si="25"/>
        <v>0.85416666666666707</v>
      </c>
      <c r="AC66" s="23">
        <f t="shared" si="25"/>
        <v>0.87500000000000044</v>
      </c>
      <c r="AD66" s="23">
        <f t="shared" si="25"/>
        <v>0.89583333333333381</v>
      </c>
    </row>
    <row r="67" spans="1:32" ht="14.1" customHeight="1" x14ac:dyDescent="0.2">
      <c r="A67" s="118" t="str">
        <f>$A$25</f>
        <v>Domi semaine paire</v>
      </c>
      <c r="B67" s="37" t="s">
        <v>7</v>
      </c>
      <c r="C67" s="115" t="str">
        <f>$C$25</f>
        <v>Dominique       semaine paire</v>
      </c>
      <c r="D67" s="116"/>
      <c r="E67" s="116"/>
      <c r="F67" s="116"/>
      <c r="G67" s="116"/>
      <c r="H67" s="116"/>
      <c r="I67" s="116"/>
      <c r="J67" s="116"/>
      <c r="K67" s="116"/>
      <c r="L67" s="116"/>
      <c r="M67" s="116"/>
      <c r="N67" s="116"/>
      <c r="O67" s="116"/>
      <c r="P67" s="116"/>
      <c r="Q67" s="116"/>
      <c r="R67" s="116"/>
      <c r="S67" s="116"/>
      <c r="T67" s="116"/>
      <c r="U67" s="116"/>
      <c r="V67" s="116"/>
      <c r="W67" s="116"/>
      <c r="X67" s="116"/>
      <c r="Y67" s="116"/>
      <c r="Z67" s="116"/>
      <c r="AA67" s="116"/>
      <c r="AB67" s="116"/>
      <c r="AC67" s="117"/>
      <c r="AD67" s="38"/>
      <c r="AE67" t="str">
        <f>$B$67</f>
        <v>jeudi</v>
      </c>
    </row>
    <row r="68" spans="1:32" ht="14.1" customHeight="1" x14ac:dyDescent="0.2">
      <c r="A68" s="119"/>
      <c r="B68" s="14" t="s">
        <v>0</v>
      </c>
      <c r="C68" s="17"/>
      <c r="D68" s="22">
        <v>1</v>
      </c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>
        <v>2</v>
      </c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8"/>
      <c r="AE68">
        <f>SUM(C68:AD68)</f>
        <v>3</v>
      </c>
    </row>
    <row r="69" spans="1:32" ht="14.1" customHeight="1" x14ac:dyDescent="0.2">
      <c r="A69" s="119"/>
      <c r="B69" s="14" t="s">
        <v>1</v>
      </c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8"/>
      <c r="AE69">
        <f>SUM(C69:AD69)</f>
        <v>0</v>
      </c>
      <c r="AF69" s="27"/>
    </row>
    <row r="70" spans="1:32" ht="14.1" customHeight="1" x14ac:dyDescent="0.2">
      <c r="A70" s="119"/>
      <c r="B70" s="14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7"/>
      <c r="AE70">
        <f>SUM(C70:AD70)</f>
        <v>0</v>
      </c>
    </row>
    <row r="71" spans="1:32" ht="14.1" customHeight="1" x14ac:dyDescent="0.2">
      <c r="A71" s="119"/>
      <c r="B71" s="15"/>
      <c r="C71" s="17"/>
      <c r="D71" s="17"/>
      <c r="E71" s="17"/>
      <c r="F71" s="17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1"/>
      <c r="R71" s="10"/>
      <c r="S71" s="11"/>
      <c r="T71" s="10"/>
      <c r="U71" s="10"/>
      <c r="V71" s="10"/>
      <c r="W71" s="10"/>
      <c r="X71" s="10"/>
      <c r="Y71" s="10"/>
      <c r="Z71" s="10"/>
      <c r="AA71" s="10"/>
      <c r="AB71" s="10"/>
      <c r="AC71" s="12"/>
      <c r="AD71" s="12"/>
      <c r="AE71">
        <f>SUM(C71:AD71)/2</f>
        <v>0</v>
      </c>
    </row>
    <row r="72" spans="1:32" ht="14.1" customHeight="1" x14ac:dyDescent="0.2">
      <c r="A72" s="119"/>
      <c r="B72" s="25" t="str">
        <f t="shared" ref="B72:B81" si="26">B10</f>
        <v xml:space="preserve">Salezia </v>
      </c>
      <c r="C72" s="17"/>
      <c r="D72" s="17"/>
      <c r="E72" s="17"/>
      <c r="F72" s="17"/>
      <c r="G72" s="17"/>
      <c r="H72" s="13">
        <v>1</v>
      </c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>
        <v>2</v>
      </c>
      <c r="U72" s="6"/>
      <c r="V72" s="6"/>
      <c r="W72" s="6"/>
      <c r="X72" s="6"/>
      <c r="Y72" s="6"/>
      <c r="Z72" s="6"/>
      <c r="AA72" s="6"/>
      <c r="AB72" s="6"/>
      <c r="AC72" s="6"/>
      <c r="AD72" s="6"/>
      <c r="AE72">
        <f>SUM(C72:AD72)</f>
        <v>3</v>
      </c>
      <c r="AF72">
        <v>1</v>
      </c>
    </row>
    <row r="73" spans="1:32" ht="14.1" customHeight="1" x14ac:dyDescent="0.2">
      <c r="A73" s="119"/>
      <c r="B73" s="25" t="str">
        <f t="shared" si="26"/>
        <v>Audrey</v>
      </c>
      <c r="C73" s="17"/>
      <c r="D73" s="17"/>
      <c r="E73" s="17"/>
      <c r="F73" s="17"/>
      <c r="G73" s="13">
        <v>1</v>
      </c>
      <c r="H73" s="13"/>
      <c r="I73" s="13"/>
      <c r="J73" s="13"/>
      <c r="K73" s="13"/>
      <c r="L73" s="13"/>
      <c r="M73" s="13"/>
      <c r="N73" s="13"/>
      <c r="O73" s="13"/>
      <c r="P73" s="13"/>
      <c r="Q73" s="13">
        <v>2</v>
      </c>
      <c r="R73" s="6"/>
      <c r="S73" s="6"/>
      <c r="T73" s="5"/>
      <c r="U73" s="5"/>
      <c r="V73" s="5"/>
      <c r="W73" s="5"/>
      <c r="X73" s="5"/>
      <c r="Y73" s="5"/>
      <c r="Z73" s="5"/>
      <c r="AA73" s="5"/>
      <c r="AB73" s="5"/>
      <c r="AC73" s="7"/>
      <c r="AD73" s="7"/>
      <c r="AE73">
        <f>SUM(C73:AD73)</f>
        <v>3</v>
      </c>
      <c r="AF73">
        <v>2</v>
      </c>
    </row>
    <row r="74" spans="1:32" ht="14.1" customHeight="1" x14ac:dyDescent="0.2">
      <c r="A74" s="119"/>
      <c r="B74" s="25" t="str">
        <f t="shared" si="26"/>
        <v>Sandrine Boiteau</v>
      </c>
      <c r="C74" s="17"/>
      <c r="D74" s="17"/>
      <c r="E74" s="17"/>
      <c r="F74" s="13">
        <v>1</v>
      </c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>
        <v>2</v>
      </c>
      <c r="R74" s="17"/>
      <c r="S74" s="17"/>
      <c r="T74" s="5"/>
      <c r="U74" s="5"/>
      <c r="V74" s="5"/>
      <c r="W74" s="5"/>
      <c r="X74" s="5"/>
      <c r="Y74" s="5"/>
      <c r="Z74" s="5"/>
      <c r="AA74" s="5"/>
      <c r="AB74" s="5"/>
      <c r="AC74" s="7"/>
      <c r="AD74" s="7"/>
      <c r="AE74">
        <f t="shared" ref="AE74:AE81" si="27">SUM(C74:AD74)</f>
        <v>3</v>
      </c>
      <c r="AF74">
        <v>3</v>
      </c>
    </row>
    <row r="75" spans="1:32" ht="14.1" customHeight="1" x14ac:dyDescent="0.2">
      <c r="A75" s="119"/>
      <c r="B75" s="25" t="str">
        <f t="shared" si="26"/>
        <v>Christelle Oeur</v>
      </c>
      <c r="C75" s="17"/>
      <c r="D75" s="17"/>
      <c r="E75" s="13">
        <v>1</v>
      </c>
      <c r="F75" s="13"/>
      <c r="G75" s="13"/>
      <c r="H75" s="13"/>
      <c r="I75" s="13"/>
      <c r="J75" s="13"/>
      <c r="K75" s="13"/>
      <c r="L75" s="13"/>
      <c r="M75" s="13"/>
      <c r="N75" s="13">
        <v>2</v>
      </c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7"/>
      <c r="AD75" s="8"/>
      <c r="AE75">
        <f t="shared" si="27"/>
        <v>3</v>
      </c>
      <c r="AF75">
        <v>4</v>
      </c>
    </row>
    <row r="76" spans="1:32" ht="14.1" customHeight="1" x14ac:dyDescent="0.2">
      <c r="A76" s="119"/>
      <c r="B76" s="25" t="str">
        <f t="shared" si="26"/>
        <v>Liliana</v>
      </c>
      <c r="C76" s="17"/>
      <c r="D76" s="17"/>
      <c r="E76" s="17"/>
      <c r="F76" s="17"/>
      <c r="G76" s="5"/>
      <c r="H76" s="5"/>
      <c r="I76" s="5"/>
      <c r="J76" s="5"/>
      <c r="K76" s="5"/>
      <c r="L76" s="5"/>
      <c r="M76" s="5"/>
      <c r="N76" s="5"/>
      <c r="O76" s="5"/>
      <c r="P76" s="6"/>
      <c r="Q76" s="6"/>
      <c r="R76" s="13">
        <v>1</v>
      </c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>
        <v>2</v>
      </c>
      <c r="AD76" s="8"/>
      <c r="AE76">
        <f t="shared" si="27"/>
        <v>3</v>
      </c>
      <c r="AF76">
        <v>5</v>
      </c>
    </row>
    <row r="77" spans="1:32" ht="14.1" customHeight="1" x14ac:dyDescent="0.2">
      <c r="A77" s="119"/>
      <c r="B77" s="25" t="str">
        <f t="shared" si="26"/>
        <v>Guida</v>
      </c>
      <c r="C77" s="17"/>
      <c r="D77" s="17"/>
      <c r="E77" s="17"/>
      <c r="F77" s="17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13">
        <v>1</v>
      </c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>
        <v>2</v>
      </c>
      <c r="AD77" s="8"/>
      <c r="AE77">
        <f t="shared" si="27"/>
        <v>3</v>
      </c>
      <c r="AF77">
        <v>6</v>
      </c>
    </row>
    <row r="78" spans="1:32" ht="14.1" customHeight="1" x14ac:dyDescent="0.2">
      <c r="A78" s="119"/>
      <c r="B78" s="25" t="str">
        <f t="shared" si="26"/>
        <v>Nathalie</v>
      </c>
      <c r="C78" s="17"/>
      <c r="D78" s="17"/>
      <c r="E78" s="17"/>
      <c r="F78" s="17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13">
        <v>1</v>
      </c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>
        <v>2</v>
      </c>
      <c r="AD78" s="8"/>
      <c r="AE78">
        <f t="shared" si="27"/>
        <v>3</v>
      </c>
      <c r="AF78" s="26">
        <v>7</v>
      </c>
    </row>
    <row r="79" spans="1:32" ht="14.1" customHeight="1" x14ac:dyDescent="0.2">
      <c r="A79" s="119"/>
      <c r="B79" s="25" t="str">
        <f t="shared" si="26"/>
        <v>Sabrina</v>
      </c>
      <c r="C79" s="17"/>
      <c r="D79" s="17"/>
      <c r="E79" s="17"/>
      <c r="F79" s="17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13">
        <v>1</v>
      </c>
      <c r="T79" s="13"/>
      <c r="U79" s="13"/>
      <c r="V79" s="13"/>
      <c r="W79" s="13"/>
      <c r="X79" s="13"/>
      <c r="Y79" s="13"/>
      <c r="Z79" s="13"/>
      <c r="AA79" s="13"/>
      <c r="AB79" s="13"/>
      <c r="AC79" s="13">
        <v>2</v>
      </c>
      <c r="AD79" s="8"/>
      <c r="AE79">
        <f t="shared" si="27"/>
        <v>3</v>
      </c>
      <c r="AF79" s="26">
        <v>8</v>
      </c>
    </row>
    <row r="80" spans="1:32" ht="14.1" customHeight="1" x14ac:dyDescent="0.2">
      <c r="A80" s="119"/>
      <c r="B80" s="14" t="str">
        <f t="shared" si="26"/>
        <v xml:space="preserve">Julien     </v>
      </c>
      <c r="C80" s="17"/>
      <c r="D80" s="17"/>
      <c r="E80" s="17"/>
      <c r="F80" s="17"/>
      <c r="G80" s="5"/>
      <c r="H80" s="5"/>
      <c r="I80" s="5"/>
      <c r="J80" s="5"/>
      <c r="K80" s="5"/>
      <c r="L80" s="5"/>
      <c r="M80" s="5"/>
      <c r="N80" s="5"/>
      <c r="O80" s="5"/>
      <c r="P80" s="5"/>
      <c r="Q80" s="6"/>
      <c r="R80" s="5"/>
      <c r="S80" s="35"/>
      <c r="T80" s="36"/>
      <c r="U80" s="36"/>
      <c r="V80" s="36"/>
      <c r="W80" s="36"/>
      <c r="X80" s="36"/>
      <c r="Y80" s="36"/>
      <c r="Z80" s="36"/>
      <c r="AA80" s="36"/>
      <c r="AB80" s="36"/>
      <c r="AC80" s="34"/>
      <c r="AD80" s="8"/>
      <c r="AE80">
        <f t="shared" si="27"/>
        <v>0</v>
      </c>
      <c r="AF80" s="26">
        <v>9</v>
      </c>
    </row>
    <row r="81" spans="1:32" ht="14.1" customHeight="1" x14ac:dyDescent="0.2">
      <c r="A81" s="119"/>
      <c r="B81" s="14" t="str">
        <f t="shared" si="26"/>
        <v>Caisse 10</v>
      </c>
      <c r="C81" s="17"/>
      <c r="D81" s="17"/>
      <c r="E81" s="17"/>
      <c r="F81" s="17"/>
      <c r="G81" s="5"/>
      <c r="H81" s="5"/>
      <c r="I81" s="5"/>
      <c r="J81" s="5"/>
      <c r="K81" s="5"/>
      <c r="L81" s="5"/>
      <c r="M81" s="5"/>
      <c r="N81" s="5"/>
      <c r="O81" s="5"/>
      <c r="P81" s="5"/>
      <c r="Q81" s="6"/>
      <c r="R81" s="5"/>
      <c r="S81" s="6"/>
      <c r="T81" s="5"/>
      <c r="U81" s="5"/>
      <c r="V81" s="5"/>
      <c r="W81" s="5"/>
      <c r="X81" s="5"/>
      <c r="Y81" s="5"/>
      <c r="Z81" s="5"/>
      <c r="AA81" s="5"/>
      <c r="AB81" s="5"/>
      <c r="AC81" s="7"/>
      <c r="AD81" s="7"/>
      <c r="AE81">
        <f t="shared" si="27"/>
        <v>0</v>
      </c>
    </row>
    <row r="82" spans="1:32" ht="14.1" customHeight="1" x14ac:dyDescent="0.25">
      <c r="B82" s="14"/>
      <c r="C82" s="17">
        <f>SUM(C68:C81)*2</f>
        <v>0</v>
      </c>
      <c r="D82" s="17"/>
      <c r="E82" s="17">
        <f>SUM(E68:E81)*2</f>
        <v>2</v>
      </c>
      <c r="F82" s="17">
        <f t="shared" ref="F82:AD82" si="28">SUM(F68:F81)*2</f>
        <v>2</v>
      </c>
      <c r="G82" s="17">
        <f t="shared" si="28"/>
        <v>2</v>
      </c>
      <c r="H82" s="17">
        <f>SUM(H68:H81)*2</f>
        <v>2</v>
      </c>
      <c r="I82" s="17">
        <f t="shared" si="28"/>
        <v>0</v>
      </c>
      <c r="J82" s="17">
        <f t="shared" si="28"/>
        <v>0</v>
      </c>
      <c r="K82" s="17">
        <f t="shared" si="28"/>
        <v>0</v>
      </c>
      <c r="L82" s="17">
        <f t="shared" si="28"/>
        <v>0</v>
      </c>
      <c r="M82" s="17">
        <f t="shared" si="28"/>
        <v>0</v>
      </c>
      <c r="N82" s="17">
        <f t="shared" si="28"/>
        <v>4</v>
      </c>
      <c r="O82" s="17">
        <f t="shared" si="28"/>
        <v>0</v>
      </c>
      <c r="P82" s="17">
        <f t="shared" si="28"/>
        <v>4</v>
      </c>
      <c r="Q82" s="17">
        <f t="shared" si="28"/>
        <v>8</v>
      </c>
      <c r="R82" s="17">
        <f t="shared" si="28"/>
        <v>6</v>
      </c>
      <c r="S82" s="17">
        <f t="shared" si="28"/>
        <v>2</v>
      </c>
      <c r="T82" s="17">
        <f t="shared" si="28"/>
        <v>4</v>
      </c>
      <c r="U82" s="17">
        <f t="shared" si="28"/>
        <v>0</v>
      </c>
      <c r="V82" s="17">
        <f t="shared" si="28"/>
        <v>0</v>
      </c>
      <c r="W82" s="17">
        <f t="shared" si="28"/>
        <v>0</v>
      </c>
      <c r="X82" s="17">
        <f t="shared" si="28"/>
        <v>0</v>
      </c>
      <c r="Y82" s="17">
        <f t="shared" si="28"/>
        <v>0</v>
      </c>
      <c r="Z82" s="17">
        <f t="shared" si="28"/>
        <v>0</v>
      </c>
      <c r="AA82" s="17">
        <f t="shared" si="28"/>
        <v>0</v>
      </c>
      <c r="AB82" s="17">
        <f t="shared" si="28"/>
        <v>0</v>
      </c>
      <c r="AC82" s="17">
        <f t="shared" si="28"/>
        <v>16</v>
      </c>
      <c r="AD82" s="17">
        <f t="shared" si="28"/>
        <v>0</v>
      </c>
      <c r="AE82" s="41">
        <f>AE68+AE69+AE70+AE72+AE73+AE74+AE75+AE76+AE77+AE78+AE79+AE80+AE81</f>
        <v>27</v>
      </c>
    </row>
    <row r="83" spans="1:32" ht="14.1" customHeight="1" thickBot="1" x14ac:dyDescent="0.25">
      <c r="C83" s="21">
        <v>2.0833333333333332E-2</v>
      </c>
      <c r="D83" s="21">
        <v>2.0833333333333332E-2</v>
      </c>
      <c r="E83" s="21">
        <v>2.0833333333333332E-2</v>
      </c>
      <c r="F83" s="21">
        <v>2.0833333333333332E-2</v>
      </c>
      <c r="G83" s="21">
        <v>2.0833333333333332E-2</v>
      </c>
      <c r="H83" s="21">
        <v>2.0833333333333332E-2</v>
      </c>
      <c r="I83" s="21">
        <v>2.0833333333333332E-2</v>
      </c>
      <c r="J83" s="21">
        <v>2.0833333333333332E-2</v>
      </c>
      <c r="K83" s="21">
        <v>2.0833333333333332E-2</v>
      </c>
      <c r="L83" s="21">
        <v>2.0833333333333332E-2</v>
      </c>
      <c r="M83" s="21">
        <v>2.0833333333333332E-2</v>
      </c>
      <c r="N83" s="21">
        <v>2.0833333333333332E-2</v>
      </c>
      <c r="O83" s="21">
        <v>2.0833333333333332E-2</v>
      </c>
      <c r="P83" s="21">
        <v>2.0833333333333332E-2</v>
      </c>
      <c r="Q83" s="21">
        <v>2.0833333333333332E-2</v>
      </c>
      <c r="R83" s="21">
        <v>2.0833333333333332E-2</v>
      </c>
      <c r="S83" s="21">
        <v>2.0833333333333332E-2</v>
      </c>
      <c r="T83" s="21">
        <v>2.0833333333333332E-2</v>
      </c>
      <c r="U83" s="21">
        <v>2.0833333333333332E-2</v>
      </c>
      <c r="V83" s="21">
        <v>2.0833333333333332E-2</v>
      </c>
      <c r="W83" s="21">
        <v>2.0833333333333332E-2</v>
      </c>
      <c r="X83" s="21">
        <v>2.0833333333333332E-2</v>
      </c>
      <c r="Y83" s="21">
        <v>2.0833333333333332E-2</v>
      </c>
      <c r="Z83" s="21">
        <v>2.0833333333333332E-2</v>
      </c>
      <c r="AA83" s="21">
        <v>2.0833333333333332E-2</v>
      </c>
      <c r="AB83" s="21">
        <v>2.0833333333333332E-2</v>
      </c>
      <c r="AC83" s="21">
        <v>2.0833333333333332E-2</v>
      </c>
      <c r="AD83" s="21">
        <v>2.0833333333333332E-2</v>
      </c>
    </row>
    <row r="84" spans="1:32" ht="14.1" customHeight="1" thickBot="1" x14ac:dyDescent="0.25">
      <c r="B84" s="3">
        <v>7</v>
      </c>
      <c r="C84" s="20">
        <v>0.3125</v>
      </c>
      <c r="D84" s="19">
        <f>C83+C84</f>
        <v>0.33333333333333331</v>
      </c>
      <c r="E84" s="19">
        <f t="shared" ref="E84:AD84" si="29">D83+D84</f>
        <v>0.35416666666666663</v>
      </c>
      <c r="F84" s="19">
        <f t="shared" si="29"/>
        <v>0.37499999999999994</v>
      </c>
      <c r="G84" s="19">
        <f t="shared" si="29"/>
        <v>0.39583333333333326</v>
      </c>
      <c r="H84" s="19">
        <f t="shared" si="29"/>
        <v>0.41666666666666657</v>
      </c>
      <c r="I84" s="19">
        <f t="shared" si="29"/>
        <v>0.43749999999999989</v>
      </c>
      <c r="J84" s="19">
        <f t="shared" si="29"/>
        <v>0.4583333333333332</v>
      </c>
      <c r="K84" s="19">
        <f t="shared" si="29"/>
        <v>0.47916666666666652</v>
      </c>
      <c r="L84" s="19">
        <f t="shared" si="29"/>
        <v>0.49999999999999983</v>
      </c>
      <c r="M84" s="19">
        <f t="shared" si="29"/>
        <v>0.52083333333333315</v>
      </c>
      <c r="N84" s="19">
        <f t="shared" si="29"/>
        <v>0.54166666666666652</v>
      </c>
      <c r="O84" s="19">
        <f t="shared" si="29"/>
        <v>0.56249999999999989</v>
      </c>
      <c r="P84" s="19">
        <f t="shared" si="29"/>
        <v>0.58333333333333326</v>
      </c>
      <c r="Q84" s="19">
        <f t="shared" si="29"/>
        <v>0.60416666666666663</v>
      </c>
      <c r="R84" s="19">
        <f t="shared" si="29"/>
        <v>0.625</v>
      </c>
      <c r="S84" s="19">
        <f t="shared" si="29"/>
        <v>0.64583333333333337</v>
      </c>
      <c r="T84" s="19">
        <f t="shared" si="29"/>
        <v>0.66666666666666674</v>
      </c>
      <c r="U84" s="19">
        <f t="shared" si="29"/>
        <v>0.68750000000000011</v>
      </c>
      <c r="V84" s="19">
        <f t="shared" si="29"/>
        <v>0.70833333333333348</v>
      </c>
      <c r="W84" s="19">
        <f t="shared" si="29"/>
        <v>0.72916666666666685</v>
      </c>
      <c r="X84" s="19">
        <f t="shared" si="29"/>
        <v>0.75000000000000022</v>
      </c>
      <c r="Y84" s="19">
        <f t="shared" si="29"/>
        <v>0.77083333333333359</v>
      </c>
      <c r="Z84" s="19">
        <f t="shared" si="29"/>
        <v>0.79166666666666696</v>
      </c>
      <c r="AA84" s="19">
        <f t="shared" si="29"/>
        <v>0.81250000000000033</v>
      </c>
      <c r="AB84" s="19">
        <f t="shared" si="29"/>
        <v>0.8333333333333337</v>
      </c>
      <c r="AC84" s="19">
        <f t="shared" si="29"/>
        <v>0.85416666666666707</v>
      </c>
      <c r="AD84" s="19">
        <f t="shared" si="29"/>
        <v>0.87500000000000044</v>
      </c>
    </row>
    <row r="85" spans="1:32" ht="14.1" customHeight="1" thickBot="1" x14ac:dyDescent="0.25">
      <c r="B85" s="16"/>
      <c r="C85" s="24" t="s">
        <v>4</v>
      </c>
      <c r="D85" s="24" t="s">
        <v>4</v>
      </c>
      <c r="E85" s="24" t="s">
        <v>4</v>
      </c>
      <c r="F85" s="24" t="s">
        <v>4</v>
      </c>
      <c r="G85" s="24" t="s">
        <v>4</v>
      </c>
      <c r="H85" s="24" t="s">
        <v>4</v>
      </c>
      <c r="I85" s="24" t="s">
        <v>4</v>
      </c>
      <c r="J85" s="24" t="s">
        <v>4</v>
      </c>
      <c r="K85" s="24" t="s">
        <v>4</v>
      </c>
      <c r="L85" s="24" t="s">
        <v>4</v>
      </c>
      <c r="M85" s="24" t="s">
        <v>4</v>
      </c>
      <c r="N85" s="24" t="s">
        <v>4</v>
      </c>
      <c r="O85" s="24" t="s">
        <v>4</v>
      </c>
      <c r="P85" s="24" t="s">
        <v>4</v>
      </c>
      <c r="Q85" s="24" t="s">
        <v>4</v>
      </c>
      <c r="R85" s="24" t="s">
        <v>4</v>
      </c>
      <c r="S85" s="24" t="s">
        <v>4</v>
      </c>
      <c r="T85" s="24" t="s">
        <v>4</v>
      </c>
      <c r="U85" s="24" t="s">
        <v>4</v>
      </c>
      <c r="V85" s="24" t="s">
        <v>4</v>
      </c>
      <c r="W85" s="24" t="s">
        <v>4</v>
      </c>
      <c r="X85" s="24" t="s">
        <v>4</v>
      </c>
      <c r="Y85" s="24" t="s">
        <v>4</v>
      </c>
      <c r="Z85" s="24" t="s">
        <v>4</v>
      </c>
      <c r="AA85" s="24" t="s">
        <v>4</v>
      </c>
      <c r="AB85" s="24" t="s">
        <v>4</v>
      </c>
      <c r="AC85" s="24" t="s">
        <v>4</v>
      </c>
      <c r="AD85" s="24" t="s">
        <v>4</v>
      </c>
    </row>
    <row r="86" spans="1:32" ht="14.1" customHeight="1" thickBot="1" x14ac:dyDescent="0.25">
      <c r="B86" s="16"/>
      <c r="C86" s="23">
        <f>+C84+C83</f>
        <v>0.33333333333333331</v>
      </c>
      <c r="D86" s="23">
        <f t="shared" ref="D86:AD86" si="30">+D84+D83</f>
        <v>0.35416666666666663</v>
      </c>
      <c r="E86" s="23">
        <f t="shared" si="30"/>
        <v>0.37499999999999994</v>
      </c>
      <c r="F86" s="23">
        <f t="shared" si="30"/>
        <v>0.39583333333333326</v>
      </c>
      <c r="G86" s="23">
        <f t="shared" si="30"/>
        <v>0.41666666666666657</v>
      </c>
      <c r="H86" s="23">
        <f t="shared" si="30"/>
        <v>0.43749999999999989</v>
      </c>
      <c r="I86" s="23">
        <f t="shared" si="30"/>
        <v>0.4583333333333332</v>
      </c>
      <c r="J86" s="23">
        <f t="shared" si="30"/>
        <v>0.47916666666666652</v>
      </c>
      <c r="K86" s="23">
        <f t="shared" si="30"/>
        <v>0.49999999999999983</v>
      </c>
      <c r="L86" s="23">
        <f t="shared" si="30"/>
        <v>0.52083333333333315</v>
      </c>
      <c r="M86" s="23">
        <f t="shared" si="30"/>
        <v>0.54166666666666652</v>
      </c>
      <c r="N86" s="23">
        <f t="shared" si="30"/>
        <v>0.56249999999999989</v>
      </c>
      <c r="O86" s="23">
        <f t="shared" si="30"/>
        <v>0.58333333333333326</v>
      </c>
      <c r="P86" s="23">
        <f t="shared" si="30"/>
        <v>0.60416666666666663</v>
      </c>
      <c r="Q86" s="23">
        <f t="shared" si="30"/>
        <v>0.625</v>
      </c>
      <c r="R86" s="23">
        <f t="shared" si="30"/>
        <v>0.64583333333333337</v>
      </c>
      <c r="S86" s="23">
        <f t="shared" si="30"/>
        <v>0.66666666666666674</v>
      </c>
      <c r="T86" s="23">
        <f t="shared" si="30"/>
        <v>0.68750000000000011</v>
      </c>
      <c r="U86" s="23">
        <f t="shared" si="30"/>
        <v>0.70833333333333348</v>
      </c>
      <c r="V86" s="23">
        <f t="shared" si="30"/>
        <v>0.72916666666666685</v>
      </c>
      <c r="W86" s="23">
        <f t="shared" si="30"/>
        <v>0.75000000000000022</v>
      </c>
      <c r="X86" s="23">
        <f t="shared" si="30"/>
        <v>0.77083333333333359</v>
      </c>
      <c r="Y86" s="23">
        <f t="shared" si="30"/>
        <v>0.79166666666666696</v>
      </c>
      <c r="Z86" s="23">
        <f t="shared" si="30"/>
        <v>0.81250000000000033</v>
      </c>
      <c r="AA86" s="23">
        <f t="shared" si="30"/>
        <v>0.8333333333333337</v>
      </c>
      <c r="AB86" s="23">
        <f t="shared" si="30"/>
        <v>0.85416666666666707</v>
      </c>
      <c r="AC86" s="23">
        <f t="shared" si="30"/>
        <v>0.87500000000000044</v>
      </c>
      <c r="AD86" s="23">
        <f t="shared" si="30"/>
        <v>0.89583333333333381</v>
      </c>
    </row>
    <row r="87" spans="1:32" ht="14.1" customHeight="1" x14ac:dyDescent="0.2">
      <c r="A87" s="118" t="str">
        <f>$A$25</f>
        <v>Domi semaine paire</v>
      </c>
      <c r="B87" s="37" t="s">
        <v>8</v>
      </c>
      <c r="C87" s="115" t="str">
        <f>$C$25</f>
        <v>Dominique       semaine paire</v>
      </c>
      <c r="D87" s="116"/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116"/>
      <c r="X87" s="116"/>
      <c r="Y87" s="116"/>
      <c r="Z87" s="116"/>
      <c r="AA87" s="116"/>
      <c r="AB87" s="116"/>
      <c r="AC87" s="117"/>
      <c r="AD87" s="38"/>
      <c r="AE87" t="str">
        <f>$B$87</f>
        <v>Vendredi</v>
      </c>
    </row>
    <row r="88" spans="1:32" ht="14.1" customHeight="1" x14ac:dyDescent="0.2">
      <c r="A88" s="119"/>
      <c r="B88" s="14" t="s">
        <v>0</v>
      </c>
      <c r="C88" s="17"/>
      <c r="D88" s="22">
        <v>1</v>
      </c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>
        <v>2</v>
      </c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8"/>
      <c r="AE88">
        <f>SUM(C88:AD88)</f>
        <v>3</v>
      </c>
    </row>
    <row r="89" spans="1:32" ht="14.1" customHeight="1" x14ac:dyDescent="0.2">
      <c r="A89" s="119"/>
      <c r="B89" s="14" t="s">
        <v>1</v>
      </c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8"/>
      <c r="AE89">
        <f>SUM(C89:AD89)</f>
        <v>0</v>
      </c>
      <c r="AF89" s="27"/>
    </row>
    <row r="90" spans="1:32" ht="14.1" customHeight="1" x14ac:dyDescent="0.2">
      <c r="A90" s="119"/>
      <c r="B90" s="14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7"/>
      <c r="AE90">
        <f>SUM(C90:AD90)</f>
        <v>0</v>
      </c>
    </row>
    <row r="91" spans="1:32" ht="14.1" customHeight="1" x14ac:dyDescent="0.2">
      <c r="A91" s="119"/>
      <c r="B91" s="15"/>
      <c r="C91" s="17"/>
      <c r="D91" s="17"/>
      <c r="E91" s="17"/>
      <c r="F91" s="17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1"/>
      <c r="R91" s="10"/>
      <c r="S91" s="11"/>
      <c r="T91" s="10"/>
      <c r="U91" s="10"/>
      <c r="V91" s="10"/>
      <c r="W91" s="10"/>
      <c r="X91" s="10"/>
      <c r="Y91" s="10"/>
      <c r="Z91" s="10"/>
      <c r="AA91" s="10"/>
      <c r="AB91" s="10"/>
      <c r="AC91" s="12"/>
      <c r="AD91" s="12"/>
      <c r="AE91">
        <f>SUM(C91:AD91)/2</f>
        <v>0</v>
      </c>
    </row>
    <row r="92" spans="1:32" ht="14.1" customHeight="1" x14ac:dyDescent="0.2">
      <c r="A92" s="119"/>
      <c r="B92" s="25" t="str">
        <f t="shared" ref="B92:B101" si="31">B10</f>
        <v xml:space="preserve">Salezia </v>
      </c>
      <c r="C92" s="17"/>
      <c r="D92" s="17"/>
      <c r="E92" s="13">
        <v>1</v>
      </c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>
        <v>2</v>
      </c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>
        <f>SUM(C92:AD92)</f>
        <v>3</v>
      </c>
      <c r="AF92">
        <v>1</v>
      </c>
    </row>
    <row r="93" spans="1:32" ht="14.1" customHeight="1" x14ac:dyDescent="0.2">
      <c r="A93" s="119"/>
      <c r="B93" s="25" t="str">
        <f t="shared" si="31"/>
        <v>Audrey</v>
      </c>
      <c r="C93" s="17"/>
      <c r="D93" s="17"/>
      <c r="E93" s="17"/>
      <c r="F93" s="13">
        <v>1</v>
      </c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>
        <v>2</v>
      </c>
      <c r="S93" s="5"/>
      <c r="T93" s="5"/>
      <c r="U93" s="5"/>
      <c r="V93" s="5"/>
      <c r="W93" s="5"/>
      <c r="X93" s="5"/>
      <c r="Y93" s="5"/>
      <c r="Z93" s="5"/>
      <c r="AA93" s="5"/>
      <c r="AB93" s="5"/>
      <c r="AC93" s="7"/>
      <c r="AD93" s="7"/>
      <c r="AE93">
        <f>SUM(C93:AD93)</f>
        <v>3</v>
      </c>
      <c r="AF93">
        <v>2</v>
      </c>
    </row>
    <row r="94" spans="1:32" ht="14.1" customHeight="1" x14ac:dyDescent="0.2">
      <c r="A94" s="119"/>
      <c r="B94" s="25" t="str">
        <f t="shared" si="31"/>
        <v>Sandrine Boiteau</v>
      </c>
      <c r="C94" s="17"/>
      <c r="D94" s="17"/>
      <c r="E94" s="17"/>
      <c r="F94" s="17"/>
      <c r="G94" s="17"/>
      <c r="H94" s="13">
        <v>1</v>
      </c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>
        <v>2</v>
      </c>
      <c r="T94" s="5"/>
      <c r="U94" s="5"/>
      <c r="V94" s="5"/>
      <c r="W94" s="5"/>
      <c r="X94" s="5"/>
      <c r="Y94" s="5"/>
      <c r="Z94" s="5"/>
      <c r="AA94" s="5"/>
      <c r="AB94" s="5"/>
      <c r="AC94" s="7"/>
      <c r="AD94" s="7"/>
      <c r="AE94">
        <f t="shared" ref="AE94:AE101" si="32">SUM(C94:AD94)</f>
        <v>3</v>
      </c>
      <c r="AF94">
        <v>3</v>
      </c>
    </row>
    <row r="95" spans="1:32" ht="14.1" customHeight="1" x14ac:dyDescent="0.2">
      <c r="A95" s="119"/>
      <c r="B95" s="25" t="str">
        <f t="shared" si="31"/>
        <v>Christelle Oeur</v>
      </c>
      <c r="C95" s="17"/>
      <c r="D95" s="17"/>
      <c r="E95" s="17"/>
      <c r="F95" s="17"/>
      <c r="G95" s="13">
        <v>1</v>
      </c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>
        <v>2</v>
      </c>
      <c r="S95" s="5"/>
      <c r="T95" s="5"/>
      <c r="U95" s="5"/>
      <c r="V95" s="5"/>
      <c r="W95" s="5"/>
      <c r="X95" s="5"/>
      <c r="Y95" s="5"/>
      <c r="Z95" s="5"/>
      <c r="AA95" s="5"/>
      <c r="AB95" s="5"/>
      <c r="AC95" s="7"/>
      <c r="AD95" s="8"/>
      <c r="AE95">
        <f t="shared" si="32"/>
        <v>3</v>
      </c>
      <c r="AF95">
        <v>4</v>
      </c>
    </row>
    <row r="96" spans="1:32" ht="14.1" customHeight="1" x14ac:dyDescent="0.2">
      <c r="A96" s="119"/>
      <c r="B96" s="25" t="str">
        <f t="shared" si="31"/>
        <v>Liliana</v>
      </c>
      <c r="C96" s="17"/>
      <c r="D96" s="17"/>
      <c r="E96" s="17"/>
      <c r="F96" s="17"/>
      <c r="G96" s="5"/>
      <c r="H96" s="5"/>
      <c r="I96" s="5"/>
      <c r="J96" s="5"/>
      <c r="K96" s="5"/>
      <c r="L96" s="5"/>
      <c r="M96" s="5"/>
      <c r="N96" s="5"/>
      <c r="O96" s="5"/>
      <c r="P96" s="5"/>
      <c r="Q96" s="6"/>
      <c r="R96" s="13">
        <v>1</v>
      </c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>
        <v>2</v>
      </c>
      <c r="AD96" s="8"/>
      <c r="AE96">
        <f t="shared" si="32"/>
        <v>3</v>
      </c>
      <c r="AF96">
        <v>5</v>
      </c>
    </row>
    <row r="97" spans="1:32" ht="14.1" customHeight="1" x14ac:dyDescent="0.2">
      <c r="A97" s="119"/>
      <c r="B97" s="25" t="str">
        <f t="shared" si="31"/>
        <v>Guida</v>
      </c>
      <c r="C97" s="17"/>
      <c r="D97" s="17"/>
      <c r="E97" s="17"/>
      <c r="F97" s="17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13">
        <v>1</v>
      </c>
      <c r="S97" s="13"/>
      <c r="T97" s="13"/>
      <c r="U97" s="13"/>
      <c r="V97" s="13"/>
      <c r="W97" s="13"/>
      <c r="X97" s="13"/>
      <c r="Y97" s="13"/>
      <c r="Z97" s="13"/>
      <c r="AA97" s="13"/>
      <c r="AB97" s="13">
        <v>2</v>
      </c>
      <c r="AC97" s="8"/>
      <c r="AD97" s="8"/>
      <c r="AE97">
        <f t="shared" si="32"/>
        <v>3</v>
      </c>
      <c r="AF97">
        <v>6</v>
      </c>
    </row>
    <row r="98" spans="1:32" ht="14.1" customHeight="1" x14ac:dyDescent="0.2">
      <c r="A98" s="119"/>
      <c r="B98" s="25" t="str">
        <f t="shared" si="31"/>
        <v>Nathalie</v>
      </c>
      <c r="C98" s="17"/>
      <c r="D98" s="17"/>
      <c r="E98" s="17"/>
      <c r="F98" s="17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13">
        <v>1</v>
      </c>
      <c r="T98" s="13"/>
      <c r="U98" s="13"/>
      <c r="V98" s="13"/>
      <c r="W98" s="13"/>
      <c r="X98" s="13"/>
      <c r="Y98" s="13"/>
      <c r="Z98" s="13"/>
      <c r="AA98" s="13"/>
      <c r="AB98" s="13"/>
      <c r="AC98" s="13">
        <v>2</v>
      </c>
      <c r="AD98" s="8"/>
      <c r="AE98">
        <f t="shared" si="32"/>
        <v>3</v>
      </c>
      <c r="AF98" s="26">
        <v>7</v>
      </c>
    </row>
    <row r="99" spans="1:32" ht="14.1" customHeight="1" x14ac:dyDescent="0.2">
      <c r="A99" s="119"/>
      <c r="B99" s="25" t="str">
        <f t="shared" si="31"/>
        <v>Sabrina</v>
      </c>
      <c r="C99" s="17"/>
      <c r="D99" s="17"/>
      <c r="E99" s="17"/>
      <c r="F99" s="17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13">
        <v>1</v>
      </c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>
        <v>2</v>
      </c>
      <c r="AD99" s="8"/>
      <c r="AE99">
        <f t="shared" si="32"/>
        <v>3</v>
      </c>
      <c r="AF99" s="26">
        <v>8</v>
      </c>
    </row>
    <row r="100" spans="1:32" ht="14.1" customHeight="1" x14ac:dyDescent="0.2">
      <c r="A100" s="119"/>
      <c r="B100" s="14" t="str">
        <f t="shared" si="31"/>
        <v xml:space="preserve">Julien     </v>
      </c>
      <c r="C100" s="17"/>
      <c r="D100" s="17"/>
      <c r="E100" s="17"/>
      <c r="F100" s="17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13">
        <v>1</v>
      </c>
      <c r="U100" s="13"/>
      <c r="V100" s="13"/>
      <c r="W100" s="13"/>
      <c r="X100" s="13"/>
      <c r="Y100" s="13"/>
      <c r="Z100" s="13"/>
      <c r="AA100" s="13"/>
      <c r="AB100" s="13"/>
      <c r="AC100" s="13">
        <v>2</v>
      </c>
      <c r="AD100" s="8"/>
      <c r="AE100">
        <f t="shared" si="32"/>
        <v>3</v>
      </c>
      <c r="AF100" s="26">
        <v>9</v>
      </c>
    </row>
    <row r="101" spans="1:32" ht="14.1" customHeight="1" x14ac:dyDescent="0.2">
      <c r="A101" s="119"/>
      <c r="B101" s="14" t="str">
        <f t="shared" si="31"/>
        <v>Caisse 10</v>
      </c>
      <c r="C101" s="17"/>
      <c r="D101" s="17"/>
      <c r="E101" s="17"/>
      <c r="F101" s="17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6"/>
      <c r="R101" s="5"/>
      <c r="S101" s="6"/>
      <c r="T101" s="5"/>
      <c r="U101" s="5"/>
      <c r="V101" s="5"/>
      <c r="W101" s="5"/>
      <c r="X101" s="5"/>
      <c r="Y101" s="5"/>
      <c r="Z101" s="5"/>
      <c r="AA101" s="5"/>
      <c r="AB101" s="5"/>
      <c r="AC101" s="7"/>
      <c r="AD101" s="7"/>
      <c r="AE101">
        <f t="shared" si="32"/>
        <v>0</v>
      </c>
    </row>
    <row r="102" spans="1:32" ht="14.1" customHeight="1" x14ac:dyDescent="0.25">
      <c r="B102" s="14"/>
      <c r="C102" s="17">
        <f>SUM(C88:C101)*2</f>
        <v>0</v>
      </c>
      <c r="D102" s="17"/>
      <c r="E102" s="17">
        <f>SUM(E88:E101)*2</f>
        <v>2</v>
      </c>
      <c r="F102" s="17">
        <f t="shared" ref="F102:AD102" si="33">SUM(F88:F101)*2</f>
        <v>2</v>
      </c>
      <c r="G102" s="17">
        <f t="shared" si="33"/>
        <v>2</v>
      </c>
      <c r="H102" s="17">
        <f>SUM(H88:H101)*2</f>
        <v>2</v>
      </c>
      <c r="I102" s="17">
        <f t="shared" si="33"/>
        <v>0</v>
      </c>
      <c r="J102" s="17">
        <f t="shared" si="33"/>
        <v>0</v>
      </c>
      <c r="K102" s="17">
        <f t="shared" si="33"/>
        <v>0</v>
      </c>
      <c r="L102" s="17">
        <f t="shared" si="33"/>
        <v>0</v>
      </c>
      <c r="M102" s="17">
        <f t="shared" si="33"/>
        <v>0</v>
      </c>
      <c r="N102" s="17">
        <f t="shared" si="33"/>
        <v>0</v>
      </c>
      <c r="O102" s="17">
        <f t="shared" si="33"/>
        <v>0</v>
      </c>
      <c r="P102" s="17">
        <f t="shared" si="33"/>
        <v>8</v>
      </c>
      <c r="Q102" s="17">
        <f t="shared" si="33"/>
        <v>0</v>
      </c>
      <c r="R102" s="17">
        <f t="shared" si="33"/>
        <v>14</v>
      </c>
      <c r="S102" s="17">
        <f t="shared" si="33"/>
        <v>6</v>
      </c>
      <c r="T102" s="17">
        <f t="shared" si="33"/>
        <v>2</v>
      </c>
      <c r="U102" s="17">
        <f t="shared" si="33"/>
        <v>0</v>
      </c>
      <c r="V102" s="17">
        <f t="shared" si="33"/>
        <v>0</v>
      </c>
      <c r="W102" s="17">
        <f t="shared" si="33"/>
        <v>0</v>
      </c>
      <c r="X102" s="17">
        <f t="shared" si="33"/>
        <v>0</v>
      </c>
      <c r="Y102" s="17">
        <f t="shared" si="33"/>
        <v>0</v>
      </c>
      <c r="Z102" s="17">
        <f t="shared" si="33"/>
        <v>0</v>
      </c>
      <c r="AA102" s="17">
        <f t="shared" si="33"/>
        <v>0</v>
      </c>
      <c r="AB102" s="17">
        <f t="shared" si="33"/>
        <v>4</v>
      </c>
      <c r="AC102" s="17">
        <f t="shared" si="33"/>
        <v>16</v>
      </c>
      <c r="AD102" s="17">
        <f t="shared" si="33"/>
        <v>0</v>
      </c>
      <c r="AE102" s="41">
        <f>AE88+AE89+AE90+AE92+AE93+AE94+AE95+AE96+AE97+AE98+AE99+AE100+AE101</f>
        <v>30</v>
      </c>
    </row>
    <row r="103" spans="1:32" ht="14.1" customHeight="1" x14ac:dyDescent="0.2">
      <c r="B103" s="15"/>
      <c r="C103" s="9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1"/>
      <c r="R103" s="10"/>
      <c r="S103" s="11"/>
      <c r="T103" s="10"/>
      <c r="U103" s="10"/>
      <c r="V103" s="10"/>
      <c r="W103" s="10"/>
      <c r="X103" s="10"/>
      <c r="Y103" s="10"/>
      <c r="Z103" s="10"/>
      <c r="AA103" s="10"/>
      <c r="AB103" s="10"/>
      <c r="AC103" s="12"/>
    </row>
    <row r="104" spans="1:32" ht="14.1" customHeight="1" thickBot="1" x14ac:dyDescent="0.25">
      <c r="C104" s="21">
        <v>2.0833333333333332E-2</v>
      </c>
      <c r="D104" s="21">
        <v>2.0833333333333332E-2</v>
      </c>
      <c r="E104" s="21">
        <v>2.0833333333333332E-2</v>
      </c>
      <c r="F104" s="21">
        <v>2.0833333333333332E-2</v>
      </c>
      <c r="G104" s="21">
        <v>2.0833333333333332E-2</v>
      </c>
      <c r="H104" s="21">
        <v>2.0833333333333332E-2</v>
      </c>
      <c r="I104" s="21">
        <v>2.0833333333333332E-2</v>
      </c>
      <c r="J104" s="21">
        <v>2.0833333333333332E-2</v>
      </c>
      <c r="K104" s="21">
        <v>2.0833333333333332E-2</v>
      </c>
      <c r="L104" s="21">
        <v>2.0833333333333332E-2</v>
      </c>
      <c r="M104" s="21">
        <v>2.0833333333333332E-2</v>
      </c>
      <c r="N104" s="21">
        <v>2.0833333333333332E-2</v>
      </c>
      <c r="O104" s="21">
        <v>2.0833333333333332E-2</v>
      </c>
      <c r="P104" s="21">
        <v>2.0833333333333332E-2</v>
      </c>
      <c r="Q104" s="21">
        <v>2.0833333333333332E-2</v>
      </c>
      <c r="R104" s="21">
        <v>2.0833333333333332E-2</v>
      </c>
      <c r="S104" s="21">
        <v>2.0833333333333332E-2</v>
      </c>
      <c r="T104" s="21">
        <v>2.0833333333333332E-2</v>
      </c>
      <c r="U104" s="21">
        <v>2.0833333333333332E-2</v>
      </c>
      <c r="V104" s="21">
        <v>2.0833333333333332E-2</v>
      </c>
      <c r="W104" s="21">
        <v>2.0833333333333332E-2</v>
      </c>
      <c r="X104" s="21">
        <v>2.0833333333333332E-2</v>
      </c>
      <c r="Y104" s="21">
        <v>2.0833333333333332E-2</v>
      </c>
      <c r="Z104" s="21">
        <v>2.0833333333333332E-2</v>
      </c>
      <c r="AA104" s="21">
        <v>2.0833333333333332E-2</v>
      </c>
      <c r="AB104" s="21">
        <v>2.0833333333333332E-2</v>
      </c>
      <c r="AC104" s="21">
        <v>2.0833333333333332E-2</v>
      </c>
      <c r="AD104" s="21">
        <v>2.0833333333333332E-2</v>
      </c>
    </row>
    <row r="105" spans="1:32" ht="14.1" customHeight="1" thickBot="1" x14ac:dyDescent="0.25">
      <c r="B105" s="3">
        <v>7</v>
      </c>
      <c r="C105" s="20">
        <v>0.3125</v>
      </c>
      <c r="D105" s="19">
        <f>C104+C105</f>
        <v>0.33333333333333331</v>
      </c>
      <c r="E105" s="19">
        <f t="shared" ref="E105:AD105" si="34">D104+D105</f>
        <v>0.35416666666666663</v>
      </c>
      <c r="F105" s="19">
        <f t="shared" si="34"/>
        <v>0.37499999999999994</v>
      </c>
      <c r="G105" s="19">
        <f t="shared" si="34"/>
        <v>0.39583333333333326</v>
      </c>
      <c r="H105" s="19">
        <f t="shared" si="34"/>
        <v>0.41666666666666657</v>
      </c>
      <c r="I105" s="19">
        <f t="shared" si="34"/>
        <v>0.43749999999999989</v>
      </c>
      <c r="J105" s="19">
        <f t="shared" si="34"/>
        <v>0.4583333333333332</v>
      </c>
      <c r="K105" s="19">
        <f t="shared" si="34"/>
        <v>0.47916666666666652</v>
      </c>
      <c r="L105" s="19">
        <f t="shared" si="34"/>
        <v>0.49999999999999983</v>
      </c>
      <c r="M105" s="19">
        <f t="shared" si="34"/>
        <v>0.52083333333333315</v>
      </c>
      <c r="N105" s="19">
        <f t="shared" si="34"/>
        <v>0.54166666666666652</v>
      </c>
      <c r="O105" s="19">
        <f t="shared" si="34"/>
        <v>0.56249999999999989</v>
      </c>
      <c r="P105" s="19">
        <f t="shared" si="34"/>
        <v>0.58333333333333326</v>
      </c>
      <c r="Q105" s="19">
        <f t="shared" si="34"/>
        <v>0.60416666666666663</v>
      </c>
      <c r="R105" s="19">
        <f t="shared" si="34"/>
        <v>0.625</v>
      </c>
      <c r="S105" s="19">
        <f t="shared" si="34"/>
        <v>0.64583333333333337</v>
      </c>
      <c r="T105" s="19">
        <f t="shared" si="34"/>
        <v>0.66666666666666674</v>
      </c>
      <c r="U105" s="19">
        <f t="shared" si="34"/>
        <v>0.68750000000000011</v>
      </c>
      <c r="V105" s="19">
        <f t="shared" si="34"/>
        <v>0.70833333333333348</v>
      </c>
      <c r="W105" s="19">
        <f t="shared" si="34"/>
        <v>0.72916666666666685</v>
      </c>
      <c r="X105" s="19">
        <f t="shared" si="34"/>
        <v>0.75000000000000022</v>
      </c>
      <c r="Y105" s="19">
        <f t="shared" si="34"/>
        <v>0.77083333333333359</v>
      </c>
      <c r="Z105" s="19">
        <f t="shared" si="34"/>
        <v>0.79166666666666696</v>
      </c>
      <c r="AA105" s="19">
        <f t="shared" si="34"/>
        <v>0.81250000000000033</v>
      </c>
      <c r="AB105" s="19">
        <f t="shared" si="34"/>
        <v>0.8333333333333337</v>
      </c>
      <c r="AC105" s="19">
        <f t="shared" si="34"/>
        <v>0.85416666666666707</v>
      </c>
      <c r="AD105" s="19">
        <f t="shared" si="34"/>
        <v>0.87500000000000044</v>
      </c>
    </row>
    <row r="106" spans="1:32" ht="14.1" customHeight="1" thickBot="1" x14ac:dyDescent="0.25">
      <c r="B106" s="16"/>
      <c r="C106" s="24" t="s">
        <v>4</v>
      </c>
      <c r="D106" s="24" t="s">
        <v>4</v>
      </c>
      <c r="E106" s="24" t="s">
        <v>4</v>
      </c>
      <c r="F106" s="24" t="s">
        <v>4</v>
      </c>
      <c r="G106" s="24" t="s">
        <v>4</v>
      </c>
      <c r="H106" s="24" t="s">
        <v>4</v>
      </c>
      <c r="I106" s="24" t="s">
        <v>4</v>
      </c>
      <c r="J106" s="24" t="s">
        <v>4</v>
      </c>
      <c r="K106" s="24" t="s">
        <v>4</v>
      </c>
      <c r="L106" s="24" t="s">
        <v>4</v>
      </c>
      <c r="M106" s="24" t="s">
        <v>4</v>
      </c>
      <c r="N106" s="24" t="s">
        <v>4</v>
      </c>
      <c r="O106" s="24" t="s">
        <v>4</v>
      </c>
      <c r="P106" s="24" t="s">
        <v>4</v>
      </c>
      <c r="Q106" s="24" t="s">
        <v>4</v>
      </c>
      <c r="R106" s="24" t="s">
        <v>4</v>
      </c>
      <c r="S106" s="24" t="s">
        <v>4</v>
      </c>
      <c r="T106" s="24" t="s">
        <v>4</v>
      </c>
      <c r="U106" s="24" t="s">
        <v>4</v>
      </c>
      <c r="V106" s="24" t="s">
        <v>4</v>
      </c>
      <c r="W106" s="24" t="s">
        <v>4</v>
      </c>
      <c r="X106" s="24" t="s">
        <v>4</v>
      </c>
      <c r="Y106" s="24" t="s">
        <v>4</v>
      </c>
      <c r="Z106" s="24" t="s">
        <v>4</v>
      </c>
      <c r="AA106" s="24" t="s">
        <v>4</v>
      </c>
      <c r="AB106" s="24" t="s">
        <v>4</v>
      </c>
      <c r="AC106" s="24" t="s">
        <v>4</v>
      </c>
      <c r="AD106" s="24" t="s">
        <v>4</v>
      </c>
    </row>
    <row r="107" spans="1:32" ht="14.1" customHeight="1" thickBot="1" x14ac:dyDescent="0.25">
      <c r="B107" s="16"/>
      <c r="C107" s="23">
        <f>+C105+C104</f>
        <v>0.33333333333333331</v>
      </c>
      <c r="D107" s="23">
        <f t="shared" ref="D107:AD107" si="35">+D105+D104</f>
        <v>0.35416666666666663</v>
      </c>
      <c r="E107" s="23">
        <f t="shared" si="35"/>
        <v>0.37499999999999994</v>
      </c>
      <c r="F107" s="23">
        <f t="shared" si="35"/>
        <v>0.39583333333333326</v>
      </c>
      <c r="G107" s="23">
        <f t="shared" si="35"/>
        <v>0.41666666666666657</v>
      </c>
      <c r="H107" s="23">
        <f t="shared" si="35"/>
        <v>0.43749999999999989</v>
      </c>
      <c r="I107" s="23">
        <f t="shared" si="35"/>
        <v>0.4583333333333332</v>
      </c>
      <c r="J107" s="23">
        <f t="shared" si="35"/>
        <v>0.47916666666666652</v>
      </c>
      <c r="K107" s="23">
        <f t="shared" si="35"/>
        <v>0.49999999999999983</v>
      </c>
      <c r="L107" s="23">
        <f t="shared" si="35"/>
        <v>0.52083333333333315</v>
      </c>
      <c r="M107" s="23">
        <f t="shared" si="35"/>
        <v>0.54166666666666652</v>
      </c>
      <c r="N107" s="23">
        <f t="shared" si="35"/>
        <v>0.56249999999999989</v>
      </c>
      <c r="O107" s="23">
        <f t="shared" si="35"/>
        <v>0.58333333333333326</v>
      </c>
      <c r="P107" s="23">
        <f t="shared" si="35"/>
        <v>0.60416666666666663</v>
      </c>
      <c r="Q107" s="23">
        <f t="shared" si="35"/>
        <v>0.625</v>
      </c>
      <c r="R107" s="23">
        <f t="shared" si="35"/>
        <v>0.64583333333333337</v>
      </c>
      <c r="S107" s="23">
        <f t="shared" si="35"/>
        <v>0.66666666666666674</v>
      </c>
      <c r="T107" s="23">
        <f t="shared" si="35"/>
        <v>0.68750000000000011</v>
      </c>
      <c r="U107" s="23">
        <f t="shared" si="35"/>
        <v>0.70833333333333348</v>
      </c>
      <c r="V107" s="23">
        <f t="shared" si="35"/>
        <v>0.72916666666666685</v>
      </c>
      <c r="W107" s="23">
        <f t="shared" si="35"/>
        <v>0.75000000000000022</v>
      </c>
      <c r="X107" s="23">
        <f t="shared" si="35"/>
        <v>0.77083333333333359</v>
      </c>
      <c r="Y107" s="23">
        <f t="shared" si="35"/>
        <v>0.79166666666666696</v>
      </c>
      <c r="Z107" s="23">
        <f t="shared" si="35"/>
        <v>0.81250000000000033</v>
      </c>
      <c r="AA107" s="23">
        <f t="shared" si="35"/>
        <v>0.8333333333333337</v>
      </c>
      <c r="AB107" s="23">
        <f t="shared" si="35"/>
        <v>0.85416666666666707</v>
      </c>
      <c r="AC107" s="23">
        <f t="shared" si="35"/>
        <v>0.87500000000000044</v>
      </c>
      <c r="AD107" s="23">
        <f t="shared" si="35"/>
        <v>0.89583333333333381</v>
      </c>
    </row>
    <row r="108" spans="1:32" ht="14.1" customHeight="1" x14ac:dyDescent="0.2">
      <c r="A108" s="118" t="str">
        <f>$A$25</f>
        <v>Domi semaine paire</v>
      </c>
      <c r="B108" s="37" t="s">
        <v>9</v>
      </c>
      <c r="C108" s="115" t="str">
        <f>$C$25</f>
        <v>Dominique       semaine paire</v>
      </c>
      <c r="D108" s="116"/>
      <c r="E108" s="116"/>
      <c r="F108" s="116"/>
      <c r="G108" s="116"/>
      <c r="H108" s="116"/>
      <c r="I108" s="116"/>
      <c r="J108" s="116"/>
      <c r="K108" s="116"/>
      <c r="L108" s="116"/>
      <c r="M108" s="116"/>
      <c r="N108" s="116"/>
      <c r="O108" s="116"/>
      <c r="P108" s="116"/>
      <c r="Q108" s="116"/>
      <c r="R108" s="116"/>
      <c r="S108" s="116"/>
      <c r="T108" s="116"/>
      <c r="U108" s="116"/>
      <c r="V108" s="116"/>
      <c r="W108" s="116"/>
      <c r="X108" s="116"/>
      <c r="Y108" s="116"/>
      <c r="Z108" s="116"/>
      <c r="AA108" s="116"/>
      <c r="AB108" s="116"/>
      <c r="AC108" s="117"/>
      <c r="AD108" s="38"/>
      <c r="AE108" t="str">
        <f>$B$108</f>
        <v>samedi</v>
      </c>
    </row>
    <row r="109" spans="1:32" ht="14.1" customHeight="1" x14ac:dyDescent="0.2">
      <c r="A109" s="119"/>
      <c r="B109" s="14" t="s">
        <v>0</v>
      </c>
      <c r="C109" s="17"/>
      <c r="D109" s="22">
        <v>1</v>
      </c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>
        <v>2</v>
      </c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8"/>
      <c r="AE109">
        <f>SUM(C109:AD109)</f>
        <v>3</v>
      </c>
    </row>
    <row r="110" spans="1:32" ht="14.1" customHeight="1" x14ac:dyDescent="0.2">
      <c r="A110" s="119"/>
      <c r="B110" s="14" t="s">
        <v>1</v>
      </c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8"/>
      <c r="AE110">
        <f>SUM(C110:AD110)</f>
        <v>0</v>
      </c>
      <c r="AF110" s="27"/>
    </row>
    <row r="111" spans="1:32" ht="14.1" customHeight="1" x14ac:dyDescent="0.2">
      <c r="A111" s="119"/>
      <c r="B111" s="14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7"/>
      <c r="AE111">
        <f>SUM(C111:AD111)</f>
        <v>0</v>
      </c>
    </row>
    <row r="112" spans="1:32" ht="14.1" customHeight="1" x14ac:dyDescent="0.2">
      <c r="A112" s="119"/>
      <c r="B112" s="15"/>
      <c r="C112" s="17"/>
      <c r="D112" s="17"/>
      <c r="E112" s="17"/>
      <c r="F112" s="17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1"/>
      <c r="R112" s="10"/>
      <c r="S112" s="11"/>
      <c r="T112" s="10"/>
      <c r="U112" s="10"/>
      <c r="V112" s="10"/>
      <c r="W112" s="10"/>
      <c r="X112" s="10"/>
      <c r="Y112" s="10"/>
      <c r="Z112" s="10"/>
      <c r="AA112" s="10"/>
      <c r="AB112" s="10"/>
      <c r="AC112" s="12"/>
      <c r="AD112" s="12"/>
      <c r="AE112">
        <f>SUM(C112:AD112)/2</f>
        <v>0</v>
      </c>
    </row>
    <row r="113" spans="1:32" ht="14.1" customHeight="1" x14ac:dyDescent="0.2">
      <c r="A113" s="119"/>
      <c r="B113" s="25" t="str">
        <f t="shared" ref="B113:B122" si="36">B10</f>
        <v xml:space="preserve">Salezia </v>
      </c>
      <c r="C113" s="17"/>
      <c r="D113" s="17"/>
      <c r="E113" s="17"/>
      <c r="F113" s="13">
        <v>1</v>
      </c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>
        <v>2</v>
      </c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>
        <f>SUM(C113:AD113)</f>
        <v>3</v>
      </c>
      <c r="AF113">
        <v>1</v>
      </c>
    </row>
    <row r="114" spans="1:32" ht="14.1" customHeight="1" x14ac:dyDescent="0.2">
      <c r="A114" s="119"/>
      <c r="B114" s="25" t="str">
        <f t="shared" si="36"/>
        <v>Audrey</v>
      </c>
      <c r="C114" s="17"/>
      <c r="D114" s="17"/>
      <c r="E114" s="13">
        <v>1</v>
      </c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>
        <v>2</v>
      </c>
      <c r="Q114" s="6"/>
      <c r="R114" s="6"/>
      <c r="S114" s="6"/>
      <c r="T114" s="5"/>
      <c r="U114" s="5"/>
      <c r="V114" s="5"/>
      <c r="W114" s="5"/>
      <c r="X114" s="5"/>
      <c r="Y114" s="5"/>
      <c r="Z114" s="5"/>
      <c r="AA114" s="5"/>
      <c r="AB114" s="5"/>
      <c r="AC114" s="7"/>
      <c r="AD114" s="7"/>
      <c r="AE114">
        <f>SUM(C114:AD114)</f>
        <v>3</v>
      </c>
      <c r="AF114">
        <v>2</v>
      </c>
    </row>
    <row r="115" spans="1:32" ht="14.1" customHeight="1" x14ac:dyDescent="0.2">
      <c r="A115" s="119"/>
      <c r="B115" s="25" t="str">
        <f t="shared" si="36"/>
        <v>Sandrine Boiteau</v>
      </c>
      <c r="C115" s="17"/>
      <c r="D115" s="17"/>
      <c r="E115" s="17"/>
      <c r="F115" s="17"/>
      <c r="G115" s="13">
        <v>1</v>
      </c>
      <c r="H115" s="13"/>
      <c r="I115" s="13"/>
      <c r="J115" s="13"/>
      <c r="K115" s="13"/>
      <c r="L115" s="13"/>
      <c r="M115" s="13"/>
      <c r="N115" s="13"/>
      <c r="O115" s="13"/>
      <c r="P115" s="13"/>
      <c r="Q115" s="13">
        <v>2</v>
      </c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7"/>
      <c r="AD115" s="7"/>
      <c r="AE115">
        <f t="shared" ref="AE115:AE122" si="37">SUM(C115:AD115)</f>
        <v>3</v>
      </c>
      <c r="AF115">
        <v>3</v>
      </c>
    </row>
    <row r="116" spans="1:32" ht="14.1" customHeight="1" x14ac:dyDescent="0.2">
      <c r="A116" s="119"/>
      <c r="B116" s="25" t="str">
        <f t="shared" si="36"/>
        <v>Christelle Oeur</v>
      </c>
      <c r="C116" s="17"/>
      <c r="D116" s="17"/>
      <c r="E116" s="17"/>
      <c r="F116" s="17"/>
      <c r="G116" s="17"/>
      <c r="H116" s="13">
        <v>1</v>
      </c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>
        <v>2</v>
      </c>
      <c r="T116" s="5"/>
      <c r="U116" s="5"/>
      <c r="V116" s="5"/>
      <c r="W116" s="5"/>
      <c r="X116" s="5"/>
      <c r="Y116" s="5"/>
      <c r="Z116" s="5"/>
      <c r="AA116" s="5"/>
      <c r="AB116" s="5"/>
      <c r="AC116" s="7"/>
      <c r="AD116" s="8"/>
      <c r="AE116">
        <f t="shared" si="37"/>
        <v>3</v>
      </c>
      <c r="AF116">
        <v>4</v>
      </c>
    </row>
    <row r="117" spans="1:32" ht="14.1" customHeight="1" x14ac:dyDescent="0.2">
      <c r="A117" s="119"/>
      <c r="B117" s="25" t="str">
        <f t="shared" si="36"/>
        <v>Liliana</v>
      </c>
      <c r="C117" s="17"/>
      <c r="D117" s="17"/>
      <c r="E117" s="17"/>
      <c r="F117" s="17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13">
        <v>1</v>
      </c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>
        <v>2</v>
      </c>
      <c r="AD117" s="8"/>
      <c r="AE117">
        <f t="shared" si="37"/>
        <v>3</v>
      </c>
      <c r="AF117">
        <v>5</v>
      </c>
    </row>
    <row r="118" spans="1:32" ht="14.1" customHeight="1" x14ac:dyDescent="0.2">
      <c r="A118" s="119"/>
      <c r="B118" s="25" t="str">
        <f t="shared" si="36"/>
        <v>Guida</v>
      </c>
      <c r="C118" s="17"/>
      <c r="D118" s="17"/>
      <c r="E118" s="17"/>
      <c r="F118" s="17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13">
        <v>1</v>
      </c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>
        <v>2</v>
      </c>
      <c r="AD118" s="8"/>
      <c r="AE118">
        <f t="shared" si="37"/>
        <v>3</v>
      </c>
      <c r="AF118">
        <v>6</v>
      </c>
    </row>
    <row r="119" spans="1:32" ht="14.1" customHeight="1" x14ac:dyDescent="0.2">
      <c r="A119" s="119"/>
      <c r="B119" s="25" t="str">
        <f t="shared" si="36"/>
        <v>Nathalie</v>
      </c>
      <c r="C119" s="17"/>
      <c r="D119" s="17"/>
      <c r="E119" s="17"/>
      <c r="F119" s="17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13">
        <v>1</v>
      </c>
      <c r="T119" s="13"/>
      <c r="U119" s="13"/>
      <c r="V119" s="13"/>
      <c r="W119" s="13"/>
      <c r="X119" s="13"/>
      <c r="Y119" s="13"/>
      <c r="Z119" s="13"/>
      <c r="AA119" s="13"/>
      <c r="AB119" s="13"/>
      <c r="AC119" s="13">
        <v>2</v>
      </c>
      <c r="AD119" s="8"/>
      <c r="AE119">
        <f t="shared" si="37"/>
        <v>3</v>
      </c>
      <c r="AF119" s="26">
        <v>7</v>
      </c>
    </row>
    <row r="120" spans="1:32" ht="14.1" customHeight="1" x14ac:dyDescent="0.2">
      <c r="A120" s="119"/>
      <c r="B120" s="25" t="str">
        <f t="shared" si="36"/>
        <v>Sabrina</v>
      </c>
      <c r="C120" s="17"/>
      <c r="D120" s="17"/>
      <c r="E120" s="17"/>
      <c r="F120" s="17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6"/>
      <c r="R120" s="13">
        <v>1</v>
      </c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>
        <v>2</v>
      </c>
      <c r="AD120" s="8"/>
      <c r="AE120">
        <f t="shared" si="37"/>
        <v>3</v>
      </c>
      <c r="AF120" s="26">
        <v>8</v>
      </c>
    </row>
    <row r="121" spans="1:32" ht="14.1" customHeight="1" x14ac:dyDescent="0.2">
      <c r="A121" s="119"/>
      <c r="B121" s="14" t="str">
        <f t="shared" si="36"/>
        <v xml:space="preserve">Julien     </v>
      </c>
      <c r="C121" s="17"/>
      <c r="D121" s="17"/>
      <c r="E121" s="17"/>
      <c r="F121" s="17"/>
      <c r="G121" s="5"/>
      <c r="H121" s="5"/>
      <c r="I121" s="5"/>
      <c r="J121" s="5"/>
      <c r="K121" s="5"/>
      <c r="L121" s="5"/>
      <c r="M121" s="5"/>
      <c r="N121" s="5"/>
      <c r="O121" s="5"/>
      <c r="P121" s="13">
        <v>1</v>
      </c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>
        <v>2</v>
      </c>
      <c r="AD121" s="8"/>
      <c r="AE121">
        <f t="shared" si="37"/>
        <v>3</v>
      </c>
      <c r="AF121" s="26">
        <v>9</v>
      </c>
    </row>
    <row r="122" spans="1:32" ht="14.1" customHeight="1" x14ac:dyDescent="0.2">
      <c r="A122" s="119"/>
      <c r="B122" s="14" t="str">
        <f t="shared" si="36"/>
        <v>Caisse 10</v>
      </c>
      <c r="C122" s="17"/>
      <c r="D122" s="17"/>
      <c r="E122" s="17"/>
      <c r="F122" s="17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6"/>
      <c r="R122" s="5"/>
      <c r="S122" s="6"/>
      <c r="T122" s="5"/>
      <c r="U122" s="5"/>
      <c r="V122" s="5"/>
      <c r="W122" s="5"/>
      <c r="X122" s="5"/>
      <c r="Y122" s="5"/>
      <c r="Z122" s="5"/>
      <c r="AA122" s="5"/>
      <c r="AB122" s="5"/>
      <c r="AC122" s="7"/>
      <c r="AD122" s="7"/>
      <c r="AE122">
        <f t="shared" si="37"/>
        <v>0</v>
      </c>
    </row>
    <row r="123" spans="1:32" ht="14.1" customHeight="1" x14ac:dyDescent="0.25">
      <c r="B123" s="14"/>
      <c r="C123" s="17">
        <f>SUM(C109:C122)*2</f>
        <v>0</v>
      </c>
      <c r="D123" s="17"/>
      <c r="E123" s="17">
        <f>SUM(E109:E122)*2</f>
        <v>2</v>
      </c>
      <c r="F123" s="17">
        <f t="shared" ref="F123:AD123" si="38">SUM(F109:F122)*2</f>
        <v>2</v>
      </c>
      <c r="G123" s="17">
        <f t="shared" si="38"/>
        <v>2</v>
      </c>
      <c r="H123" s="17">
        <f>SUM(H109:H122)*2</f>
        <v>2</v>
      </c>
      <c r="I123" s="17">
        <f t="shared" si="38"/>
        <v>0</v>
      </c>
      <c r="J123" s="17">
        <f t="shared" si="38"/>
        <v>0</v>
      </c>
      <c r="K123" s="17">
        <f t="shared" si="38"/>
        <v>0</v>
      </c>
      <c r="L123" s="17">
        <f t="shared" si="38"/>
        <v>0</v>
      </c>
      <c r="M123" s="17">
        <f t="shared" si="38"/>
        <v>0</v>
      </c>
      <c r="N123" s="17">
        <f t="shared" si="38"/>
        <v>0</v>
      </c>
      <c r="O123" s="17">
        <f t="shared" si="38"/>
        <v>0</v>
      </c>
      <c r="P123" s="17">
        <f t="shared" si="38"/>
        <v>10</v>
      </c>
      <c r="Q123" s="17">
        <f t="shared" si="38"/>
        <v>10</v>
      </c>
      <c r="R123" s="17">
        <f t="shared" si="38"/>
        <v>4</v>
      </c>
      <c r="S123" s="17">
        <f t="shared" si="38"/>
        <v>6</v>
      </c>
      <c r="T123" s="17">
        <f t="shared" si="38"/>
        <v>0</v>
      </c>
      <c r="U123" s="17">
        <f t="shared" si="38"/>
        <v>0</v>
      </c>
      <c r="V123" s="17">
        <f t="shared" si="38"/>
        <v>0</v>
      </c>
      <c r="W123" s="17">
        <f t="shared" si="38"/>
        <v>0</v>
      </c>
      <c r="X123" s="17">
        <f t="shared" si="38"/>
        <v>0</v>
      </c>
      <c r="Y123" s="17">
        <f t="shared" si="38"/>
        <v>0</v>
      </c>
      <c r="Z123" s="17">
        <f t="shared" si="38"/>
        <v>0</v>
      </c>
      <c r="AA123" s="17">
        <f t="shared" si="38"/>
        <v>0</v>
      </c>
      <c r="AB123" s="17">
        <f t="shared" si="38"/>
        <v>0</v>
      </c>
      <c r="AC123" s="17">
        <f t="shared" si="38"/>
        <v>20</v>
      </c>
      <c r="AD123" s="17">
        <f t="shared" si="38"/>
        <v>0</v>
      </c>
      <c r="AE123" s="41">
        <f>AE109+AE110+AE111+AE113+AE114+AE115+AE116+AE117+AE118+AE119+AE120+AE121+AE122</f>
        <v>30</v>
      </c>
    </row>
    <row r="124" spans="1:32" ht="14.1" customHeight="1" x14ac:dyDescent="0.25">
      <c r="B124" s="1">
        <f>+B85</f>
        <v>0</v>
      </c>
      <c r="H124" s="18"/>
    </row>
    <row r="125" spans="1:32" ht="14.1" customHeight="1" x14ac:dyDescent="0.2">
      <c r="C125" s="2"/>
    </row>
  </sheetData>
  <mergeCells count="12">
    <mergeCell ref="C108:AC108"/>
    <mergeCell ref="A5:A20"/>
    <mergeCell ref="A25:A40"/>
    <mergeCell ref="A46:A61"/>
    <mergeCell ref="A67:A81"/>
    <mergeCell ref="A87:A101"/>
    <mergeCell ref="A108:A122"/>
    <mergeCell ref="C5:AC5"/>
    <mergeCell ref="C25:AC25"/>
    <mergeCell ref="C46:AC46"/>
    <mergeCell ref="C67:AC67"/>
    <mergeCell ref="C87:AC87"/>
  </mergeCells>
  <phoneticPr fontId="1" type="noConversion"/>
  <pageMargins left="0.19685039370078741" right="0.19685039370078741" top="0.39370078740157483" bottom="0.39370078740157483" header="0.11811023622047245" footer="0.11811023622047245"/>
  <pageSetup paperSize="9" scale="95" fitToHeight="3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5"/>
  <sheetViews>
    <sheetView view="pageBreakPreview" zoomScale="85" zoomScaleNormal="100" zoomScaleSheetLayoutView="85" workbookViewId="0">
      <selection activeCell="E6" sqref="E6:G6"/>
    </sheetView>
  </sheetViews>
  <sheetFormatPr baseColWidth="10" defaultRowHeight="12.75" x14ac:dyDescent="0.2"/>
  <cols>
    <col min="1" max="1" width="17.85546875" customWidth="1"/>
    <col min="2" max="3" width="4.85546875" customWidth="1"/>
    <col min="4" max="4" width="5.140625" customWidth="1"/>
    <col min="5" max="5" width="5.28515625" customWidth="1"/>
    <col min="6" max="6" width="4.85546875" customWidth="1"/>
    <col min="7" max="7" width="4.7109375" customWidth="1"/>
    <col min="8" max="8" width="9" customWidth="1"/>
    <col min="9" max="9" width="4.85546875" customWidth="1"/>
    <col min="10" max="10" width="5.28515625" customWidth="1"/>
    <col min="11" max="11" width="15.85546875" customWidth="1"/>
    <col min="12" max="12" width="12.28515625" customWidth="1"/>
    <col min="13" max="14" width="4.85546875" customWidth="1"/>
    <col min="15" max="15" width="4.5703125" customWidth="1"/>
    <col min="16" max="16" width="14.28515625" customWidth="1"/>
    <col min="17" max="17" width="13.42578125" customWidth="1"/>
    <col min="18" max="18" width="11.85546875" customWidth="1"/>
    <col min="19" max="19" width="12.85546875" customWidth="1"/>
    <col min="20" max="20" width="14.42578125" customWidth="1"/>
    <col min="21" max="21" width="12.85546875" customWidth="1"/>
    <col min="22" max="22" width="12.140625" customWidth="1"/>
    <col min="23" max="23" width="16.42578125" customWidth="1"/>
    <col min="24" max="24" width="15" customWidth="1"/>
    <col min="25" max="25" width="4.42578125" customWidth="1"/>
    <col min="26" max="26" width="4.85546875" customWidth="1"/>
    <col min="27" max="28" width="4.7109375" customWidth="1"/>
    <col min="29" max="29" width="4.5703125" customWidth="1"/>
  </cols>
  <sheetData>
    <row r="1" spans="1:29" x14ac:dyDescent="0.2">
      <c r="A1" s="46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</row>
    <row r="2" spans="1:29" ht="13.5" thickBot="1" x14ac:dyDescent="0.25">
      <c r="A2" s="48"/>
      <c r="B2" s="49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</row>
    <row r="3" spans="1:29" ht="16.5" thickBot="1" x14ac:dyDescent="0.25">
      <c r="A3" s="48"/>
      <c r="B3" s="124" t="s">
        <v>27</v>
      </c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6"/>
      <c r="AC3" s="51"/>
    </row>
    <row r="4" spans="1:29" ht="13.5" thickBot="1" x14ac:dyDescent="0.25">
      <c r="A4" s="48"/>
      <c r="B4" s="127" t="s">
        <v>28</v>
      </c>
      <c r="C4" s="127"/>
      <c r="D4" s="127"/>
      <c r="E4" s="127" t="s">
        <v>29</v>
      </c>
      <c r="F4" s="127"/>
      <c r="G4" s="127"/>
      <c r="H4" s="128" t="s">
        <v>37</v>
      </c>
      <c r="I4" s="128"/>
      <c r="J4" s="128"/>
    </row>
    <row r="5" spans="1:29" ht="20.25" thickBot="1" x14ac:dyDescent="0.3">
      <c r="A5" s="52" t="s">
        <v>3</v>
      </c>
      <c r="B5" s="129"/>
      <c r="C5" s="130"/>
      <c r="D5" s="131"/>
      <c r="E5" s="154"/>
      <c r="F5" s="130"/>
      <c r="G5" s="155"/>
      <c r="H5" s="177" t="str">
        <f>A5</f>
        <v>Lundi</v>
      </c>
      <c r="I5" s="178"/>
      <c r="J5" s="179"/>
      <c r="K5" s="67" t="s">
        <v>40</v>
      </c>
    </row>
    <row r="6" spans="1:29" ht="21" thickTop="1" thickBot="1" x14ac:dyDescent="0.35">
      <c r="A6" s="60" t="s">
        <v>0</v>
      </c>
      <c r="B6" s="123">
        <f>LOOKUP(1,'domi  trini paire'!C6:AD6,'domi  trini paire'!C2:AD2)</f>
        <v>0.35416666666666663</v>
      </c>
      <c r="C6" s="123"/>
      <c r="D6" s="123"/>
      <c r="E6" s="123">
        <f>LOOKUP(2,'domi  trini paire'!C6:AD6,'domi  trini paire'!C4:AD4)</f>
        <v>0.625</v>
      </c>
      <c r="F6" s="123"/>
      <c r="G6" s="123"/>
      <c r="H6" s="123">
        <f>E6-B6</f>
        <v>0.27083333333333337</v>
      </c>
      <c r="I6" s="123"/>
      <c r="J6" s="123"/>
      <c r="K6" s="104">
        <f>(5/100)*H6</f>
        <v>1.3541666666666669E-2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</row>
    <row r="7" spans="1:29" ht="21" thickTop="1" thickBot="1" x14ac:dyDescent="0.35">
      <c r="A7" s="60" t="s">
        <v>1</v>
      </c>
      <c r="B7" s="123"/>
      <c r="C7" s="123"/>
      <c r="D7" s="123"/>
      <c r="E7" s="123"/>
      <c r="F7" s="123"/>
      <c r="G7" s="123"/>
      <c r="H7" s="123">
        <f t="shared" ref="H7:H19" si="0">E7-B7</f>
        <v>0</v>
      </c>
      <c r="I7" s="123"/>
      <c r="J7" s="123"/>
      <c r="K7" s="104"/>
      <c r="L7" s="105"/>
      <c r="M7" s="105"/>
      <c r="N7" s="105"/>
      <c r="O7" s="105"/>
      <c r="P7" s="106" t="s">
        <v>35</v>
      </c>
      <c r="Q7" s="106" t="s">
        <v>31</v>
      </c>
      <c r="R7" s="106" t="s">
        <v>32</v>
      </c>
      <c r="S7" s="106" t="s">
        <v>6</v>
      </c>
      <c r="T7" s="106" t="s">
        <v>33</v>
      </c>
      <c r="U7" s="106" t="s">
        <v>8</v>
      </c>
      <c r="V7" s="106" t="s">
        <v>34</v>
      </c>
      <c r="W7" s="106" t="s">
        <v>38</v>
      </c>
      <c r="X7" s="106" t="s">
        <v>23</v>
      </c>
      <c r="Y7" s="105"/>
      <c r="Z7" s="105"/>
      <c r="AA7" s="105"/>
      <c r="AB7" s="105"/>
    </row>
    <row r="8" spans="1:29" ht="21" thickTop="1" thickBot="1" x14ac:dyDescent="0.35">
      <c r="A8" s="60"/>
      <c r="B8" s="123"/>
      <c r="C8" s="123"/>
      <c r="D8" s="123"/>
      <c r="E8" s="123"/>
      <c r="F8" s="123"/>
      <c r="G8" s="123"/>
      <c r="H8" s="123"/>
      <c r="I8" s="123"/>
      <c r="J8" s="123"/>
      <c r="K8" s="104"/>
      <c r="L8" s="105"/>
      <c r="M8" s="105"/>
      <c r="N8" s="105"/>
      <c r="O8" s="105"/>
      <c r="P8" s="107" t="s">
        <v>36</v>
      </c>
      <c r="Q8" s="108">
        <f>H6</f>
        <v>0.27083333333333337</v>
      </c>
      <c r="R8" s="109">
        <f>H21</f>
        <v>0.27083333333333331</v>
      </c>
      <c r="S8" s="110">
        <f>H36</f>
        <v>0.27083333333333331</v>
      </c>
      <c r="T8" s="111">
        <f>H51</f>
        <v>0.27083333333333331</v>
      </c>
      <c r="U8" s="112">
        <f>H66</f>
        <v>0.27083333333333331</v>
      </c>
      <c r="V8" s="113">
        <f>H81</f>
        <v>0.27083333333333331</v>
      </c>
      <c r="W8" s="68">
        <f>SUM(Q8:V8)</f>
        <v>1.6249999999999998</v>
      </c>
      <c r="X8" s="68">
        <f>W8*4.33</f>
        <v>7.036249999999999</v>
      </c>
      <c r="Y8" s="105"/>
      <c r="Z8" s="105"/>
      <c r="AA8" s="105"/>
      <c r="AB8" s="105"/>
    </row>
    <row r="9" spans="1:29" ht="21" thickTop="1" thickBot="1" x14ac:dyDescent="0.35">
      <c r="A9" s="60"/>
      <c r="B9" s="123"/>
      <c r="C9" s="123"/>
      <c r="D9" s="123"/>
      <c r="E9" s="123"/>
      <c r="F9" s="123"/>
      <c r="G9" s="123"/>
      <c r="H9" s="123"/>
      <c r="I9" s="123"/>
      <c r="J9" s="123"/>
      <c r="K9" s="104"/>
      <c r="L9" s="105"/>
      <c r="M9" s="105"/>
      <c r="N9" s="105"/>
      <c r="O9" s="105"/>
      <c r="P9" s="107"/>
      <c r="Q9" s="108"/>
      <c r="R9" s="109"/>
      <c r="S9" s="110"/>
      <c r="T9" s="111"/>
      <c r="U9" s="112"/>
      <c r="V9" s="114"/>
      <c r="W9" s="68"/>
      <c r="X9" s="68"/>
      <c r="Y9" s="105"/>
      <c r="Z9" s="105"/>
      <c r="AA9" s="105"/>
      <c r="AB9" s="105"/>
    </row>
    <row r="10" spans="1:29" ht="21" thickTop="1" thickBot="1" x14ac:dyDescent="0.35">
      <c r="A10" s="60" t="s">
        <v>12</v>
      </c>
      <c r="B10" s="123">
        <f>LOOKUP(1,'domi  trini paire'!C10:AD10,'domi  trini paire'!$C$2:$AD$2)</f>
        <v>0.35416666666666663</v>
      </c>
      <c r="C10" s="123"/>
      <c r="D10" s="123"/>
      <c r="E10" s="123">
        <f>LOOKUP(2,'domi  trini paire'!C10:AD10,'domi  trini paire'!$C$4:$AD$4)</f>
        <v>0.58333333333333326</v>
      </c>
      <c r="F10" s="123"/>
      <c r="G10" s="123"/>
      <c r="H10" s="123">
        <f t="shared" si="0"/>
        <v>0.22916666666666663</v>
      </c>
      <c r="I10" s="123"/>
      <c r="J10" s="123"/>
      <c r="K10" s="104">
        <f t="shared" ref="K10:K70" si="1">(5/100)*H10</f>
        <v>1.1458333333333333E-2</v>
      </c>
      <c r="L10" s="105"/>
      <c r="M10" s="105"/>
      <c r="N10" s="105"/>
      <c r="O10" s="105"/>
      <c r="P10" s="107" t="str">
        <f t="shared" ref="P10:P19" si="2">A10</f>
        <v xml:space="preserve">Salezia </v>
      </c>
      <c r="Q10" s="108">
        <f>H10</f>
        <v>0.22916666666666663</v>
      </c>
      <c r="R10" s="109">
        <f>H25</f>
        <v>0.20833333333333331</v>
      </c>
      <c r="S10" s="110">
        <f>H40</f>
        <v>0.25000000000000011</v>
      </c>
      <c r="T10" s="111">
        <f>H55</f>
        <v>0.27083333333333354</v>
      </c>
      <c r="U10" s="112">
        <f>H70</f>
        <v>0.25</v>
      </c>
      <c r="V10" s="114">
        <f>H85</f>
        <v>0.25000000000000006</v>
      </c>
      <c r="W10" s="68">
        <f>SUM(Q10:V10)</f>
        <v>1.4583333333333335</v>
      </c>
      <c r="X10" s="68">
        <f>W10*4.33</f>
        <v>6.3145833333333341</v>
      </c>
      <c r="Y10" s="105"/>
      <c r="Z10" s="105"/>
      <c r="AA10" s="105"/>
      <c r="AB10" s="105"/>
    </row>
    <row r="11" spans="1:29" ht="21" thickTop="1" thickBot="1" x14ac:dyDescent="0.35">
      <c r="A11" s="60" t="s">
        <v>22</v>
      </c>
      <c r="B11" s="123">
        <f>LOOKUP(1,'domi  trini paire'!C11:AD11,'domi  trini paire'!$C$2:$AD$2)</f>
        <v>0.37499999999999994</v>
      </c>
      <c r="C11" s="123"/>
      <c r="D11" s="123"/>
      <c r="E11" s="123">
        <f>LOOKUP(2,'domi  trini paire'!C11:AD11,'domi  trini paire'!$C$4:$AD$4)</f>
        <v>0.625</v>
      </c>
      <c r="F11" s="123"/>
      <c r="G11" s="123"/>
      <c r="H11" s="123">
        <f t="shared" si="0"/>
        <v>0.25000000000000006</v>
      </c>
      <c r="I11" s="123"/>
      <c r="J11" s="123"/>
      <c r="K11" s="104">
        <f t="shared" si="1"/>
        <v>1.2500000000000004E-2</v>
      </c>
      <c r="L11" s="105"/>
      <c r="M11" s="105"/>
      <c r="N11" s="105"/>
      <c r="O11" s="105"/>
      <c r="P11" s="107" t="str">
        <f t="shared" si="2"/>
        <v>Audrey</v>
      </c>
      <c r="Q11" s="108">
        <f>H11</f>
        <v>0.25000000000000006</v>
      </c>
      <c r="R11" s="109">
        <f>H26</f>
        <v>0.20833333333333326</v>
      </c>
      <c r="S11" s="110">
        <f>H41</f>
        <v>0.25000000000000017</v>
      </c>
      <c r="T11" s="111">
        <f>H56</f>
        <v>0.22916666666666674</v>
      </c>
      <c r="U11" s="112">
        <f>H71</f>
        <v>0.27083333333333343</v>
      </c>
      <c r="V11" s="114">
        <f>H86</f>
        <v>0.25</v>
      </c>
      <c r="W11" s="68">
        <f t="shared" ref="W11:W18" si="3">SUM(Q11:V11)</f>
        <v>1.4583333333333337</v>
      </c>
      <c r="X11" s="68">
        <f t="shared" ref="X11:X18" si="4">W11*4.33</f>
        <v>6.314583333333335</v>
      </c>
      <c r="Y11" s="105"/>
      <c r="Z11" s="105"/>
      <c r="AA11" s="105"/>
      <c r="AB11" s="105"/>
    </row>
    <row r="12" spans="1:29" ht="21" thickTop="1" thickBot="1" x14ac:dyDescent="0.35">
      <c r="A12" s="60" t="s">
        <v>13</v>
      </c>
      <c r="B12" s="123">
        <f>LOOKUP(1,'domi  trini paire'!C12:AD12,'domi  trini paire'!$C$2:$AD$2)</f>
        <v>0.41666666666666657</v>
      </c>
      <c r="C12" s="123"/>
      <c r="D12" s="123"/>
      <c r="E12" s="123">
        <f>LOOKUP(2,'domi  trini paire'!C12:AD12,'domi  trini paire'!$C$4:$AD$4)</f>
        <v>0.66666666666666674</v>
      </c>
      <c r="F12" s="123"/>
      <c r="G12" s="123"/>
      <c r="H12" s="123">
        <f t="shared" si="0"/>
        <v>0.25000000000000017</v>
      </c>
      <c r="I12" s="123"/>
      <c r="J12" s="123"/>
      <c r="K12" s="104">
        <f t="shared" si="1"/>
        <v>1.2500000000000009E-2</v>
      </c>
      <c r="L12" s="105"/>
      <c r="M12" s="105"/>
      <c r="N12" s="105"/>
      <c r="O12" s="105"/>
      <c r="P12" s="107" t="str">
        <f t="shared" si="2"/>
        <v>Sandrine Boiteau</v>
      </c>
      <c r="Q12" s="108">
        <f t="shared" ref="Q12:Q19" si="5">H12</f>
        <v>0.25000000000000017</v>
      </c>
      <c r="R12" s="109">
        <f t="shared" ref="R12:R19" si="6">H27</f>
        <v>0.27083333333333343</v>
      </c>
      <c r="S12" s="110">
        <f t="shared" ref="S12:S19" si="7">H42</f>
        <v>0.20833333333333326</v>
      </c>
      <c r="T12" s="111">
        <f t="shared" ref="T12:T19" si="8">H57</f>
        <v>0.25000000000000006</v>
      </c>
      <c r="U12" s="112">
        <f t="shared" ref="U12:U19" si="9">H72</f>
        <v>0.25000000000000017</v>
      </c>
      <c r="V12" s="114">
        <f t="shared" ref="V12:V19" si="10">H87</f>
        <v>0.22916666666666674</v>
      </c>
      <c r="W12" s="68">
        <f t="shared" si="3"/>
        <v>1.4583333333333339</v>
      </c>
      <c r="X12" s="68">
        <f t="shared" si="4"/>
        <v>6.3145833333333359</v>
      </c>
      <c r="Y12" s="105"/>
      <c r="Z12" s="105"/>
      <c r="AA12" s="105"/>
      <c r="AB12" s="105"/>
    </row>
    <row r="13" spans="1:29" ht="21" thickTop="1" thickBot="1" x14ac:dyDescent="0.35">
      <c r="A13" s="60" t="s">
        <v>14</v>
      </c>
      <c r="B13" s="123">
        <f>LOOKUP(1,'domi  trini paire'!C13:AD13,'domi  trini paire'!$C$2:$AD$2)</f>
        <v>0.39583333333333326</v>
      </c>
      <c r="C13" s="123"/>
      <c r="D13" s="123"/>
      <c r="E13" s="123">
        <f>LOOKUP(2,'domi  trini paire'!C13:AD13,'domi  trini paire'!C4:AD4)</f>
        <v>0.64583333333333337</v>
      </c>
      <c r="F13" s="123"/>
      <c r="G13" s="123"/>
      <c r="H13" s="123">
        <f t="shared" si="0"/>
        <v>0.25000000000000011</v>
      </c>
      <c r="I13" s="123"/>
      <c r="J13" s="123"/>
      <c r="K13" s="104">
        <f t="shared" si="1"/>
        <v>1.2500000000000006E-2</v>
      </c>
      <c r="L13" s="105"/>
      <c r="M13" s="105"/>
      <c r="N13" s="105"/>
      <c r="O13" s="105"/>
      <c r="P13" s="107" t="str">
        <f t="shared" si="2"/>
        <v>Christelle Oeur</v>
      </c>
      <c r="Q13" s="108">
        <f t="shared" si="5"/>
        <v>0.25000000000000011</v>
      </c>
      <c r="R13" s="109">
        <f t="shared" si="6"/>
        <v>0.25000000000000017</v>
      </c>
      <c r="S13" s="110">
        <f t="shared" si="7"/>
        <v>0.25000000000000006</v>
      </c>
      <c r="T13" s="111">
        <f t="shared" si="8"/>
        <v>0.20833333333333326</v>
      </c>
      <c r="U13" s="112">
        <f t="shared" si="9"/>
        <v>0.25000000000000011</v>
      </c>
      <c r="V13" s="114">
        <f t="shared" si="10"/>
        <v>0.25000000000000017</v>
      </c>
      <c r="W13" s="68">
        <f t="shared" si="3"/>
        <v>1.4583333333333337</v>
      </c>
      <c r="X13" s="68">
        <f t="shared" si="4"/>
        <v>6.314583333333335</v>
      </c>
      <c r="Y13" s="105"/>
      <c r="Z13" s="105"/>
      <c r="AA13" s="105"/>
      <c r="AB13" s="105"/>
    </row>
    <row r="14" spans="1:29" ht="21" thickTop="1" thickBot="1" x14ac:dyDescent="0.35">
      <c r="A14" s="60" t="s">
        <v>30</v>
      </c>
      <c r="B14" s="123">
        <f>LOOKUP(1,'domi  trini paire'!C14:AD14,'domi  trini paire'!$C$2:$AD$2)</f>
        <v>0.64583333333333337</v>
      </c>
      <c r="C14" s="123"/>
      <c r="D14" s="123"/>
      <c r="E14" s="123">
        <f>LOOKUP(2,'domi  trini paire'!C14:AD14,'domi  trini paire'!$C$4:$AD$4)</f>
        <v>0.87500000000000044</v>
      </c>
      <c r="F14" s="123"/>
      <c r="G14" s="123"/>
      <c r="H14" s="123">
        <f t="shared" si="0"/>
        <v>0.22916666666666707</v>
      </c>
      <c r="I14" s="123"/>
      <c r="J14" s="123"/>
      <c r="K14" s="104">
        <f t="shared" si="1"/>
        <v>1.1458333333333355E-2</v>
      </c>
      <c r="L14" s="105"/>
      <c r="M14" s="105"/>
      <c r="N14" s="105"/>
      <c r="O14" s="105"/>
      <c r="P14" s="107" t="str">
        <f t="shared" si="2"/>
        <v>Liliana</v>
      </c>
      <c r="Q14" s="108">
        <f t="shared" si="5"/>
        <v>0.22916666666666707</v>
      </c>
      <c r="R14" s="109">
        <f t="shared" si="6"/>
        <v>0.22916666666666707</v>
      </c>
      <c r="S14" s="110">
        <f t="shared" si="7"/>
        <v>0.22916666666666707</v>
      </c>
      <c r="T14" s="111">
        <f t="shared" si="8"/>
        <v>0.25000000000000044</v>
      </c>
      <c r="U14" s="112">
        <f t="shared" si="9"/>
        <v>0.25000000000000044</v>
      </c>
      <c r="V14" s="114">
        <f t="shared" si="10"/>
        <v>0.27083333333333381</v>
      </c>
      <c r="W14" s="68">
        <f t="shared" si="3"/>
        <v>1.4583333333333361</v>
      </c>
      <c r="X14" s="68">
        <f t="shared" si="4"/>
        <v>6.3145833333333456</v>
      </c>
      <c r="Y14" s="105"/>
      <c r="Z14" s="105"/>
      <c r="AA14" s="105"/>
      <c r="AB14" s="105"/>
    </row>
    <row r="15" spans="1:29" ht="21" thickTop="1" thickBot="1" x14ac:dyDescent="0.35">
      <c r="A15" s="60" t="s">
        <v>15</v>
      </c>
      <c r="B15" s="123">
        <f>LOOKUP(1,'domi  trini paire'!C15:AD15,'domi  trini paire'!$C$2:$AD$2)</f>
        <v>0.64583333333333337</v>
      </c>
      <c r="C15" s="123"/>
      <c r="D15" s="123"/>
      <c r="E15" s="123">
        <f>LOOKUP(2,'domi  trini paire'!C15:AD15,'domi  trini paire'!$C$4:$AD$4)</f>
        <v>0.87500000000000044</v>
      </c>
      <c r="F15" s="123"/>
      <c r="G15" s="123"/>
      <c r="H15" s="123">
        <f t="shared" si="0"/>
        <v>0.22916666666666707</v>
      </c>
      <c r="I15" s="123"/>
      <c r="J15" s="123"/>
      <c r="K15" s="104">
        <f t="shared" si="1"/>
        <v>1.1458333333333355E-2</v>
      </c>
      <c r="L15" s="105"/>
      <c r="M15" s="105"/>
      <c r="N15" s="105"/>
      <c r="O15" s="105"/>
      <c r="P15" s="107" t="str">
        <f t="shared" si="2"/>
        <v>Guida</v>
      </c>
      <c r="Q15" s="108">
        <f t="shared" si="5"/>
        <v>0.22916666666666707</v>
      </c>
      <c r="R15" s="109">
        <f t="shared" si="6"/>
        <v>0.27083333333333381</v>
      </c>
      <c r="S15" s="110">
        <f t="shared" si="7"/>
        <v>0.22916666666666707</v>
      </c>
      <c r="T15" s="111">
        <f t="shared" si="8"/>
        <v>0.25000000000000044</v>
      </c>
      <c r="U15" s="112">
        <f t="shared" si="9"/>
        <v>0.22916666666666707</v>
      </c>
      <c r="V15" s="114">
        <f t="shared" si="10"/>
        <v>0.25000000000000044</v>
      </c>
      <c r="W15" s="68">
        <f t="shared" si="3"/>
        <v>1.4583333333333359</v>
      </c>
      <c r="X15" s="68">
        <f t="shared" si="4"/>
        <v>6.3145833333333448</v>
      </c>
      <c r="Y15" s="105"/>
      <c r="Z15" s="105"/>
      <c r="AA15" s="105"/>
      <c r="AB15" s="105"/>
    </row>
    <row r="16" spans="1:29" ht="21" thickTop="1" thickBot="1" x14ac:dyDescent="0.35">
      <c r="A16" s="60" t="s">
        <v>16</v>
      </c>
      <c r="B16" s="123">
        <f>LOOKUP(1,'domi  trini paire'!C16:AD16,'domi  trini paire'!$C$2:$AD$2)</f>
        <v>0.625</v>
      </c>
      <c r="C16" s="123"/>
      <c r="D16" s="123"/>
      <c r="E16" s="123">
        <f>LOOKUP(2,'domi  trini paire'!C16:AD16,'domi  trini paire'!$C$4:$AD$4)</f>
        <v>0.87500000000000044</v>
      </c>
      <c r="F16" s="123"/>
      <c r="G16" s="123"/>
      <c r="H16" s="123">
        <f t="shared" si="0"/>
        <v>0.25000000000000044</v>
      </c>
      <c r="I16" s="123"/>
      <c r="J16" s="123"/>
      <c r="K16" s="104">
        <f t="shared" si="1"/>
        <v>1.2500000000000023E-2</v>
      </c>
      <c r="L16" s="105"/>
      <c r="M16" s="105"/>
      <c r="N16" s="105"/>
      <c r="O16" s="105"/>
      <c r="P16" s="107" t="str">
        <f t="shared" si="2"/>
        <v>Nathalie</v>
      </c>
      <c r="Q16" s="108">
        <f t="shared" si="5"/>
        <v>0.25000000000000044</v>
      </c>
      <c r="R16" s="109">
        <f t="shared" si="6"/>
        <v>0.22916666666666707</v>
      </c>
      <c r="S16" s="110">
        <f t="shared" si="7"/>
        <v>0.27083333333333381</v>
      </c>
      <c r="T16" s="111">
        <f t="shared" si="8"/>
        <v>0.25000000000000044</v>
      </c>
      <c r="U16" s="112">
        <f t="shared" si="9"/>
        <v>0.22916666666666707</v>
      </c>
      <c r="V16" s="114">
        <f t="shared" si="10"/>
        <v>0.22916666666666707</v>
      </c>
      <c r="W16" s="68">
        <f t="shared" si="3"/>
        <v>1.4583333333333357</v>
      </c>
      <c r="X16" s="68">
        <f t="shared" si="4"/>
        <v>6.3145833333333439</v>
      </c>
      <c r="Y16" s="105"/>
      <c r="Z16" s="105"/>
      <c r="AA16" s="105"/>
      <c r="AB16" s="105"/>
    </row>
    <row r="17" spans="1:28" ht="21" thickTop="1" thickBot="1" x14ac:dyDescent="0.35">
      <c r="A17" s="60" t="s">
        <v>17</v>
      </c>
      <c r="B17" s="123">
        <f>LOOKUP(1,'domi  trini paire'!C17:AD17,'domi  trini paire'!$C$2:$AD$2)</f>
        <v>0.625</v>
      </c>
      <c r="C17" s="123"/>
      <c r="D17" s="123"/>
      <c r="E17" s="123">
        <f>LOOKUP(2,'domi  trini paire'!C17:AD17,'domi  trini paire'!$C$4:$AD$4)</f>
        <v>0.87500000000000044</v>
      </c>
      <c r="F17" s="123"/>
      <c r="G17" s="123"/>
      <c r="H17" s="123">
        <f t="shared" si="0"/>
        <v>0.25000000000000044</v>
      </c>
      <c r="I17" s="123"/>
      <c r="J17" s="123"/>
      <c r="K17" s="104">
        <f t="shared" si="1"/>
        <v>1.2500000000000023E-2</v>
      </c>
      <c r="L17" s="105"/>
      <c r="M17" s="105"/>
      <c r="N17" s="105"/>
      <c r="O17" s="105"/>
      <c r="P17" s="107" t="str">
        <f t="shared" si="2"/>
        <v>Sabrina</v>
      </c>
      <c r="Q17" s="108">
        <f t="shared" si="5"/>
        <v>0.25000000000000044</v>
      </c>
      <c r="R17" s="109">
        <f t="shared" si="6"/>
        <v>0.25000000000000044</v>
      </c>
      <c r="S17" s="110">
        <f t="shared" si="7"/>
        <v>0.22916666666666707</v>
      </c>
      <c r="T17" s="111">
        <f t="shared" si="8"/>
        <v>0.22916666666666707</v>
      </c>
      <c r="U17" s="112">
        <f t="shared" si="9"/>
        <v>0.25000000000000044</v>
      </c>
      <c r="V17" s="114">
        <f t="shared" si="10"/>
        <v>0.25000000000000044</v>
      </c>
      <c r="W17" s="68">
        <f t="shared" si="3"/>
        <v>1.4583333333333359</v>
      </c>
      <c r="X17" s="68">
        <f t="shared" si="4"/>
        <v>6.3145833333333448</v>
      </c>
      <c r="Y17" s="105"/>
      <c r="Z17" s="105"/>
      <c r="AA17" s="105"/>
      <c r="AB17" s="105"/>
    </row>
    <row r="18" spans="1:28" ht="21" thickTop="1" thickBot="1" x14ac:dyDescent="0.35">
      <c r="A18" s="60" t="s">
        <v>18</v>
      </c>
      <c r="B18" s="123">
        <f>LOOKUP(1,'domi  trini paire'!C18:AD18,'domi  trini paire'!$C$2:$AD$2)</f>
        <v>0.66666666666666674</v>
      </c>
      <c r="C18" s="123"/>
      <c r="D18" s="123"/>
      <c r="E18" s="123">
        <f>LOOKUP(2,'domi  trini paire'!C18:AD18,'domi  trini paire'!$C$4:$AD$4)</f>
        <v>0.87500000000000044</v>
      </c>
      <c r="F18" s="123"/>
      <c r="G18" s="123"/>
      <c r="H18" s="123">
        <f t="shared" si="0"/>
        <v>0.2083333333333337</v>
      </c>
      <c r="I18" s="123"/>
      <c r="J18" s="123"/>
      <c r="K18" s="104">
        <f t="shared" si="1"/>
        <v>1.0416666666666685E-2</v>
      </c>
      <c r="L18" s="105"/>
      <c r="M18" s="105"/>
      <c r="N18" s="105"/>
      <c r="O18" s="105"/>
      <c r="P18" s="107" t="str">
        <f t="shared" si="2"/>
        <v xml:space="preserve">Julien     </v>
      </c>
      <c r="Q18" s="108">
        <f t="shared" si="5"/>
        <v>0.2083333333333337</v>
      </c>
      <c r="R18" s="109">
        <f t="shared" si="6"/>
        <v>0.29166666666666718</v>
      </c>
      <c r="S18" s="110">
        <f t="shared" si="7"/>
        <v>0.29166666666666718</v>
      </c>
      <c r="T18" s="111" t="str">
        <f t="shared" si="8"/>
        <v>repos</v>
      </c>
      <c r="U18" s="112">
        <f t="shared" ca="1" si="9"/>
        <v>0.2083333333333337</v>
      </c>
      <c r="V18" s="114">
        <f t="shared" si="10"/>
        <v>0.29166666666666718</v>
      </c>
      <c r="W18" s="68">
        <f t="shared" ca="1" si="3"/>
        <v>1.291666666666669</v>
      </c>
      <c r="X18" s="68">
        <f t="shared" ca="1" si="4"/>
        <v>5.5929166666666763</v>
      </c>
      <c r="Y18" s="105"/>
      <c r="Z18" s="105"/>
      <c r="AA18" s="105"/>
      <c r="AB18" s="105"/>
    </row>
    <row r="19" spans="1:28" ht="21" thickTop="1" thickBot="1" x14ac:dyDescent="0.35">
      <c r="A19" s="60" t="s">
        <v>2</v>
      </c>
      <c r="B19" s="138" t="e">
        <f>LOOKUP(1,'domi  trini paire'!C19:AD19,'domi  trini paire'!$C$2:$AD$2)</f>
        <v>#N/A</v>
      </c>
      <c r="C19" s="138"/>
      <c r="D19" s="138"/>
      <c r="E19" s="138" t="e">
        <f>LOOKUP(2,'domi  trini paire'!C19:AD19,'domi  trini paire'!$C$4:$AD$4)</f>
        <v>#N/A</v>
      </c>
      <c r="F19" s="138"/>
      <c r="G19" s="138"/>
      <c r="H19" s="138" t="e">
        <f t="shared" si="0"/>
        <v>#N/A</v>
      </c>
      <c r="I19" s="138"/>
      <c r="J19" s="138"/>
      <c r="K19" s="104"/>
      <c r="L19" s="105"/>
      <c r="M19" s="105"/>
      <c r="N19" s="105"/>
      <c r="O19" s="105"/>
      <c r="P19" s="107" t="str">
        <f t="shared" si="2"/>
        <v>Caisse 10</v>
      </c>
      <c r="Q19" s="108" t="e">
        <f t="shared" si="5"/>
        <v>#N/A</v>
      </c>
      <c r="R19" s="109" t="e">
        <f t="shared" si="6"/>
        <v>#N/A</v>
      </c>
      <c r="S19" s="110" t="e">
        <f t="shared" si="7"/>
        <v>#N/A</v>
      </c>
      <c r="T19" s="111" t="e">
        <f t="shared" si="8"/>
        <v>#N/A</v>
      </c>
      <c r="U19" s="112" t="e">
        <f t="shared" si="9"/>
        <v>#N/A</v>
      </c>
      <c r="V19" s="114" t="e">
        <f t="shared" si="10"/>
        <v>#N/A</v>
      </c>
      <c r="W19" s="68">
        <f ca="1">SUM(W8:W18)</f>
        <v>14.583333333333348</v>
      </c>
      <c r="X19" s="68">
        <f ca="1">SUM(X8:X18)</f>
        <v>63.145833333333393</v>
      </c>
      <c r="Y19" s="105"/>
      <c r="Z19" s="105"/>
      <c r="AA19" s="105"/>
      <c r="AB19" s="105"/>
    </row>
    <row r="20" spans="1:28" ht="21" thickTop="1" thickBot="1" x14ac:dyDescent="0.35">
      <c r="A20" s="59" t="s">
        <v>5</v>
      </c>
      <c r="B20" s="132"/>
      <c r="C20" s="133"/>
      <c r="D20" s="134"/>
      <c r="E20" s="166"/>
      <c r="F20" s="133"/>
      <c r="G20" s="167"/>
      <c r="H20" s="181" t="str">
        <f>A20</f>
        <v>Mardi</v>
      </c>
      <c r="I20" s="182"/>
      <c r="J20" s="183"/>
      <c r="K20" s="104"/>
      <c r="L20" s="105"/>
      <c r="M20" s="105"/>
      <c r="N20" s="105"/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105"/>
      <c r="AA20" s="105"/>
      <c r="AB20" s="105"/>
    </row>
    <row r="21" spans="1:28" ht="20.25" thickBot="1" x14ac:dyDescent="0.35">
      <c r="A21" s="53" t="s">
        <v>0</v>
      </c>
      <c r="B21" s="135">
        <f>LOOKUP(1,'domi  trini paire'!C26:AD26,'domi  trini paire'!C2:AD2)</f>
        <v>0.33333333333333331</v>
      </c>
      <c r="C21" s="136"/>
      <c r="D21" s="137"/>
      <c r="E21" s="165">
        <f>LOOKUP(2,'domi  trini paire'!C26:AD26,'domi  trini paire'!C4:AD4)</f>
        <v>0.60416666666666663</v>
      </c>
      <c r="F21" s="136"/>
      <c r="G21" s="137"/>
      <c r="H21" s="184">
        <f>E21-B21</f>
        <v>0.27083333333333331</v>
      </c>
      <c r="I21" s="185"/>
      <c r="J21" s="186"/>
      <c r="K21" s="104">
        <f t="shared" si="1"/>
        <v>1.3541666666666667E-2</v>
      </c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  <c r="AA21" s="105"/>
      <c r="AB21" s="105"/>
    </row>
    <row r="22" spans="1:28" ht="21" thickTop="1" thickBot="1" x14ac:dyDescent="0.35">
      <c r="A22" s="53" t="s">
        <v>1</v>
      </c>
      <c r="B22" s="135"/>
      <c r="C22" s="136"/>
      <c r="D22" s="137"/>
      <c r="E22" s="165"/>
      <c r="F22" s="136"/>
      <c r="G22" s="137"/>
      <c r="H22" s="165"/>
      <c r="I22" s="136"/>
      <c r="J22" s="137"/>
      <c r="K22" s="104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</row>
    <row r="23" spans="1:28" ht="21" thickTop="1" thickBot="1" x14ac:dyDescent="0.35">
      <c r="A23" s="53"/>
      <c r="B23" s="135"/>
      <c r="C23" s="136"/>
      <c r="D23" s="137"/>
      <c r="E23" s="165"/>
      <c r="F23" s="136"/>
      <c r="G23" s="137"/>
      <c r="H23" s="165"/>
      <c r="I23" s="136"/>
      <c r="J23" s="137"/>
      <c r="K23" s="104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</row>
    <row r="24" spans="1:28" ht="21" thickTop="1" thickBot="1" x14ac:dyDescent="0.35">
      <c r="A24" s="53"/>
      <c r="B24" s="135"/>
      <c r="C24" s="136"/>
      <c r="D24" s="137"/>
      <c r="E24" s="165"/>
      <c r="F24" s="136"/>
      <c r="G24" s="137"/>
      <c r="H24" s="165"/>
      <c r="I24" s="136"/>
      <c r="J24" s="137"/>
      <c r="K24" s="104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</row>
    <row r="25" spans="1:28" ht="21" thickTop="1" thickBot="1" x14ac:dyDescent="0.35">
      <c r="A25" s="53" t="str">
        <f>A10</f>
        <v xml:space="preserve">Salezia </v>
      </c>
      <c r="B25" s="135">
        <f>LOOKUP(1,'domi  trini paire'!C30:AD30,'domi  trini paire'!$C$2:$AD$2)</f>
        <v>0.37499999999999994</v>
      </c>
      <c r="C25" s="136"/>
      <c r="D25" s="137"/>
      <c r="E25" s="165">
        <f>LOOKUP(2,'domi  trini paire'!C30:AD30,'domi  trini paire'!$C$24:$AD$24)</f>
        <v>0.58333333333333326</v>
      </c>
      <c r="F25" s="136"/>
      <c r="G25" s="137"/>
      <c r="H25" s="165">
        <f>E25-B25</f>
        <v>0.20833333333333331</v>
      </c>
      <c r="I25" s="136"/>
      <c r="J25" s="137"/>
      <c r="K25" s="104">
        <f t="shared" si="1"/>
        <v>1.0416666666666666E-2</v>
      </c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5"/>
      <c r="AB25" s="105"/>
    </row>
    <row r="26" spans="1:28" ht="21" thickTop="1" thickBot="1" x14ac:dyDescent="0.35">
      <c r="A26" s="53" t="str">
        <f t="shared" ref="A26:A34" si="11">A11</f>
        <v>Audrey</v>
      </c>
      <c r="B26" s="135">
        <f>LOOKUP(1,'domi  trini paire'!C31:AD31,'domi  trini paire'!$C$2:$AD$2)</f>
        <v>0.35416666666666663</v>
      </c>
      <c r="C26" s="136"/>
      <c r="D26" s="137"/>
      <c r="E26" s="165">
        <f>LOOKUP(2,'domi  trini paire'!C31:AD31,'domi  trini paire'!$C$24:$AD$24)</f>
        <v>0.56249999999999989</v>
      </c>
      <c r="F26" s="136"/>
      <c r="G26" s="137"/>
      <c r="H26" s="165">
        <f t="shared" ref="H26:H34" si="12">E26-B26</f>
        <v>0.20833333333333326</v>
      </c>
      <c r="I26" s="136"/>
      <c r="J26" s="137"/>
      <c r="K26" s="104">
        <f t="shared" si="1"/>
        <v>1.0416666666666664E-2</v>
      </c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</row>
    <row r="27" spans="1:28" ht="21" thickTop="1" thickBot="1" x14ac:dyDescent="0.35">
      <c r="A27" s="53" t="str">
        <f t="shared" si="11"/>
        <v>Sandrine Boiteau</v>
      </c>
      <c r="B27" s="135">
        <f>LOOKUP(1,'domi  trini paire'!C32:AD32,'domi  trini paire'!$C$2:$AD$2)</f>
        <v>0.37499999999999994</v>
      </c>
      <c r="C27" s="136"/>
      <c r="D27" s="137"/>
      <c r="E27" s="165">
        <f>LOOKUP(2,'domi  trini paire'!C32:AD32,'domi  trini paire'!$C$24:$AD$24)</f>
        <v>0.64583333333333337</v>
      </c>
      <c r="F27" s="136"/>
      <c r="G27" s="137"/>
      <c r="H27" s="165">
        <f t="shared" si="12"/>
        <v>0.27083333333333343</v>
      </c>
      <c r="I27" s="136"/>
      <c r="J27" s="137"/>
      <c r="K27" s="104">
        <f t="shared" si="1"/>
        <v>1.3541666666666672E-2</v>
      </c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</row>
    <row r="28" spans="1:28" ht="21" thickTop="1" thickBot="1" x14ac:dyDescent="0.35">
      <c r="A28" s="53" t="str">
        <f t="shared" si="11"/>
        <v>Christelle Oeur</v>
      </c>
      <c r="B28" s="135">
        <f>LOOKUP(1,'domi  trini paire'!C33:AD33,'domi  trini paire'!$C$2:$AD$2)</f>
        <v>0.41666666666666657</v>
      </c>
      <c r="C28" s="136"/>
      <c r="D28" s="137"/>
      <c r="E28" s="165">
        <f>LOOKUP(2,'domi  trini paire'!C33:AD33,'domi  trini paire'!$C$24:$AD$24)</f>
        <v>0.66666666666666674</v>
      </c>
      <c r="F28" s="136"/>
      <c r="G28" s="137"/>
      <c r="H28" s="165">
        <f t="shared" si="12"/>
        <v>0.25000000000000017</v>
      </c>
      <c r="I28" s="136"/>
      <c r="J28" s="137"/>
      <c r="K28" s="104">
        <f t="shared" si="1"/>
        <v>1.2500000000000009E-2</v>
      </c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105"/>
      <c r="X28" s="105"/>
      <c r="Y28" s="105"/>
      <c r="Z28" s="105"/>
      <c r="AA28" s="105"/>
      <c r="AB28" s="105"/>
    </row>
    <row r="29" spans="1:28" ht="21" thickTop="1" thickBot="1" x14ac:dyDescent="0.35">
      <c r="A29" s="53" t="str">
        <f t="shared" si="11"/>
        <v>Liliana</v>
      </c>
      <c r="B29" s="135">
        <f>LOOKUP(1,'domi  trini paire'!C34:AD34,'domi  trini paire'!$C$2:$AD$2)</f>
        <v>0.64583333333333337</v>
      </c>
      <c r="C29" s="136"/>
      <c r="D29" s="137"/>
      <c r="E29" s="165">
        <f>LOOKUP(2,'domi  trini paire'!C34:AD34,'domi  trini paire'!$C$24:$AD$24)</f>
        <v>0.87500000000000044</v>
      </c>
      <c r="F29" s="136"/>
      <c r="G29" s="137"/>
      <c r="H29" s="165">
        <f t="shared" si="12"/>
        <v>0.22916666666666707</v>
      </c>
      <c r="I29" s="136"/>
      <c r="J29" s="137"/>
      <c r="K29" s="104">
        <f t="shared" si="1"/>
        <v>1.1458333333333355E-2</v>
      </c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05"/>
    </row>
    <row r="30" spans="1:28" ht="21" thickTop="1" thickBot="1" x14ac:dyDescent="0.35">
      <c r="A30" s="53" t="str">
        <f t="shared" si="11"/>
        <v>Guida</v>
      </c>
      <c r="B30" s="135">
        <f>LOOKUP(1,'domi  trini paire'!C35:AD35,'domi  trini paire'!$C$2:$AD$2)</f>
        <v>0.60416666666666663</v>
      </c>
      <c r="C30" s="136"/>
      <c r="D30" s="137"/>
      <c r="E30" s="165">
        <f>LOOKUP(2,'domi  trini paire'!C35:AD35,'domi  trini paire'!$C$24:$AD$24)</f>
        <v>0.87500000000000044</v>
      </c>
      <c r="F30" s="136"/>
      <c r="G30" s="137"/>
      <c r="H30" s="165">
        <f t="shared" si="12"/>
        <v>0.27083333333333381</v>
      </c>
      <c r="I30" s="136"/>
      <c r="J30" s="137"/>
      <c r="K30" s="104">
        <f t="shared" si="1"/>
        <v>1.3541666666666691E-2</v>
      </c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  <c r="AA30" s="105"/>
      <c r="AB30" s="105"/>
    </row>
    <row r="31" spans="1:28" ht="21" thickTop="1" thickBot="1" x14ac:dyDescent="0.35">
      <c r="A31" s="53" t="str">
        <f t="shared" si="11"/>
        <v>Nathalie</v>
      </c>
      <c r="B31" s="135">
        <f>LOOKUP(1,'domi  trini paire'!C36:AD36,'domi  trini paire'!$C$2:$AD$2)</f>
        <v>0.64583333333333337</v>
      </c>
      <c r="C31" s="136"/>
      <c r="D31" s="137"/>
      <c r="E31" s="165">
        <f>LOOKUP(2,'domi  trini paire'!C36:AD36,'domi  trini paire'!$C$24:$AD$24)</f>
        <v>0.87500000000000044</v>
      </c>
      <c r="F31" s="136"/>
      <c r="G31" s="137"/>
      <c r="H31" s="165">
        <f t="shared" si="12"/>
        <v>0.22916666666666707</v>
      </c>
      <c r="I31" s="136"/>
      <c r="J31" s="137"/>
      <c r="K31" s="104">
        <f t="shared" si="1"/>
        <v>1.1458333333333355E-2</v>
      </c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5"/>
      <c r="Y31" s="105"/>
      <c r="Z31" s="105"/>
      <c r="AA31" s="105"/>
      <c r="AB31" s="105"/>
    </row>
    <row r="32" spans="1:28" ht="21" thickTop="1" thickBot="1" x14ac:dyDescent="0.35">
      <c r="A32" s="53" t="str">
        <f t="shared" si="11"/>
        <v>Sabrina</v>
      </c>
      <c r="B32" s="135">
        <f>LOOKUP(1,'domi  trini paire'!C37:AD37,'domi  trini paire'!$C$2:$AD$2)</f>
        <v>0.625</v>
      </c>
      <c r="C32" s="136"/>
      <c r="D32" s="137"/>
      <c r="E32" s="165">
        <f>LOOKUP(2,'domi  trini paire'!C37:AD37,'domi  trini paire'!$C$24:$AD$24)</f>
        <v>0.87500000000000044</v>
      </c>
      <c r="F32" s="136"/>
      <c r="G32" s="137"/>
      <c r="H32" s="165">
        <f t="shared" si="12"/>
        <v>0.25000000000000044</v>
      </c>
      <c r="I32" s="136"/>
      <c r="J32" s="137"/>
      <c r="K32" s="104">
        <f t="shared" si="1"/>
        <v>1.2500000000000023E-2</v>
      </c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</row>
    <row r="33" spans="1:28" ht="21" thickTop="1" thickBot="1" x14ac:dyDescent="0.35">
      <c r="A33" s="53" t="str">
        <f t="shared" si="11"/>
        <v xml:space="preserve">Julien     </v>
      </c>
      <c r="B33" s="135">
        <f>LOOKUP(1,'domi  trini paire'!C38:AD38,'domi  trini paire'!$C$2:$AD$2)</f>
        <v>0.58333333333333326</v>
      </c>
      <c r="C33" s="136"/>
      <c r="D33" s="137"/>
      <c r="E33" s="165">
        <f>LOOKUP(2,'domi  trini paire'!C38:AD38,'domi  trini paire'!$C$24:$AD$24)</f>
        <v>0.87500000000000044</v>
      </c>
      <c r="F33" s="136"/>
      <c r="G33" s="137"/>
      <c r="H33" s="165">
        <f t="shared" si="12"/>
        <v>0.29166666666666718</v>
      </c>
      <c r="I33" s="136"/>
      <c r="J33" s="137"/>
      <c r="K33" s="104">
        <f t="shared" si="1"/>
        <v>1.458333333333336E-2</v>
      </c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5"/>
      <c r="AA33" s="105"/>
      <c r="AB33" s="105"/>
    </row>
    <row r="34" spans="1:28" ht="21" thickTop="1" thickBot="1" x14ac:dyDescent="0.35">
      <c r="A34" s="53" t="str">
        <f t="shared" si="11"/>
        <v>Caisse 10</v>
      </c>
      <c r="B34" s="135" t="e">
        <f>LOOKUP(1,'domi  trini paire'!C39:AD39,'domi  trini paire'!$C$2:$AD$2)</f>
        <v>#N/A</v>
      </c>
      <c r="C34" s="136"/>
      <c r="D34" s="137"/>
      <c r="E34" s="165" t="e">
        <f>LOOKUP(2,'domi  trini paire'!C39:AD39,'domi  trini paire'!$C$24:$AD$24)</f>
        <v>#N/A</v>
      </c>
      <c r="F34" s="136"/>
      <c r="G34" s="137"/>
      <c r="H34" s="165" t="e">
        <f t="shared" si="12"/>
        <v>#N/A</v>
      </c>
      <c r="I34" s="136"/>
      <c r="J34" s="137"/>
      <c r="K34" s="104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</row>
    <row r="35" spans="1:28" ht="21" thickTop="1" thickBot="1" x14ac:dyDescent="0.35">
      <c r="A35" s="58" t="s">
        <v>6</v>
      </c>
      <c r="B35" s="139"/>
      <c r="C35" s="140"/>
      <c r="D35" s="141"/>
      <c r="E35" s="169"/>
      <c r="F35" s="140"/>
      <c r="G35" s="170"/>
      <c r="H35" s="187" t="str">
        <f>A35</f>
        <v>Mercredi</v>
      </c>
      <c r="I35" s="188"/>
      <c r="J35" s="189"/>
      <c r="K35" s="104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</row>
    <row r="36" spans="1:28" ht="20.25" thickBot="1" x14ac:dyDescent="0.35">
      <c r="A36" s="54" t="s">
        <v>0</v>
      </c>
      <c r="B36" s="142">
        <f>LOOKUP(1,'domi  trini paire'!C47:AD47,'domi  trini paire'!C2:AD2)</f>
        <v>0.33333333333333331</v>
      </c>
      <c r="C36" s="143"/>
      <c r="D36" s="144"/>
      <c r="E36" s="168">
        <f>LOOKUP(2,'domi  trini paire'!C47:AD47,'domi  trini paire'!C4:AD4)</f>
        <v>0.60416666666666663</v>
      </c>
      <c r="F36" s="143"/>
      <c r="G36" s="144"/>
      <c r="H36" s="205">
        <f>E36-B36</f>
        <v>0.27083333333333331</v>
      </c>
      <c r="I36" s="206"/>
      <c r="J36" s="207"/>
      <c r="K36" s="104">
        <f t="shared" si="1"/>
        <v>1.3541666666666667E-2</v>
      </c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105"/>
      <c r="X36" s="105"/>
      <c r="Y36" s="105"/>
      <c r="Z36" s="105"/>
      <c r="AA36" s="105"/>
      <c r="AB36" s="105"/>
    </row>
    <row r="37" spans="1:28" ht="21" thickTop="1" thickBot="1" x14ac:dyDescent="0.35">
      <c r="A37" s="54" t="s">
        <v>1</v>
      </c>
      <c r="B37" s="142"/>
      <c r="C37" s="143"/>
      <c r="D37" s="144"/>
      <c r="E37" s="168"/>
      <c r="F37" s="143"/>
      <c r="G37" s="144"/>
      <c r="H37" s="168"/>
      <c r="I37" s="143"/>
      <c r="J37" s="144"/>
      <c r="K37" s="104"/>
      <c r="L37" s="105"/>
      <c r="M37" s="105"/>
      <c r="N37" s="105"/>
      <c r="O37" s="105"/>
      <c r="P37" s="105"/>
      <c r="Q37" s="105"/>
      <c r="R37" s="105"/>
      <c r="S37" s="105"/>
      <c r="T37" s="105"/>
      <c r="U37" s="105"/>
      <c r="V37" s="105"/>
      <c r="W37" s="105"/>
      <c r="X37" s="105"/>
      <c r="Y37" s="105"/>
      <c r="Z37" s="105"/>
      <c r="AA37" s="105"/>
      <c r="AB37" s="105"/>
    </row>
    <row r="38" spans="1:28" ht="21" thickTop="1" thickBot="1" x14ac:dyDescent="0.35">
      <c r="A38" s="54"/>
      <c r="B38" s="142"/>
      <c r="C38" s="143"/>
      <c r="D38" s="144"/>
      <c r="E38" s="168"/>
      <c r="F38" s="143"/>
      <c r="G38" s="144"/>
      <c r="H38" s="168"/>
      <c r="I38" s="143"/>
      <c r="J38" s="144"/>
      <c r="K38" s="104"/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105"/>
      <c r="W38" s="105"/>
      <c r="X38" s="105"/>
      <c r="Y38" s="105"/>
      <c r="Z38" s="105"/>
      <c r="AA38" s="105"/>
      <c r="AB38" s="105"/>
    </row>
    <row r="39" spans="1:28" ht="21" thickTop="1" thickBot="1" x14ac:dyDescent="0.35">
      <c r="A39" s="54"/>
      <c r="B39" s="142"/>
      <c r="C39" s="143"/>
      <c r="D39" s="144"/>
      <c r="E39" s="168"/>
      <c r="F39" s="143"/>
      <c r="G39" s="144"/>
      <c r="H39" s="168"/>
      <c r="I39" s="143"/>
      <c r="J39" s="144"/>
      <c r="K39" s="104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</row>
    <row r="40" spans="1:28" ht="21" thickTop="1" thickBot="1" x14ac:dyDescent="0.35">
      <c r="A40" s="54" t="str">
        <f t="shared" ref="A40:A49" si="13">A10</f>
        <v xml:space="preserve">Salezia </v>
      </c>
      <c r="B40" s="142">
        <f>LOOKUP(1,'domi  trini paire'!C51:AD51,'domi  trini paire'!$C$2:$AD$2)</f>
        <v>0.39583333333333326</v>
      </c>
      <c r="C40" s="143"/>
      <c r="D40" s="144"/>
      <c r="E40" s="168">
        <f>LOOKUP(2,'domi  trini paire'!C51:AD51,'domi  trini paire'!$C$4:$AD$4)</f>
        <v>0.64583333333333337</v>
      </c>
      <c r="F40" s="143"/>
      <c r="G40" s="144"/>
      <c r="H40" s="168">
        <f>E40-B40</f>
        <v>0.25000000000000011</v>
      </c>
      <c r="I40" s="143"/>
      <c r="J40" s="144"/>
      <c r="K40" s="104">
        <f t="shared" si="1"/>
        <v>1.2500000000000006E-2</v>
      </c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</row>
    <row r="41" spans="1:28" ht="21" thickTop="1" thickBot="1" x14ac:dyDescent="0.35">
      <c r="A41" s="54" t="str">
        <f t="shared" si="13"/>
        <v>Audrey</v>
      </c>
      <c r="B41" s="142">
        <f>LOOKUP(1,'domi  trini paire'!C52:AD52,'domi  trini paire'!$C$2:$AD$2)</f>
        <v>0.41666666666666657</v>
      </c>
      <c r="C41" s="143"/>
      <c r="D41" s="144"/>
      <c r="E41" s="168">
        <f>LOOKUP(2,'domi  trini paire'!C52:AD52,'domi  trini paire'!$C$4:$AD$4)</f>
        <v>0.66666666666666674</v>
      </c>
      <c r="F41" s="143"/>
      <c r="G41" s="144"/>
      <c r="H41" s="168">
        <f t="shared" ref="H41:H49" si="14">E41-B41</f>
        <v>0.25000000000000017</v>
      </c>
      <c r="I41" s="143"/>
      <c r="J41" s="144"/>
      <c r="K41" s="104">
        <f t="shared" si="1"/>
        <v>1.2500000000000009E-2</v>
      </c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</row>
    <row r="42" spans="1:28" ht="21" thickTop="1" thickBot="1" x14ac:dyDescent="0.35">
      <c r="A42" s="54" t="str">
        <f t="shared" si="13"/>
        <v>Sandrine Boiteau</v>
      </c>
      <c r="B42" s="142">
        <f>LOOKUP(1,'domi  trini paire'!C53:AD53,'domi  trini paire'!$C$2:$AD$2)</f>
        <v>0.35416666666666663</v>
      </c>
      <c r="C42" s="143"/>
      <c r="D42" s="144"/>
      <c r="E42" s="168">
        <f>LOOKUP(2,'domi  trini paire'!C53:AD53,'domi  trini paire'!$C$4:$AD$4)</f>
        <v>0.56249999999999989</v>
      </c>
      <c r="F42" s="143"/>
      <c r="G42" s="144"/>
      <c r="H42" s="168">
        <f t="shared" si="14"/>
        <v>0.20833333333333326</v>
      </c>
      <c r="I42" s="143"/>
      <c r="J42" s="144"/>
      <c r="K42" s="104">
        <f t="shared" si="1"/>
        <v>1.0416666666666664E-2</v>
      </c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</row>
    <row r="43" spans="1:28" ht="21" thickTop="1" thickBot="1" x14ac:dyDescent="0.35">
      <c r="A43" s="54" t="str">
        <f t="shared" si="13"/>
        <v>Christelle Oeur</v>
      </c>
      <c r="B43" s="142">
        <f>LOOKUP(1,'domi  trini paire'!C54:AD54,'domi  trini paire'!$C$2:$AD$2)</f>
        <v>0.37499999999999994</v>
      </c>
      <c r="C43" s="143"/>
      <c r="D43" s="144"/>
      <c r="E43" s="168">
        <f>LOOKUP(2,'domi  trini paire'!C54:AD54,'domi  trini paire'!$C$4:$AD$4)</f>
        <v>0.625</v>
      </c>
      <c r="F43" s="143"/>
      <c r="G43" s="144"/>
      <c r="H43" s="168">
        <f t="shared" si="14"/>
        <v>0.25000000000000006</v>
      </c>
      <c r="I43" s="143"/>
      <c r="J43" s="144"/>
      <c r="K43" s="104">
        <f t="shared" si="1"/>
        <v>1.2500000000000004E-2</v>
      </c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</row>
    <row r="44" spans="1:28" ht="21" thickTop="1" thickBot="1" x14ac:dyDescent="0.35">
      <c r="A44" s="54" t="str">
        <f t="shared" si="13"/>
        <v>Liliana</v>
      </c>
      <c r="B44" s="142">
        <f>LOOKUP(1,'domi  trini paire'!C55:AD55,'domi  trini paire'!$C$2:$AD$2)</f>
        <v>0.64583333333333337</v>
      </c>
      <c r="C44" s="143"/>
      <c r="D44" s="144"/>
      <c r="E44" s="168">
        <f>LOOKUP(2,'domi  trini paire'!C55:AD55,'domi  trini paire'!$C$4:$AD$4)</f>
        <v>0.87500000000000044</v>
      </c>
      <c r="F44" s="143"/>
      <c r="G44" s="144"/>
      <c r="H44" s="168">
        <f t="shared" si="14"/>
        <v>0.22916666666666707</v>
      </c>
      <c r="I44" s="143"/>
      <c r="J44" s="144"/>
      <c r="K44" s="104">
        <f t="shared" si="1"/>
        <v>1.1458333333333355E-2</v>
      </c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</row>
    <row r="45" spans="1:28" ht="21" thickTop="1" thickBot="1" x14ac:dyDescent="0.35">
      <c r="A45" s="54" t="str">
        <f t="shared" si="13"/>
        <v>Guida</v>
      </c>
      <c r="B45" s="142">
        <f>LOOKUP(1,'domi  trini paire'!C56:AD56,'domi  trini paire'!$C$2:$AD$2)</f>
        <v>0.64583333333333337</v>
      </c>
      <c r="C45" s="143"/>
      <c r="D45" s="144"/>
      <c r="E45" s="168">
        <f>LOOKUP(2,'domi  trini paire'!C56:AD56,'domi  trini paire'!$C$4:$AD$4)</f>
        <v>0.87500000000000044</v>
      </c>
      <c r="F45" s="143"/>
      <c r="G45" s="144"/>
      <c r="H45" s="168">
        <f t="shared" si="14"/>
        <v>0.22916666666666707</v>
      </c>
      <c r="I45" s="143"/>
      <c r="J45" s="144"/>
      <c r="K45" s="104">
        <f t="shared" si="1"/>
        <v>1.1458333333333355E-2</v>
      </c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</row>
    <row r="46" spans="1:28" ht="21" thickTop="1" thickBot="1" x14ac:dyDescent="0.35">
      <c r="A46" s="54" t="str">
        <f t="shared" si="13"/>
        <v>Nathalie</v>
      </c>
      <c r="B46" s="142">
        <f>LOOKUP(1,'domi  trini paire'!C57:AD57,'domi  trini paire'!$C$2:$AD$2)</f>
        <v>0.60416666666666663</v>
      </c>
      <c r="C46" s="143"/>
      <c r="D46" s="144"/>
      <c r="E46" s="168">
        <f>LOOKUP(2,'domi  trini paire'!C57:AD57,'domi  trini paire'!$C$4:$AD$4)</f>
        <v>0.87500000000000044</v>
      </c>
      <c r="F46" s="143"/>
      <c r="G46" s="144"/>
      <c r="H46" s="168">
        <f t="shared" si="14"/>
        <v>0.27083333333333381</v>
      </c>
      <c r="I46" s="143"/>
      <c r="J46" s="144"/>
      <c r="K46" s="104">
        <f t="shared" si="1"/>
        <v>1.3541666666666691E-2</v>
      </c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</row>
    <row r="47" spans="1:28" ht="21" thickTop="1" thickBot="1" x14ac:dyDescent="0.35">
      <c r="A47" s="54" t="str">
        <f t="shared" si="13"/>
        <v>Sabrina</v>
      </c>
      <c r="B47" s="142">
        <f>LOOKUP(1,'domi  trini paire'!C58:AD58,'domi  trini paire'!$C$2:$AD$2)</f>
        <v>0.64583333333333337</v>
      </c>
      <c r="C47" s="143"/>
      <c r="D47" s="144"/>
      <c r="E47" s="168">
        <f>LOOKUP(2,'domi  trini paire'!C58:AD58,'domi  trini paire'!$C$4:$AD$4)</f>
        <v>0.87500000000000044</v>
      </c>
      <c r="F47" s="143"/>
      <c r="G47" s="144"/>
      <c r="H47" s="168">
        <f t="shared" si="14"/>
        <v>0.22916666666666707</v>
      </c>
      <c r="I47" s="143"/>
      <c r="J47" s="144"/>
      <c r="K47" s="104">
        <f t="shared" si="1"/>
        <v>1.1458333333333355E-2</v>
      </c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</row>
    <row r="48" spans="1:28" ht="21" thickTop="1" thickBot="1" x14ac:dyDescent="0.35">
      <c r="A48" s="54" t="str">
        <f t="shared" si="13"/>
        <v xml:space="preserve">Julien     </v>
      </c>
      <c r="B48" s="142">
        <f>LOOKUP(1,'domi  trini paire'!C59:AD59,'domi  trini paire'!$C$2:$AD$2)</f>
        <v>0.58333333333333326</v>
      </c>
      <c r="C48" s="143"/>
      <c r="D48" s="144"/>
      <c r="E48" s="168">
        <f>LOOKUP(2,'domi  trini paire'!C59:AD59,'domi  trini paire'!$C$4:$AD$4)</f>
        <v>0.87500000000000044</v>
      </c>
      <c r="F48" s="143"/>
      <c r="G48" s="144"/>
      <c r="H48" s="168">
        <f t="shared" si="14"/>
        <v>0.29166666666666718</v>
      </c>
      <c r="I48" s="143"/>
      <c r="J48" s="144"/>
      <c r="K48" s="104">
        <f t="shared" si="1"/>
        <v>1.458333333333336E-2</v>
      </c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</row>
    <row r="49" spans="1:28" ht="21" thickTop="1" thickBot="1" x14ac:dyDescent="0.35">
      <c r="A49" s="54" t="str">
        <f t="shared" si="13"/>
        <v>Caisse 10</v>
      </c>
      <c r="B49" s="142" t="e">
        <f>LOOKUP(1,'domi  trini paire'!C60:AD60,'domi  trini paire'!$C$2:$AD$2)</f>
        <v>#N/A</v>
      </c>
      <c r="C49" s="143"/>
      <c r="D49" s="144"/>
      <c r="E49" s="168" t="e">
        <f>LOOKUP(2,'domi  trini paire'!C60:AD60,'domi  trini paire'!$C$4:$AD$4)</f>
        <v>#N/A</v>
      </c>
      <c r="F49" s="143"/>
      <c r="G49" s="144"/>
      <c r="H49" s="168" t="e">
        <f t="shared" si="14"/>
        <v>#N/A</v>
      </c>
      <c r="I49" s="143"/>
      <c r="J49" s="144"/>
      <c r="K49" s="104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</row>
    <row r="50" spans="1:28" ht="21" thickTop="1" thickBot="1" x14ac:dyDescent="0.35">
      <c r="A50" s="62" t="s">
        <v>7</v>
      </c>
      <c r="B50" s="148"/>
      <c r="C50" s="149"/>
      <c r="D50" s="150"/>
      <c r="E50" s="171"/>
      <c r="F50" s="149"/>
      <c r="G50" s="172"/>
      <c r="H50" s="190" t="str">
        <f>A50</f>
        <v>jeudi</v>
      </c>
      <c r="I50" s="191"/>
      <c r="J50" s="192"/>
      <c r="K50" s="104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</row>
    <row r="51" spans="1:28" ht="20.25" thickBot="1" x14ac:dyDescent="0.35">
      <c r="A51" s="61" t="s">
        <v>0</v>
      </c>
      <c r="B51" s="145">
        <f>LOOKUP(1,'domi  trini paire'!C68:AD68,'domi  trini paire'!C2:AD2)</f>
        <v>0.33333333333333331</v>
      </c>
      <c r="C51" s="146"/>
      <c r="D51" s="147"/>
      <c r="E51" s="173">
        <f>LOOKUP(2,'domi  trini paire'!C68:AD68,'domi  trini paire'!C66:AD66)</f>
        <v>0.60416666666666663</v>
      </c>
      <c r="F51" s="146"/>
      <c r="G51" s="147"/>
      <c r="H51" s="193">
        <f>E51-B51</f>
        <v>0.27083333333333331</v>
      </c>
      <c r="I51" s="194"/>
      <c r="J51" s="195"/>
      <c r="K51" s="104">
        <f t="shared" si="1"/>
        <v>1.3541666666666667E-2</v>
      </c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</row>
    <row r="52" spans="1:28" ht="21" thickTop="1" thickBot="1" x14ac:dyDescent="0.35">
      <c r="A52" s="55" t="s">
        <v>1</v>
      </c>
      <c r="B52" s="145"/>
      <c r="C52" s="146"/>
      <c r="D52" s="147"/>
      <c r="E52" s="173"/>
      <c r="F52" s="146"/>
      <c r="G52" s="147"/>
      <c r="H52" s="173"/>
      <c r="I52" s="146"/>
      <c r="J52" s="147"/>
      <c r="K52" s="104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</row>
    <row r="53" spans="1:28" ht="21" thickTop="1" thickBot="1" x14ac:dyDescent="0.35">
      <c r="A53" s="55"/>
      <c r="B53" s="145"/>
      <c r="C53" s="146"/>
      <c r="D53" s="147"/>
      <c r="E53" s="173"/>
      <c r="F53" s="146"/>
      <c r="G53" s="147"/>
      <c r="H53" s="173"/>
      <c r="I53" s="146"/>
      <c r="J53" s="147"/>
      <c r="K53" s="104"/>
      <c r="L53" s="105"/>
      <c r="M53" s="105"/>
      <c r="N53" s="105"/>
      <c r="O53" s="105"/>
      <c r="P53" s="105"/>
      <c r="Q53" s="105"/>
      <c r="R53" s="105"/>
      <c r="S53" s="105"/>
      <c r="T53" s="105"/>
      <c r="U53" s="105"/>
      <c r="V53" s="105"/>
      <c r="W53" s="105"/>
      <c r="X53" s="105"/>
      <c r="Y53" s="105"/>
      <c r="Z53" s="105"/>
      <c r="AA53" s="105"/>
      <c r="AB53" s="105"/>
    </row>
    <row r="54" spans="1:28" ht="21" thickTop="1" thickBot="1" x14ac:dyDescent="0.35">
      <c r="A54" s="55"/>
      <c r="B54" s="145"/>
      <c r="C54" s="146"/>
      <c r="D54" s="147"/>
      <c r="E54" s="173"/>
      <c r="F54" s="146"/>
      <c r="G54" s="147"/>
      <c r="H54" s="173"/>
      <c r="I54" s="146"/>
      <c r="J54" s="147"/>
      <c r="K54" s="104"/>
      <c r="L54" s="105"/>
      <c r="M54" s="105"/>
      <c r="N54" s="105"/>
      <c r="O54" s="105"/>
      <c r="P54" s="105"/>
      <c r="Q54" s="105"/>
      <c r="R54" s="105"/>
      <c r="S54" s="105"/>
      <c r="T54" s="105"/>
      <c r="U54" s="105"/>
      <c r="V54" s="105"/>
      <c r="W54" s="105"/>
      <c r="X54" s="105"/>
      <c r="Y54" s="105"/>
      <c r="Z54" s="105"/>
      <c r="AA54" s="105"/>
      <c r="AB54" s="105"/>
    </row>
    <row r="55" spans="1:28" ht="21" thickTop="1" thickBot="1" x14ac:dyDescent="0.35">
      <c r="A55" s="55" t="str">
        <f t="shared" ref="A55:A64" si="15">A10</f>
        <v xml:space="preserve">Salezia </v>
      </c>
      <c r="B55" s="145">
        <f>LOOKUP(1,'domi  trini paire'!C72:AD72,'domi  trini paire'!$C$2:$AD$2)</f>
        <v>0.41666666666666657</v>
      </c>
      <c r="C55" s="146"/>
      <c r="D55" s="147"/>
      <c r="E55" s="173">
        <f>LOOKUP(2,'domi  trini paire'!C72:AD72,'domi  trini paire'!$C$4:$AD$4)</f>
        <v>0.68750000000000011</v>
      </c>
      <c r="F55" s="146"/>
      <c r="G55" s="147"/>
      <c r="H55" s="173">
        <f>E55-B55</f>
        <v>0.27083333333333354</v>
      </c>
      <c r="I55" s="146"/>
      <c r="J55" s="147"/>
      <c r="K55" s="104">
        <f t="shared" si="1"/>
        <v>1.3541666666666678E-2</v>
      </c>
      <c r="L55" s="105"/>
      <c r="M55" s="105"/>
      <c r="N55" s="105"/>
      <c r="O55" s="105"/>
      <c r="P55" s="105"/>
      <c r="Q55" s="105"/>
      <c r="R55" s="105"/>
      <c r="S55" s="105"/>
      <c r="T55" s="105"/>
      <c r="U55" s="105"/>
      <c r="V55" s="105"/>
      <c r="W55" s="105"/>
      <c r="X55" s="105"/>
      <c r="Y55" s="105"/>
      <c r="Z55" s="105"/>
      <c r="AA55" s="105"/>
      <c r="AB55" s="105"/>
    </row>
    <row r="56" spans="1:28" ht="21" thickTop="1" thickBot="1" x14ac:dyDescent="0.35">
      <c r="A56" s="55" t="str">
        <f t="shared" si="15"/>
        <v>Audrey</v>
      </c>
      <c r="B56" s="145">
        <f>LOOKUP(1,'domi  trini paire'!C73:AD73,'domi  trini paire'!$C$2:$AD$2)</f>
        <v>0.39583333333333326</v>
      </c>
      <c r="C56" s="146"/>
      <c r="D56" s="147"/>
      <c r="E56" s="173">
        <f>LOOKUP(2,'domi  trini paire'!C73:AD73,'domi  trini paire'!$C$4:$AD$4)</f>
        <v>0.625</v>
      </c>
      <c r="F56" s="146"/>
      <c r="G56" s="147"/>
      <c r="H56" s="173">
        <f t="shared" ref="H56:H64" si="16">E56-B56</f>
        <v>0.22916666666666674</v>
      </c>
      <c r="I56" s="146"/>
      <c r="J56" s="147"/>
      <c r="K56" s="104">
        <f t="shared" si="1"/>
        <v>1.1458333333333338E-2</v>
      </c>
      <c r="L56" s="105"/>
      <c r="M56" s="105"/>
      <c r="N56" s="105"/>
      <c r="O56" s="105"/>
      <c r="P56" s="105"/>
      <c r="Q56" s="105"/>
      <c r="R56" s="105"/>
      <c r="S56" s="105"/>
      <c r="T56" s="105"/>
      <c r="U56" s="105"/>
      <c r="V56" s="105"/>
      <c r="W56" s="105"/>
      <c r="X56" s="105"/>
      <c r="Y56" s="105"/>
      <c r="Z56" s="105"/>
      <c r="AA56" s="105"/>
      <c r="AB56" s="105"/>
    </row>
    <row r="57" spans="1:28" ht="21" thickTop="1" thickBot="1" x14ac:dyDescent="0.35">
      <c r="A57" s="55" t="str">
        <f t="shared" si="15"/>
        <v>Sandrine Boiteau</v>
      </c>
      <c r="B57" s="145">
        <f>LOOKUP(1,'domi  trini paire'!C74:AD74,'domi  trini paire'!$C$2:$AD$2)</f>
        <v>0.37499999999999994</v>
      </c>
      <c r="C57" s="146"/>
      <c r="D57" s="147"/>
      <c r="E57" s="173">
        <f>LOOKUP(2,'domi  trini paire'!C74:AD74,'domi  trini paire'!$C$4:$AD$4)</f>
        <v>0.625</v>
      </c>
      <c r="F57" s="146"/>
      <c r="G57" s="147"/>
      <c r="H57" s="173">
        <f t="shared" si="16"/>
        <v>0.25000000000000006</v>
      </c>
      <c r="I57" s="146"/>
      <c r="J57" s="147"/>
      <c r="K57" s="104">
        <f t="shared" si="1"/>
        <v>1.2500000000000004E-2</v>
      </c>
      <c r="L57" s="105"/>
      <c r="M57" s="105"/>
      <c r="N57" s="105"/>
      <c r="O57" s="105"/>
      <c r="P57" s="105"/>
      <c r="Q57" s="105"/>
      <c r="R57" s="105"/>
      <c r="S57" s="105"/>
      <c r="T57" s="105"/>
      <c r="U57" s="105"/>
      <c r="V57" s="105"/>
      <c r="W57" s="105"/>
      <c r="X57" s="105"/>
      <c r="Y57" s="105"/>
      <c r="Z57" s="105"/>
      <c r="AA57" s="105"/>
      <c r="AB57" s="105"/>
    </row>
    <row r="58" spans="1:28" ht="21" thickTop="1" thickBot="1" x14ac:dyDescent="0.35">
      <c r="A58" s="55" t="str">
        <f t="shared" si="15"/>
        <v>Christelle Oeur</v>
      </c>
      <c r="B58" s="145">
        <f>LOOKUP(1,'domi  trini paire'!C75:AD75,'domi  trini paire'!$C$2:$AD$2)</f>
        <v>0.35416666666666663</v>
      </c>
      <c r="C58" s="146"/>
      <c r="D58" s="147"/>
      <c r="E58" s="173">
        <f>LOOKUP(2,'domi  trini paire'!C75:AD75,'domi  trini paire'!$C$4:$AD$4)</f>
        <v>0.56249999999999989</v>
      </c>
      <c r="F58" s="146"/>
      <c r="G58" s="147"/>
      <c r="H58" s="173">
        <f t="shared" si="16"/>
        <v>0.20833333333333326</v>
      </c>
      <c r="I58" s="146"/>
      <c r="J58" s="147"/>
      <c r="K58" s="104">
        <f t="shared" si="1"/>
        <v>1.0416666666666664E-2</v>
      </c>
      <c r="L58" s="105"/>
      <c r="M58" s="105"/>
      <c r="N58" s="105"/>
      <c r="O58" s="105"/>
      <c r="P58" s="105"/>
      <c r="Q58" s="105"/>
      <c r="R58" s="105"/>
      <c r="S58" s="105"/>
      <c r="T58" s="105"/>
      <c r="U58" s="105"/>
      <c r="V58" s="105"/>
      <c r="W58" s="105"/>
      <c r="X58" s="105"/>
      <c r="Y58" s="105"/>
      <c r="Z58" s="105"/>
      <c r="AA58" s="105"/>
      <c r="AB58" s="105"/>
    </row>
    <row r="59" spans="1:28" ht="21" thickTop="1" thickBot="1" x14ac:dyDescent="0.35">
      <c r="A59" s="55" t="str">
        <f t="shared" si="15"/>
        <v>Liliana</v>
      </c>
      <c r="B59" s="145">
        <f>LOOKUP(1,'domi  trini paire'!C76:AD76,'domi  trini paire'!$C$2:$AD$2)</f>
        <v>0.625</v>
      </c>
      <c r="C59" s="146"/>
      <c r="D59" s="147"/>
      <c r="E59" s="173">
        <f>LOOKUP(2,'domi  trini paire'!C76:AD76,'domi  trini paire'!$C$4:$AD$4)</f>
        <v>0.87500000000000044</v>
      </c>
      <c r="F59" s="146"/>
      <c r="G59" s="147"/>
      <c r="H59" s="173">
        <f t="shared" si="16"/>
        <v>0.25000000000000044</v>
      </c>
      <c r="I59" s="146"/>
      <c r="J59" s="147"/>
      <c r="K59" s="104">
        <f t="shared" si="1"/>
        <v>1.2500000000000023E-2</v>
      </c>
      <c r="L59" s="105"/>
      <c r="M59" s="105"/>
      <c r="N59" s="105"/>
      <c r="O59" s="105"/>
      <c r="P59" s="105"/>
      <c r="Q59" s="105"/>
      <c r="R59" s="105"/>
      <c r="S59" s="105"/>
      <c r="T59" s="105"/>
      <c r="U59" s="105"/>
      <c r="V59" s="105"/>
      <c r="W59" s="105"/>
      <c r="X59" s="105"/>
      <c r="Y59" s="105"/>
      <c r="Z59" s="105"/>
      <c r="AA59" s="105"/>
      <c r="AB59" s="105"/>
    </row>
    <row r="60" spans="1:28" ht="21" thickTop="1" thickBot="1" x14ac:dyDescent="0.35">
      <c r="A60" s="55" t="str">
        <f t="shared" si="15"/>
        <v>Guida</v>
      </c>
      <c r="B60" s="145">
        <f>LOOKUP(1,'domi  trini paire'!C77:AD77,'domi  trini paire'!$C$2:$AD$2)</f>
        <v>0.625</v>
      </c>
      <c r="C60" s="146"/>
      <c r="D60" s="147"/>
      <c r="E60" s="173">
        <f>LOOKUP(2,'domi  trini paire'!C77:AD77,'domi  trini paire'!$C$4:$AD$4)</f>
        <v>0.87500000000000044</v>
      </c>
      <c r="F60" s="146"/>
      <c r="G60" s="147"/>
      <c r="H60" s="173">
        <f t="shared" si="16"/>
        <v>0.25000000000000044</v>
      </c>
      <c r="I60" s="146"/>
      <c r="J60" s="147"/>
      <c r="K60" s="104">
        <f t="shared" si="1"/>
        <v>1.2500000000000023E-2</v>
      </c>
      <c r="L60" s="105"/>
      <c r="M60" s="105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5"/>
      <c r="Y60" s="105"/>
      <c r="Z60" s="105"/>
      <c r="AA60" s="105"/>
      <c r="AB60" s="105"/>
    </row>
    <row r="61" spans="1:28" ht="21" thickTop="1" thickBot="1" x14ac:dyDescent="0.35">
      <c r="A61" s="55" t="str">
        <f t="shared" si="15"/>
        <v>Nathalie</v>
      </c>
      <c r="B61" s="145">
        <f>LOOKUP(1,'domi  trini paire'!C78:AD78,'domi  trini paire'!$C$2:$AD$2)</f>
        <v>0.625</v>
      </c>
      <c r="C61" s="146"/>
      <c r="D61" s="147"/>
      <c r="E61" s="173">
        <f>LOOKUP(2,'domi  trini paire'!C78:AD78,'domi  trini paire'!$C$4:$AD$4)</f>
        <v>0.87500000000000044</v>
      </c>
      <c r="F61" s="146"/>
      <c r="G61" s="147"/>
      <c r="H61" s="173">
        <f t="shared" si="16"/>
        <v>0.25000000000000044</v>
      </c>
      <c r="I61" s="146"/>
      <c r="J61" s="147"/>
      <c r="K61" s="104">
        <f t="shared" si="1"/>
        <v>1.2500000000000023E-2</v>
      </c>
      <c r="L61" s="105"/>
      <c r="M61" s="105"/>
      <c r="N61" s="105"/>
      <c r="O61" s="105"/>
      <c r="P61" s="105"/>
      <c r="Q61" s="105"/>
      <c r="R61" s="105"/>
      <c r="S61" s="105"/>
      <c r="T61" s="105"/>
      <c r="U61" s="105"/>
      <c r="V61" s="105"/>
      <c r="W61" s="105"/>
      <c r="X61" s="105"/>
      <c r="Y61" s="105"/>
      <c r="Z61" s="105"/>
      <c r="AA61" s="105"/>
      <c r="AB61" s="105"/>
    </row>
    <row r="62" spans="1:28" ht="21" thickTop="1" thickBot="1" x14ac:dyDescent="0.35">
      <c r="A62" s="55" t="str">
        <f t="shared" si="15"/>
        <v>Sabrina</v>
      </c>
      <c r="B62" s="145">
        <f>LOOKUP(1,'domi  trini paire'!C79:AD79,'domi  trini paire'!$C$2:$AD$2)</f>
        <v>0.64583333333333337</v>
      </c>
      <c r="C62" s="146"/>
      <c r="D62" s="147"/>
      <c r="E62" s="173">
        <f>LOOKUP(2,'domi  trini paire'!C79:AD79,'domi  trini paire'!$C$4:$AD$4)</f>
        <v>0.87500000000000044</v>
      </c>
      <c r="F62" s="146"/>
      <c r="G62" s="147"/>
      <c r="H62" s="173">
        <f t="shared" si="16"/>
        <v>0.22916666666666707</v>
      </c>
      <c r="I62" s="146"/>
      <c r="J62" s="147"/>
      <c r="K62" s="104">
        <f t="shared" si="1"/>
        <v>1.1458333333333355E-2</v>
      </c>
      <c r="L62" s="105"/>
      <c r="M62" s="105"/>
      <c r="N62" s="105"/>
      <c r="O62" s="105"/>
      <c r="P62" s="105"/>
      <c r="Q62" s="105"/>
      <c r="R62" s="105"/>
      <c r="S62" s="105"/>
      <c r="T62" s="105"/>
      <c r="U62" s="105"/>
      <c r="V62" s="105"/>
      <c r="W62" s="105"/>
      <c r="X62" s="105"/>
      <c r="Y62" s="105"/>
      <c r="Z62" s="105"/>
      <c r="AA62" s="105"/>
      <c r="AB62" s="105"/>
    </row>
    <row r="63" spans="1:28" ht="21" thickTop="1" thickBot="1" x14ac:dyDescent="0.35">
      <c r="A63" s="55" t="str">
        <f t="shared" si="15"/>
        <v xml:space="preserve">Julien     </v>
      </c>
      <c r="B63" s="145" t="s">
        <v>39</v>
      </c>
      <c r="C63" s="146"/>
      <c r="D63" s="147"/>
      <c r="E63" s="173" t="s">
        <v>39</v>
      </c>
      <c r="F63" s="146"/>
      <c r="G63" s="147"/>
      <c r="H63" s="173" t="s">
        <v>39</v>
      </c>
      <c r="I63" s="146"/>
      <c r="J63" s="147"/>
      <c r="K63" s="104"/>
      <c r="L63" s="105"/>
      <c r="M63" s="105"/>
      <c r="N63" s="105"/>
      <c r="O63" s="105"/>
      <c r="P63" s="105"/>
      <c r="Q63" s="105"/>
      <c r="R63" s="105"/>
      <c r="S63" s="105"/>
      <c r="T63" s="105"/>
      <c r="U63" s="105"/>
      <c r="V63" s="105"/>
      <c r="W63" s="105"/>
      <c r="X63" s="105"/>
      <c r="Y63" s="105"/>
      <c r="Z63" s="105"/>
      <c r="AA63" s="105"/>
      <c r="AB63" s="105"/>
    </row>
    <row r="64" spans="1:28" ht="21" thickTop="1" thickBot="1" x14ac:dyDescent="0.35">
      <c r="A64" s="55" t="str">
        <f t="shared" si="15"/>
        <v>Caisse 10</v>
      </c>
      <c r="B64" s="145" t="e">
        <f>LOOKUP(1,'domi  trini paire'!C81:AD81,'domi  trini paire'!$C$2:$AD$2)</f>
        <v>#N/A</v>
      </c>
      <c r="C64" s="146"/>
      <c r="D64" s="147"/>
      <c r="E64" s="173" t="e">
        <f>LOOKUP(2,'domi  trini paire'!C81:AD81,'domi  trini paire'!$C$4:$AD$4)</f>
        <v>#N/A</v>
      </c>
      <c r="F64" s="146"/>
      <c r="G64" s="147"/>
      <c r="H64" s="202" t="e">
        <f t="shared" si="16"/>
        <v>#N/A</v>
      </c>
      <c r="I64" s="203"/>
      <c r="J64" s="204"/>
      <c r="K64" s="104"/>
      <c r="L64" s="105"/>
      <c r="M64" s="105"/>
      <c r="N64" s="105"/>
      <c r="O64" s="105"/>
      <c r="P64" s="105"/>
      <c r="Q64" s="105"/>
      <c r="R64" s="105"/>
      <c r="S64" s="105"/>
      <c r="T64" s="105"/>
      <c r="U64" s="105"/>
      <c r="V64" s="105"/>
      <c r="W64" s="105"/>
      <c r="X64" s="105"/>
      <c r="Y64" s="105"/>
      <c r="Z64" s="105"/>
      <c r="AA64" s="105"/>
      <c r="AB64" s="105"/>
    </row>
    <row r="65" spans="1:28" ht="21" thickTop="1" thickBot="1" x14ac:dyDescent="0.35">
      <c r="A65" s="64" t="s">
        <v>8</v>
      </c>
      <c r="B65" s="162"/>
      <c r="C65" s="163"/>
      <c r="D65" s="164"/>
      <c r="E65" s="174"/>
      <c r="F65" s="163"/>
      <c r="G65" s="163"/>
      <c r="H65" s="196" t="str">
        <f>A65</f>
        <v>Vendredi</v>
      </c>
      <c r="I65" s="197"/>
      <c r="J65" s="198"/>
      <c r="K65" s="104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5"/>
      <c r="Z65" s="105"/>
      <c r="AA65" s="105"/>
      <c r="AB65" s="105"/>
    </row>
    <row r="66" spans="1:28" ht="20.25" thickBot="1" x14ac:dyDescent="0.35">
      <c r="A66" s="63" t="s">
        <v>0</v>
      </c>
      <c r="B66" s="159">
        <f>LOOKUP(1,'domi  trini paire'!C88:AD88,'domi  trini paire'!C2:AD2)</f>
        <v>0.33333333333333331</v>
      </c>
      <c r="C66" s="160"/>
      <c r="D66" s="161"/>
      <c r="E66" s="175">
        <f>LOOKUP(2,'domi  trini paire'!C88:AD88,'domi  trini paire'!C4:AD4)</f>
        <v>0.60416666666666663</v>
      </c>
      <c r="F66" s="160"/>
      <c r="G66" s="161"/>
      <c r="H66" s="199">
        <f>E66-B66</f>
        <v>0.27083333333333331</v>
      </c>
      <c r="I66" s="200"/>
      <c r="J66" s="201"/>
      <c r="K66" s="104">
        <f t="shared" si="1"/>
        <v>1.3541666666666667E-2</v>
      </c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5"/>
      <c r="Z66" s="105"/>
      <c r="AA66" s="105"/>
      <c r="AB66" s="105"/>
    </row>
    <row r="67" spans="1:28" ht="21" thickTop="1" thickBot="1" x14ac:dyDescent="0.35">
      <c r="A67" s="56" t="s">
        <v>1</v>
      </c>
      <c r="B67" s="159"/>
      <c r="C67" s="160"/>
      <c r="D67" s="161"/>
      <c r="E67" s="175"/>
      <c r="F67" s="160"/>
      <c r="G67" s="161"/>
      <c r="H67" s="175"/>
      <c r="I67" s="160"/>
      <c r="J67" s="161"/>
      <c r="K67" s="104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5"/>
      <c r="Z67" s="105"/>
      <c r="AA67" s="105"/>
      <c r="AB67" s="105"/>
    </row>
    <row r="68" spans="1:28" ht="21" thickTop="1" thickBot="1" x14ac:dyDescent="0.35">
      <c r="A68" s="56"/>
      <c r="B68" s="159"/>
      <c r="C68" s="160"/>
      <c r="D68" s="161"/>
      <c r="E68" s="175"/>
      <c r="F68" s="160"/>
      <c r="G68" s="161"/>
      <c r="H68" s="175"/>
      <c r="I68" s="160"/>
      <c r="J68" s="161"/>
      <c r="K68" s="104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5"/>
      <c r="Z68" s="105"/>
      <c r="AA68" s="105"/>
      <c r="AB68" s="105"/>
    </row>
    <row r="69" spans="1:28" ht="21" thickTop="1" thickBot="1" x14ac:dyDescent="0.35">
      <c r="A69" s="56"/>
      <c r="B69" s="159"/>
      <c r="C69" s="160"/>
      <c r="D69" s="161"/>
      <c r="E69" s="175"/>
      <c r="F69" s="160"/>
      <c r="G69" s="161"/>
      <c r="H69" s="175"/>
      <c r="I69" s="160"/>
      <c r="J69" s="161"/>
      <c r="K69" s="104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5"/>
      <c r="Z69" s="105"/>
      <c r="AA69" s="105"/>
      <c r="AB69" s="105"/>
    </row>
    <row r="70" spans="1:28" ht="21" thickTop="1" thickBot="1" x14ac:dyDescent="0.35">
      <c r="A70" s="56" t="str">
        <f t="shared" ref="A70:A79" si="17">A10</f>
        <v xml:space="preserve">Salezia </v>
      </c>
      <c r="B70" s="159">
        <f>LOOKUP(1,'domi  trini paire'!C92:AD92,'domi  trini paire'!$C$2:$AD$2)</f>
        <v>0.35416666666666663</v>
      </c>
      <c r="C70" s="160"/>
      <c r="D70" s="161"/>
      <c r="E70" s="175">
        <f>LOOKUP(2,'domi  trini paire'!C92:AD92,'domi  trini paire'!$C$4:$AD$4)</f>
        <v>0.60416666666666663</v>
      </c>
      <c r="F70" s="160"/>
      <c r="G70" s="161"/>
      <c r="H70" s="175">
        <f>E70-B70</f>
        <v>0.25</v>
      </c>
      <c r="I70" s="160"/>
      <c r="J70" s="161"/>
      <c r="K70" s="104">
        <f t="shared" si="1"/>
        <v>1.2500000000000001E-2</v>
      </c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5"/>
      <c r="Z70" s="105"/>
      <c r="AA70" s="105"/>
      <c r="AB70" s="105"/>
    </row>
    <row r="71" spans="1:28" ht="21" thickTop="1" thickBot="1" x14ac:dyDescent="0.35">
      <c r="A71" s="56" t="str">
        <f t="shared" si="17"/>
        <v>Audrey</v>
      </c>
      <c r="B71" s="159">
        <f>LOOKUP(1,'domi  trini paire'!C93:AD93,'domi  trini paire'!$C$2:$AD$2)</f>
        <v>0.37499999999999994</v>
      </c>
      <c r="C71" s="160"/>
      <c r="D71" s="161"/>
      <c r="E71" s="175">
        <f>LOOKUP(2,'domi  trini paire'!C93:AD93,'domi  trini paire'!$C$4:$AD$4)</f>
        <v>0.64583333333333337</v>
      </c>
      <c r="F71" s="160"/>
      <c r="G71" s="161"/>
      <c r="H71" s="175">
        <f t="shared" ref="H71:H79" si="18">E71-B71</f>
        <v>0.27083333333333343</v>
      </c>
      <c r="I71" s="160"/>
      <c r="J71" s="161"/>
      <c r="K71" s="104">
        <f t="shared" ref="K71:K93" si="19">(5/100)*H71</f>
        <v>1.3541666666666672E-2</v>
      </c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5"/>
      <c r="Z71" s="105"/>
      <c r="AA71" s="105"/>
      <c r="AB71" s="105"/>
    </row>
    <row r="72" spans="1:28" ht="21" thickTop="1" thickBot="1" x14ac:dyDescent="0.35">
      <c r="A72" s="56" t="str">
        <f t="shared" si="17"/>
        <v>Sandrine Boiteau</v>
      </c>
      <c r="B72" s="159">
        <f>LOOKUP(1,'domi  trini paire'!C94:AD94,'domi  trini paire'!$C$2:$AD$2)</f>
        <v>0.41666666666666657</v>
      </c>
      <c r="C72" s="160"/>
      <c r="D72" s="161"/>
      <c r="E72" s="175">
        <f>LOOKUP(2,'domi  trini paire'!C94:AD94,'domi  trini paire'!$C$4:$AD$4)</f>
        <v>0.66666666666666674</v>
      </c>
      <c r="F72" s="160"/>
      <c r="G72" s="161"/>
      <c r="H72" s="175">
        <f t="shared" si="18"/>
        <v>0.25000000000000017</v>
      </c>
      <c r="I72" s="160"/>
      <c r="J72" s="161"/>
      <c r="K72" s="104">
        <f t="shared" si="19"/>
        <v>1.2500000000000009E-2</v>
      </c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5"/>
      <c r="Z72" s="105"/>
      <c r="AA72" s="105"/>
      <c r="AB72" s="105"/>
    </row>
    <row r="73" spans="1:28" ht="21" thickTop="1" thickBot="1" x14ac:dyDescent="0.35">
      <c r="A73" s="56" t="str">
        <f t="shared" si="17"/>
        <v>Christelle Oeur</v>
      </c>
      <c r="B73" s="159">
        <f>LOOKUP(1,'domi  trini paire'!C95:AD95,'domi  trini paire'!$C$2:$AD$2)</f>
        <v>0.39583333333333326</v>
      </c>
      <c r="C73" s="160"/>
      <c r="D73" s="161"/>
      <c r="E73" s="175">
        <f>LOOKUP(2,'domi  trini paire'!C95:AD95,'domi  trini paire'!$C$4:$AD$4)</f>
        <v>0.64583333333333337</v>
      </c>
      <c r="F73" s="160"/>
      <c r="G73" s="161"/>
      <c r="H73" s="175">
        <f t="shared" si="18"/>
        <v>0.25000000000000011</v>
      </c>
      <c r="I73" s="160"/>
      <c r="J73" s="161"/>
      <c r="K73" s="104">
        <f t="shared" si="19"/>
        <v>1.2500000000000006E-2</v>
      </c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5"/>
      <c r="Z73" s="105"/>
      <c r="AA73" s="105"/>
      <c r="AB73" s="105"/>
    </row>
    <row r="74" spans="1:28" ht="21" thickTop="1" thickBot="1" x14ac:dyDescent="0.35">
      <c r="A74" s="56" t="str">
        <f t="shared" si="17"/>
        <v>Liliana</v>
      </c>
      <c r="B74" s="159">
        <f>LOOKUP(1,'domi  trini paire'!C96:AD96,'domi  trini paire'!$C$2:$AD$2)</f>
        <v>0.625</v>
      </c>
      <c r="C74" s="160"/>
      <c r="D74" s="161"/>
      <c r="E74" s="175">
        <f>LOOKUP(2,'domi  trini paire'!C96:AD96,'domi  trini paire'!$C$4:$AD$4)</f>
        <v>0.87500000000000044</v>
      </c>
      <c r="F74" s="160"/>
      <c r="G74" s="161"/>
      <c r="H74" s="175">
        <f t="shared" si="18"/>
        <v>0.25000000000000044</v>
      </c>
      <c r="I74" s="160"/>
      <c r="J74" s="161"/>
      <c r="K74" s="104">
        <f t="shared" si="19"/>
        <v>1.2500000000000023E-2</v>
      </c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5"/>
      <c r="Z74" s="105"/>
      <c r="AA74" s="105"/>
      <c r="AB74" s="105"/>
    </row>
    <row r="75" spans="1:28" ht="21" thickTop="1" thickBot="1" x14ac:dyDescent="0.35">
      <c r="A75" s="56" t="str">
        <f t="shared" si="17"/>
        <v>Guida</v>
      </c>
      <c r="B75" s="159">
        <f>LOOKUP(1,'domi  trini paire'!C97:AD97,'domi  trini paire'!$C$2:$AD$2)</f>
        <v>0.625</v>
      </c>
      <c r="C75" s="160"/>
      <c r="D75" s="161"/>
      <c r="E75" s="175">
        <f>LOOKUP(2,'domi  trini paire'!C97:AD97,'domi  trini paire'!$C$4:$AD$4)</f>
        <v>0.85416666666666707</v>
      </c>
      <c r="F75" s="160"/>
      <c r="G75" s="161"/>
      <c r="H75" s="175">
        <f t="shared" si="18"/>
        <v>0.22916666666666707</v>
      </c>
      <c r="I75" s="160"/>
      <c r="J75" s="161"/>
      <c r="K75" s="104">
        <f t="shared" si="19"/>
        <v>1.1458333333333355E-2</v>
      </c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  <c r="Y75" s="105"/>
      <c r="Z75" s="105"/>
      <c r="AA75" s="105"/>
      <c r="AB75" s="105"/>
    </row>
    <row r="76" spans="1:28" ht="21" thickTop="1" thickBot="1" x14ac:dyDescent="0.35">
      <c r="A76" s="56" t="str">
        <f t="shared" si="17"/>
        <v>Nathalie</v>
      </c>
      <c r="B76" s="159">
        <f>LOOKUP(1,'domi  trini paire'!C98:AD98,'domi  trini paire'!$C$2:$AD$2)</f>
        <v>0.64583333333333337</v>
      </c>
      <c r="C76" s="160"/>
      <c r="D76" s="161"/>
      <c r="E76" s="175">
        <f>LOOKUP(2,'domi  trini paire'!C98:AD98,'domi  trini paire'!$C$4:$AD$4)</f>
        <v>0.87500000000000044</v>
      </c>
      <c r="F76" s="160"/>
      <c r="G76" s="161"/>
      <c r="H76" s="175">
        <f t="shared" si="18"/>
        <v>0.22916666666666707</v>
      </c>
      <c r="I76" s="160"/>
      <c r="J76" s="161"/>
      <c r="K76" s="104">
        <f t="shared" si="19"/>
        <v>1.1458333333333355E-2</v>
      </c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5"/>
      <c r="Z76" s="105"/>
      <c r="AA76" s="105"/>
      <c r="AB76" s="105"/>
    </row>
    <row r="77" spans="1:28" ht="21" thickTop="1" thickBot="1" x14ac:dyDescent="0.35">
      <c r="A77" s="56" t="str">
        <f t="shared" si="17"/>
        <v>Sabrina</v>
      </c>
      <c r="B77" s="159">
        <f>LOOKUP(1,'domi  trini paire'!C99:AD99,'domi  trini paire'!$C$2:$AD$2)</f>
        <v>0.625</v>
      </c>
      <c r="C77" s="160"/>
      <c r="D77" s="161"/>
      <c r="E77" s="175">
        <f>LOOKUP(2,'domi  trini paire'!C99:AD99,'domi  trini paire'!$C$4:$AD$4)</f>
        <v>0.87500000000000044</v>
      </c>
      <c r="F77" s="160"/>
      <c r="G77" s="161"/>
      <c r="H77" s="175">
        <f t="shared" si="18"/>
        <v>0.25000000000000044</v>
      </c>
      <c r="I77" s="160"/>
      <c r="J77" s="161"/>
      <c r="K77" s="104">
        <f t="shared" si="19"/>
        <v>1.2500000000000023E-2</v>
      </c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Y77" s="105"/>
      <c r="Z77" s="105"/>
      <c r="AA77" s="105"/>
      <c r="AB77" s="105"/>
    </row>
    <row r="78" spans="1:28" ht="21" thickTop="1" thickBot="1" x14ac:dyDescent="0.35">
      <c r="A78" s="56" t="str">
        <f t="shared" si="17"/>
        <v xml:space="preserve">Julien     </v>
      </c>
      <c r="B78" s="159">
        <f ca="1">LOOKUP(1,'domi  trini paire'!C100:AC100,'domi  trini paire'!C2:AD2)</f>
        <v>0.66666666666666674</v>
      </c>
      <c r="C78" s="160"/>
      <c r="D78" s="161"/>
      <c r="E78" s="175">
        <f>LOOKUP(2,'domi  trini paire'!C100:AD100,'domi  trini paire'!$C$4:$AD$4)</f>
        <v>0.87500000000000044</v>
      </c>
      <c r="F78" s="160"/>
      <c r="G78" s="161"/>
      <c r="H78" s="175">
        <f t="shared" ca="1" si="18"/>
        <v>0.2083333333333337</v>
      </c>
      <c r="I78" s="160"/>
      <c r="J78" s="161"/>
      <c r="K78" s="104">
        <f t="shared" ca="1" si="19"/>
        <v>1.0416666666666685E-2</v>
      </c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5"/>
      <c r="Z78" s="105"/>
      <c r="AA78" s="105"/>
      <c r="AB78" s="105"/>
    </row>
    <row r="79" spans="1:28" ht="21" thickTop="1" thickBot="1" x14ac:dyDescent="0.35">
      <c r="A79" s="56" t="str">
        <f t="shared" si="17"/>
        <v>Caisse 10</v>
      </c>
      <c r="B79" s="159" t="e">
        <f>LOOKUP(1,'domi  trini paire'!C101:AD101,'domi  trini paire'!$C$2:$AD$2)</f>
        <v>#N/A</v>
      </c>
      <c r="C79" s="160"/>
      <c r="D79" s="161"/>
      <c r="E79" s="175" t="e">
        <f>LOOKUP(2,'domi  trini paire'!C101:AD101,'domi  trini paire'!$C$4:$AD$4)</f>
        <v>#N/A</v>
      </c>
      <c r="F79" s="160"/>
      <c r="G79" s="161"/>
      <c r="H79" s="175" t="e">
        <f t="shared" si="18"/>
        <v>#N/A</v>
      </c>
      <c r="I79" s="160"/>
      <c r="J79" s="161"/>
      <c r="K79" s="104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5"/>
      <c r="Y79" s="105"/>
      <c r="Z79" s="105"/>
      <c r="AA79" s="105"/>
      <c r="AB79" s="105"/>
    </row>
    <row r="80" spans="1:28" ht="21" thickTop="1" thickBot="1" x14ac:dyDescent="0.35">
      <c r="A80" s="66" t="s">
        <v>9</v>
      </c>
      <c r="B80" s="156"/>
      <c r="C80" s="157"/>
      <c r="D80" s="158"/>
      <c r="E80" s="180"/>
      <c r="F80" s="157"/>
      <c r="G80" s="157"/>
      <c r="H80" s="208" t="str">
        <f>A80</f>
        <v>samedi</v>
      </c>
      <c r="I80" s="209"/>
      <c r="J80" s="210"/>
      <c r="K80" s="104"/>
      <c r="L80" s="105"/>
      <c r="M80" s="105"/>
      <c r="N80" s="105"/>
      <c r="O80" s="105"/>
      <c r="P80" s="105"/>
      <c r="Q80" s="105"/>
      <c r="R80" s="105"/>
      <c r="S80" s="105"/>
      <c r="T80" s="105"/>
      <c r="U80" s="105"/>
      <c r="V80" s="105"/>
      <c r="W80" s="105"/>
      <c r="X80" s="105"/>
      <c r="Y80" s="105"/>
      <c r="Z80" s="105"/>
      <c r="AA80" s="105"/>
      <c r="AB80" s="105"/>
    </row>
    <row r="81" spans="1:28" ht="20.25" thickBot="1" x14ac:dyDescent="0.35">
      <c r="A81" s="65" t="s">
        <v>0</v>
      </c>
      <c r="B81" s="151">
        <f>LOOKUP(1,'domi  trini paire'!C109:AD109,'domi  trini paire'!C2:AD2)</f>
        <v>0.33333333333333331</v>
      </c>
      <c r="C81" s="152"/>
      <c r="D81" s="153"/>
      <c r="E81" s="176">
        <f>LOOKUP(2,'domi  trini paire'!C109:AD109,'domi  trini paire'!C4:AD4)</f>
        <v>0.60416666666666663</v>
      </c>
      <c r="F81" s="152"/>
      <c r="G81" s="153"/>
      <c r="H81" s="211">
        <f>E81-B81</f>
        <v>0.27083333333333331</v>
      </c>
      <c r="I81" s="212"/>
      <c r="J81" s="213"/>
      <c r="K81" s="104">
        <f t="shared" si="19"/>
        <v>1.3541666666666667E-2</v>
      </c>
      <c r="L81" s="105"/>
      <c r="M81" s="105"/>
      <c r="N81" s="105"/>
      <c r="O81" s="105"/>
      <c r="P81" s="105"/>
      <c r="Q81" s="105"/>
      <c r="R81" s="105"/>
      <c r="S81" s="105"/>
      <c r="T81" s="105"/>
      <c r="U81" s="105"/>
      <c r="V81" s="105"/>
      <c r="W81" s="105"/>
      <c r="X81" s="105"/>
      <c r="Y81" s="105"/>
      <c r="Z81" s="105"/>
      <c r="AA81" s="105"/>
      <c r="AB81" s="105"/>
    </row>
    <row r="82" spans="1:28" ht="21" thickTop="1" thickBot="1" x14ac:dyDescent="0.35">
      <c r="A82" s="57" t="s">
        <v>1</v>
      </c>
      <c r="B82" s="151"/>
      <c r="C82" s="152"/>
      <c r="D82" s="153"/>
      <c r="E82" s="176"/>
      <c r="F82" s="152"/>
      <c r="G82" s="153"/>
      <c r="H82" s="176"/>
      <c r="I82" s="152"/>
      <c r="J82" s="153"/>
      <c r="K82" s="104"/>
      <c r="L82" s="105"/>
      <c r="M82" s="105"/>
      <c r="N82" s="105"/>
      <c r="O82" s="105"/>
      <c r="P82" s="105"/>
      <c r="Q82" s="105"/>
      <c r="R82" s="105"/>
      <c r="S82" s="105"/>
      <c r="T82" s="105"/>
      <c r="U82" s="105"/>
      <c r="V82" s="105"/>
      <c r="W82" s="105"/>
      <c r="X82" s="105"/>
      <c r="Y82" s="105"/>
      <c r="Z82" s="105"/>
      <c r="AA82" s="105"/>
      <c r="AB82" s="105"/>
    </row>
    <row r="83" spans="1:28" ht="21" thickTop="1" thickBot="1" x14ac:dyDescent="0.35">
      <c r="A83" s="57"/>
      <c r="B83" s="151"/>
      <c r="C83" s="152"/>
      <c r="D83" s="153"/>
      <c r="E83" s="176"/>
      <c r="F83" s="152"/>
      <c r="G83" s="153"/>
      <c r="H83" s="176"/>
      <c r="I83" s="152"/>
      <c r="J83" s="153"/>
      <c r="K83" s="104"/>
      <c r="L83" s="105"/>
      <c r="M83" s="105"/>
      <c r="N83" s="105"/>
      <c r="O83" s="105"/>
      <c r="P83" s="105"/>
      <c r="Q83" s="105"/>
      <c r="R83" s="105"/>
      <c r="S83" s="105"/>
      <c r="T83" s="105"/>
      <c r="U83" s="105"/>
      <c r="V83" s="105"/>
      <c r="W83" s="105"/>
      <c r="X83" s="105"/>
      <c r="Y83" s="105"/>
      <c r="Z83" s="105"/>
      <c r="AA83" s="105"/>
      <c r="AB83" s="105"/>
    </row>
    <row r="84" spans="1:28" ht="21" thickTop="1" thickBot="1" x14ac:dyDescent="0.35">
      <c r="A84" s="57"/>
      <c r="B84" s="151"/>
      <c r="C84" s="152"/>
      <c r="D84" s="153"/>
      <c r="E84" s="176"/>
      <c r="F84" s="152"/>
      <c r="G84" s="153"/>
      <c r="H84" s="176"/>
      <c r="I84" s="152"/>
      <c r="J84" s="153"/>
      <c r="K84" s="104"/>
      <c r="L84" s="105"/>
      <c r="M84" s="105"/>
      <c r="N84" s="105"/>
      <c r="O84" s="105"/>
      <c r="P84" s="105"/>
      <c r="Q84" s="105"/>
      <c r="R84" s="105"/>
      <c r="S84" s="105"/>
      <c r="T84" s="105"/>
      <c r="U84" s="105"/>
      <c r="V84" s="105"/>
      <c r="W84" s="105"/>
      <c r="X84" s="105"/>
      <c r="Y84" s="105"/>
      <c r="Z84" s="105"/>
      <c r="AA84" s="105"/>
      <c r="AB84" s="105"/>
    </row>
    <row r="85" spans="1:28" ht="21" thickTop="1" thickBot="1" x14ac:dyDescent="0.35">
      <c r="A85" s="57" t="str">
        <f t="shared" ref="A85:A94" si="20">A10</f>
        <v xml:space="preserve">Salezia </v>
      </c>
      <c r="B85" s="151">
        <f>LOOKUP(1,'domi  trini paire'!C113:AD113,'domi  trini paire'!$C$2:$AD$2)</f>
        <v>0.37499999999999994</v>
      </c>
      <c r="C85" s="152"/>
      <c r="D85" s="153"/>
      <c r="E85" s="176">
        <f>LOOKUP(2,'domi  trini paire'!C113:AD113,'domi  trini paire'!$C$4:$AD$4)</f>
        <v>0.625</v>
      </c>
      <c r="F85" s="152"/>
      <c r="G85" s="153"/>
      <c r="H85" s="176">
        <f>E85-B85</f>
        <v>0.25000000000000006</v>
      </c>
      <c r="I85" s="152"/>
      <c r="J85" s="153"/>
      <c r="K85" s="104">
        <f t="shared" si="19"/>
        <v>1.2500000000000004E-2</v>
      </c>
      <c r="L85" s="105"/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  <c r="AA85" s="105"/>
      <c r="AB85" s="105"/>
    </row>
    <row r="86" spans="1:28" ht="21" thickTop="1" thickBot="1" x14ac:dyDescent="0.35">
      <c r="A86" s="57" t="str">
        <f t="shared" si="20"/>
        <v>Audrey</v>
      </c>
      <c r="B86" s="151">
        <f>LOOKUP(1,'domi  trini paire'!C114:AD114,'domi  trini paire'!$C$2:$AD$2)</f>
        <v>0.35416666666666663</v>
      </c>
      <c r="C86" s="152"/>
      <c r="D86" s="153"/>
      <c r="E86" s="176">
        <f>LOOKUP(2,'domi  trini paire'!C114:AD114,'domi  trini paire'!$C$4:$AD$4)</f>
        <v>0.60416666666666663</v>
      </c>
      <c r="F86" s="152"/>
      <c r="G86" s="153"/>
      <c r="H86" s="176">
        <f t="shared" ref="H86:H94" si="21">E86-B86</f>
        <v>0.25</v>
      </c>
      <c r="I86" s="152"/>
      <c r="J86" s="153"/>
      <c r="K86" s="104">
        <f t="shared" si="19"/>
        <v>1.2500000000000001E-2</v>
      </c>
      <c r="L86" s="105"/>
      <c r="M86" s="105"/>
      <c r="N86" s="105"/>
      <c r="O86" s="105"/>
      <c r="P86" s="105"/>
      <c r="Q86" s="105"/>
      <c r="R86" s="105"/>
      <c r="S86" s="105"/>
      <c r="T86" s="105"/>
      <c r="U86" s="105"/>
      <c r="V86" s="105"/>
      <c r="W86" s="105"/>
      <c r="X86" s="105"/>
      <c r="Y86" s="105"/>
      <c r="Z86" s="105"/>
      <c r="AA86" s="105"/>
      <c r="AB86" s="105"/>
    </row>
    <row r="87" spans="1:28" ht="21" thickTop="1" thickBot="1" x14ac:dyDescent="0.35">
      <c r="A87" s="57" t="str">
        <f t="shared" si="20"/>
        <v>Sandrine Boiteau</v>
      </c>
      <c r="B87" s="151">
        <f>LOOKUP(1,'domi  trini paire'!C115:AD115,'domi  trini paire'!$C$2:$AD$2)</f>
        <v>0.39583333333333326</v>
      </c>
      <c r="C87" s="152"/>
      <c r="D87" s="153"/>
      <c r="E87" s="176">
        <f>LOOKUP(2,'domi  trini paire'!C115:AD115,'domi  trini paire'!$C$4:$AD$4)</f>
        <v>0.625</v>
      </c>
      <c r="F87" s="152"/>
      <c r="G87" s="153"/>
      <c r="H87" s="176">
        <f t="shared" si="21"/>
        <v>0.22916666666666674</v>
      </c>
      <c r="I87" s="152"/>
      <c r="J87" s="153"/>
      <c r="K87" s="104">
        <f t="shared" si="19"/>
        <v>1.1458333333333338E-2</v>
      </c>
      <c r="L87" s="105"/>
      <c r="M87" s="105"/>
      <c r="N87" s="105"/>
      <c r="O87" s="105"/>
      <c r="P87" s="105"/>
      <c r="Q87" s="105"/>
      <c r="R87" s="105"/>
      <c r="S87" s="105"/>
      <c r="T87" s="105"/>
      <c r="U87" s="105"/>
      <c r="V87" s="105"/>
      <c r="W87" s="105"/>
      <c r="X87" s="105"/>
      <c r="Y87" s="105"/>
      <c r="Z87" s="105"/>
      <c r="AA87" s="105"/>
      <c r="AB87" s="105"/>
    </row>
    <row r="88" spans="1:28" ht="21" thickTop="1" thickBot="1" x14ac:dyDescent="0.35">
      <c r="A88" s="57" t="str">
        <f t="shared" si="20"/>
        <v>Christelle Oeur</v>
      </c>
      <c r="B88" s="151">
        <f>LOOKUP(1,'domi  trini paire'!C116:AD116,'domi  trini paire'!$C$2:$AD$2)</f>
        <v>0.41666666666666657</v>
      </c>
      <c r="C88" s="152"/>
      <c r="D88" s="153"/>
      <c r="E88" s="176">
        <f>LOOKUP(2,'domi  trini paire'!C116:AD116,'domi  trini paire'!$C$4:$AD$4)</f>
        <v>0.66666666666666674</v>
      </c>
      <c r="F88" s="152"/>
      <c r="G88" s="153"/>
      <c r="H88" s="176">
        <f t="shared" si="21"/>
        <v>0.25000000000000017</v>
      </c>
      <c r="I88" s="152"/>
      <c r="J88" s="153"/>
      <c r="K88" s="104">
        <f t="shared" si="19"/>
        <v>1.2500000000000009E-2</v>
      </c>
      <c r="L88" s="105"/>
      <c r="M88" s="105"/>
      <c r="N88" s="105"/>
      <c r="O88" s="105"/>
      <c r="P88" s="105"/>
      <c r="Q88" s="105"/>
      <c r="R88" s="105"/>
      <c r="S88" s="105"/>
      <c r="T88" s="105"/>
      <c r="U88" s="105"/>
      <c r="V88" s="105"/>
      <c r="W88" s="105"/>
      <c r="X88" s="105"/>
      <c r="Y88" s="105"/>
      <c r="Z88" s="105"/>
      <c r="AA88" s="105"/>
      <c r="AB88" s="105"/>
    </row>
    <row r="89" spans="1:28" ht="21" thickTop="1" thickBot="1" x14ac:dyDescent="0.35">
      <c r="A89" s="57" t="str">
        <f t="shared" si="20"/>
        <v>Liliana</v>
      </c>
      <c r="B89" s="151">
        <f>LOOKUP(1,'domi  trini paire'!C117:AD117,'domi  trini paire'!$C$2:$AD$2)</f>
        <v>0.60416666666666663</v>
      </c>
      <c r="C89" s="152"/>
      <c r="D89" s="153"/>
      <c r="E89" s="176">
        <f>LOOKUP(2,'domi  trini paire'!C117:AD117,'domi  trini paire'!$C$4:$AD$4)</f>
        <v>0.87500000000000044</v>
      </c>
      <c r="F89" s="152"/>
      <c r="G89" s="153"/>
      <c r="H89" s="176">
        <f t="shared" si="21"/>
        <v>0.27083333333333381</v>
      </c>
      <c r="I89" s="152"/>
      <c r="J89" s="153"/>
      <c r="K89" s="104">
        <f t="shared" si="19"/>
        <v>1.3541666666666691E-2</v>
      </c>
      <c r="L89" s="105"/>
      <c r="M89" s="105"/>
      <c r="N89" s="105"/>
      <c r="O89" s="105"/>
      <c r="P89" s="105"/>
      <c r="Q89" s="105"/>
      <c r="R89" s="105"/>
      <c r="S89" s="105"/>
      <c r="T89" s="105"/>
      <c r="U89" s="105"/>
      <c r="V89" s="105"/>
      <c r="W89" s="105"/>
      <c r="X89" s="105"/>
      <c r="Y89" s="105"/>
      <c r="Z89" s="105"/>
      <c r="AA89" s="105"/>
      <c r="AB89" s="105"/>
    </row>
    <row r="90" spans="1:28" ht="21" thickTop="1" thickBot="1" x14ac:dyDescent="0.35">
      <c r="A90" s="57" t="str">
        <f t="shared" si="20"/>
        <v>Guida</v>
      </c>
      <c r="B90" s="151">
        <f>LOOKUP(1,'domi  trini paire'!C118:AD118,'domi  trini paire'!$C$2:$AD$2)</f>
        <v>0.625</v>
      </c>
      <c r="C90" s="152"/>
      <c r="D90" s="153"/>
      <c r="E90" s="176">
        <f>LOOKUP(2,'domi  trini paire'!C118:AD118,'domi  trini paire'!$C$4:$AD$4)</f>
        <v>0.87500000000000044</v>
      </c>
      <c r="F90" s="152"/>
      <c r="G90" s="153"/>
      <c r="H90" s="176">
        <f t="shared" si="21"/>
        <v>0.25000000000000044</v>
      </c>
      <c r="I90" s="152"/>
      <c r="J90" s="153"/>
      <c r="K90" s="104">
        <f t="shared" si="19"/>
        <v>1.2500000000000023E-2</v>
      </c>
      <c r="L90" s="105"/>
      <c r="M90" s="105"/>
      <c r="N90" s="105"/>
      <c r="O90" s="105"/>
      <c r="P90" s="105"/>
      <c r="Q90" s="105"/>
      <c r="R90" s="105"/>
      <c r="S90" s="105"/>
      <c r="T90" s="105"/>
      <c r="U90" s="105"/>
      <c r="V90" s="105"/>
      <c r="W90" s="105"/>
      <c r="X90" s="105"/>
      <c r="Y90" s="105"/>
      <c r="Z90" s="105"/>
      <c r="AA90" s="105"/>
      <c r="AB90" s="105"/>
    </row>
    <row r="91" spans="1:28" ht="21" thickTop="1" thickBot="1" x14ac:dyDescent="0.35">
      <c r="A91" s="57" t="str">
        <f t="shared" si="20"/>
        <v>Nathalie</v>
      </c>
      <c r="B91" s="151">
        <f>LOOKUP(1,'domi  trini paire'!C119:AD119,'domi  trini paire'!$C$2:$AD$2)</f>
        <v>0.64583333333333337</v>
      </c>
      <c r="C91" s="152"/>
      <c r="D91" s="153"/>
      <c r="E91" s="176">
        <f>LOOKUP(2,'domi  trini paire'!C119:AD119,'domi  trini paire'!$C$4:$AD$4)</f>
        <v>0.87500000000000044</v>
      </c>
      <c r="F91" s="152"/>
      <c r="G91" s="153"/>
      <c r="H91" s="176">
        <f t="shared" si="21"/>
        <v>0.22916666666666707</v>
      </c>
      <c r="I91" s="152"/>
      <c r="J91" s="153"/>
      <c r="K91" s="104">
        <f t="shared" si="19"/>
        <v>1.1458333333333355E-2</v>
      </c>
      <c r="L91" s="105"/>
      <c r="M91" s="105"/>
      <c r="N91" s="105"/>
      <c r="O91" s="105"/>
      <c r="P91" s="105"/>
      <c r="Q91" s="105"/>
      <c r="R91" s="105"/>
      <c r="S91" s="105"/>
      <c r="T91" s="105"/>
      <c r="U91" s="105"/>
      <c r="V91" s="105"/>
      <c r="W91" s="105"/>
      <c r="X91" s="105"/>
      <c r="Y91" s="105"/>
      <c r="Z91" s="105"/>
      <c r="AA91" s="105"/>
      <c r="AB91" s="105"/>
    </row>
    <row r="92" spans="1:28" ht="21" thickTop="1" thickBot="1" x14ac:dyDescent="0.35">
      <c r="A92" s="57" t="str">
        <f t="shared" si="20"/>
        <v>Sabrina</v>
      </c>
      <c r="B92" s="151">
        <f>LOOKUP(1,'domi  trini paire'!C120:AD120,'domi  trini paire'!$C$2:$AD$2)</f>
        <v>0.625</v>
      </c>
      <c r="C92" s="152"/>
      <c r="D92" s="153"/>
      <c r="E92" s="176">
        <f>LOOKUP(2,'domi  trini paire'!C120:AD120,'domi  trini paire'!$C$4:$AD$4)</f>
        <v>0.87500000000000044</v>
      </c>
      <c r="F92" s="152"/>
      <c r="G92" s="153"/>
      <c r="H92" s="176">
        <f t="shared" si="21"/>
        <v>0.25000000000000044</v>
      </c>
      <c r="I92" s="152"/>
      <c r="J92" s="153"/>
      <c r="K92" s="104">
        <f t="shared" si="19"/>
        <v>1.2500000000000023E-2</v>
      </c>
      <c r="L92" s="105"/>
      <c r="M92" s="105"/>
      <c r="N92" s="105"/>
      <c r="O92" s="105"/>
      <c r="P92" s="105"/>
      <c r="Q92" s="105"/>
      <c r="R92" s="105"/>
      <c r="S92" s="105"/>
      <c r="T92" s="105"/>
      <c r="U92" s="105"/>
      <c r="V92" s="105"/>
      <c r="W92" s="105"/>
      <c r="X92" s="105"/>
      <c r="Y92" s="105"/>
      <c r="Z92" s="105"/>
      <c r="AA92" s="105"/>
      <c r="AB92" s="105"/>
    </row>
    <row r="93" spans="1:28" ht="21" thickTop="1" thickBot="1" x14ac:dyDescent="0.35">
      <c r="A93" s="57" t="str">
        <f t="shared" si="20"/>
        <v xml:space="preserve">Julien     </v>
      </c>
      <c r="B93" s="151">
        <f>LOOKUP(1,'domi  trini paire'!C121:AD121,'domi  trini paire'!C2:AD2)</f>
        <v>0.58333333333333326</v>
      </c>
      <c r="C93" s="152"/>
      <c r="D93" s="153"/>
      <c r="E93" s="176">
        <f>LOOKUP(2,'domi  trini paire'!C121:AD121,'domi  trini paire'!$C$4:$AD$4)</f>
        <v>0.87500000000000044</v>
      </c>
      <c r="F93" s="152"/>
      <c r="G93" s="153"/>
      <c r="H93" s="176">
        <f t="shared" si="21"/>
        <v>0.29166666666666718</v>
      </c>
      <c r="I93" s="152"/>
      <c r="J93" s="153"/>
      <c r="K93" s="104">
        <f t="shared" si="19"/>
        <v>1.458333333333336E-2</v>
      </c>
      <c r="L93" s="105"/>
      <c r="M93" s="105"/>
      <c r="N93" s="105"/>
      <c r="O93" s="105"/>
      <c r="P93" s="105"/>
      <c r="Q93" s="105"/>
      <c r="R93" s="105"/>
      <c r="S93" s="105"/>
      <c r="T93" s="105"/>
      <c r="U93" s="105"/>
      <c r="V93" s="105"/>
      <c r="W93" s="105"/>
      <c r="X93" s="105"/>
      <c r="Y93" s="105"/>
      <c r="Z93" s="105"/>
      <c r="AA93" s="105"/>
      <c r="AB93" s="105"/>
    </row>
    <row r="94" spans="1:28" ht="21" thickTop="1" thickBot="1" x14ac:dyDescent="0.35">
      <c r="A94" s="57" t="str">
        <f t="shared" si="20"/>
        <v>Caisse 10</v>
      </c>
      <c r="B94" s="151" t="e">
        <f>LOOKUP(1,'domi  trini paire'!C122:AD122,'domi  trini paire'!$C$2:$AD$2)</f>
        <v>#N/A</v>
      </c>
      <c r="C94" s="152"/>
      <c r="D94" s="153"/>
      <c r="E94" s="176" t="e">
        <f>LOOKUP(2,'domi  trini paire'!C122:AD122,'domi  trini paire'!$C$4:$AD$4)</f>
        <v>#N/A</v>
      </c>
      <c r="F94" s="152"/>
      <c r="G94" s="153"/>
      <c r="H94" s="176" t="e">
        <f t="shared" si="21"/>
        <v>#N/A</v>
      </c>
      <c r="I94" s="152"/>
      <c r="J94" s="153"/>
      <c r="K94" s="104"/>
      <c r="L94" s="105"/>
      <c r="M94" s="105"/>
      <c r="N94" s="105"/>
      <c r="O94" s="105"/>
      <c r="P94" s="105"/>
      <c r="Q94" s="105"/>
      <c r="R94" s="105"/>
      <c r="S94" s="105"/>
      <c r="T94" s="105"/>
      <c r="U94" s="105"/>
      <c r="V94" s="105"/>
      <c r="W94" s="105"/>
      <c r="X94" s="105"/>
      <c r="Y94" s="105"/>
      <c r="Z94" s="105"/>
      <c r="AA94" s="105"/>
      <c r="AB94" s="105"/>
    </row>
    <row r="95" spans="1:28" ht="13.5" thickTop="1" x14ac:dyDescent="0.2"/>
  </sheetData>
  <mergeCells count="274">
    <mergeCell ref="H91:J91"/>
    <mergeCell ref="H92:J92"/>
    <mergeCell ref="H93:J93"/>
    <mergeCell ref="H94:J94"/>
    <mergeCell ref="H36:J36"/>
    <mergeCell ref="H85:J85"/>
    <mergeCell ref="H86:J86"/>
    <mergeCell ref="H87:J87"/>
    <mergeCell ref="H88:J88"/>
    <mergeCell ref="H89:J89"/>
    <mergeCell ref="H90:J90"/>
    <mergeCell ref="H80:J80"/>
    <mergeCell ref="H81:J81"/>
    <mergeCell ref="H82:J82"/>
    <mergeCell ref="H83:J83"/>
    <mergeCell ref="H84:J84"/>
    <mergeCell ref="H79:J79"/>
    <mergeCell ref="H73:J73"/>
    <mergeCell ref="H74:J74"/>
    <mergeCell ref="H75:J75"/>
    <mergeCell ref="H76:J76"/>
    <mergeCell ref="H77:J77"/>
    <mergeCell ref="H78:J78"/>
    <mergeCell ref="H67:J67"/>
    <mergeCell ref="H68:J68"/>
    <mergeCell ref="H69:J69"/>
    <mergeCell ref="H70:J70"/>
    <mergeCell ref="H71:J71"/>
    <mergeCell ref="H72:J72"/>
    <mergeCell ref="H65:J65"/>
    <mergeCell ref="H66:J66"/>
    <mergeCell ref="H60:J60"/>
    <mergeCell ref="H61:J61"/>
    <mergeCell ref="H62:J62"/>
    <mergeCell ref="H63:J63"/>
    <mergeCell ref="H64:J64"/>
    <mergeCell ref="H54:J54"/>
    <mergeCell ref="H55:J55"/>
    <mergeCell ref="H56:J56"/>
    <mergeCell ref="H57:J57"/>
    <mergeCell ref="H58:J58"/>
    <mergeCell ref="H59:J59"/>
    <mergeCell ref="H50:J50"/>
    <mergeCell ref="H51:J51"/>
    <mergeCell ref="H52:J52"/>
    <mergeCell ref="H53:J53"/>
    <mergeCell ref="H48:J48"/>
    <mergeCell ref="H49:J49"/>
    <mergeCell ref="H42:J42"/>
    <mergeCell ref="H43:J43"/>
    <mergeCell ref="H44:J44"/>
    <mergeCell ref="H45:J45"/>
    <mergeCell ref="H46:J46"/>
    <mergeCell ref="H47:J47"/>
    <mergeCell ref="H35:J35"/>
    <mergeCell ref="H37:J37"/>
    <mergeCell ref="H38:J38"/>
    <mergeCell ref="H39:J39"/>
    <mergeCell ref="H40:J40"/>
    <mergeCell ref="H41:J41"/>
    <mergeCell ref="H30:J30"/>
    <mergeCell ref="H31:J31"/>
    <mergeCell ref="H32:J32"/>
    <mergeCell ref="H33:J33"/>
    <mergeCell ref="H34:J34"/>
    <mergeCell ref="H24:J24"/>
    <mergeCell ref="H25:J25"/>
    <mergeCell ref="H26:J26"/>
    <mergeCell ref="H27:J27"/>
    <mergeCell ref="H28:J28"/>
    <mergeCell ref="H29:J29"/>
    <mergeCell ref="H20:J20"/>
    <mergeCell ref="H21:J21"/>
    <mergeCell ref="H22:J22"/>
    <mergeCell ref="H23:J23"/>
    <mergeCell ref="H17:J17"/>
    <mergeCell ref="H18:J18"/>
    <mergeCell ref="H19:J19"/>
    <mergeCell ref="H11:J11"/>
    <mergeCell ref="H12:J12"/>
    <mergeCell ref="H13:J13"/>
    <mergeCell ref="H14:J14"/>
    <mergeCell ref="H15:J15"/>
    <mergeCell ref="H16:J16"/>
    <mergeCell ref="E92:G92"/>
    <mergeCell ref="E93:G93"/>
    <mergeCell ref="E94:G94"/>
    <mergeCell ref="H5:J5"/>
    <mergeCell ref="H6:J6"/>
    <mergeCell ref="H7:J7"/>
    <mergeCell ref="H8:J8"/>
    <mergeCell ref="H9:J9"/>
    <mergeCell ref="H10:J10"/>
    <mergeCell ref="E86:G86"/>
    <mergeCell ref="E87:G87"/>
    <mergeCell ref="E88:G88"/>
    <mergeCell ref="E89:G89"/>
    <mergeCell ref="E90:G90"/>
    <mergeCell ref="E91:G91"/>
    <mergeCell ref="E80:G80"/>
    <mergeCell ref="E81:G81"/>
    <mergeCell ref="E82:G82"/>
    <mergeCell ref="E83:G83"/>
    <mergeCell ref="E84:G84"/>
    <mergeCell ref="E85:G85"/>
    <mergeCell ref="E74:G74"/>
    <mergeCell ref="E75:G75"/>
    <mergeCell ref="E76:G76"/>
    <mergeCell ref="E77:G77"/>
    <mergeCell ref="E78:G78"/>
    <mergeCell ref="E79:G79"/>
    <mergeCell ref="E68:G68"/>
    <mergeCell ref="E69:G69"/>
    <mergeCell ref="E70:G70"/>
    <mergeCell ref="E71:G71"/>
    <mergeCell ref="E72:G72"/>
    <mergeCell ref="E73:G73"/>
    <mergeCell ref="E65:G65"/>
    <mergeCell ref="E66:G66"/>
    <mergeCell ref="E67:G67"/>
    <mergeCell ref="E61:G61"/>
    <mergeCell ref="E62:G62"/>
    <mergeCell ref="E63:G63"/>
    <mergeCell ref="E64:G64"/>
    <mergeCell ref="E55:G55"/>
    <mergeCell ref="E56:G56"/>
    <mergeCell ref="E57:G57"/>
    <mergeCell ref="E58:G58"/>
    <mergeCell ref="E59:G59"/>
    <mergeCell ref="E60:G60"/>
    <mergeCell ref="E50:G50"/>
    <mergeCell ref="E51:G51"/>
    <mergeCell ref="E52:G52"/>
    <mergeCell ref="E53:G53"/>
    <mergeCell ref="E54:G54"/>
    <mergeCell ref="E49:G49"/>
    <mergeCell ref="E43:G43"/>
    <mergeCell ref="E44:G44"/>
    <mergeCell ref="E45:G45"/>
    <mergeCell ref="E46:G46"/>
    <mergeCell ref="E47:G47"/>
    <mergeCell ref="E48:G48"/>
    <mergeCell ref="E37:G37"/>
    <mergeCell ref="E38:G38"/>
    <mergeCell ref="E39:G39"/>
    <mergeCell ref="E40:G40"/>
    <mergeCell ref="E41:G41"/>
    <mergeCell ref="E42:G42"/>
    <mergeCell ref="E35:G35"/>
    <mergeCell ref="E36:G36"/>
    <mergeCell ref="E31:G31"/>
    <mergeCell ref="E32:G32"/>
    <mergeCell ref="E33:G33"/>
    <mergeCell ref="E34:G34"/>
    <mergeCell ref="E25:G25"/>
    <mergeCell ref="E26:G26"/>
    <mergeCell ref="E27:G27"/>
    <mergeCell ref="E28:G28"/>
    <mergeCell ref="E29:G29"/>
    <mergeCell ref="E30:G30"/>
    <mergeCell ref="E20:G20"/>
    <mergeCell ref="E21:G21"/>
    <mergeCell ref="E22:G22"/>
    <mergeCell ref="E23:G23"/>
    <mergeCell ref="E24:G24"/>
    <mergeCell ref="E18:G18"/>
    <mergeCell ref="E19:G19"/>
    <mergeCell ref="E12:G12"/>
    <mergeCell ref="E13:G13"/>
    <mergeCell ref="E14:G14"/>
    <mergeCell ref="E15:G15"/>
    <mergeCell ref="E16:G16"/>
    <mergeCell ref="E17:G17"/>
    <mergeCell ref="B93:D93"/>
    <mergeCell ref="B78:D78"/>
    <mergeCell ref="B79:D79"/>
    <mergeCell ref="B69:D69"/>
    <mergeCell ref="B70:D70"/>
    <mergeCell ref="B71:D71"/>
    <mergeCell ref="B72:D72"/>
    <mergeCell ref="B73:D73"/>
    <mergeCell ref="B74:D74"/>
    <mergeCell ref="B65:D65"/>
    <mergeCell ref="B66:D66"/>
    <mergeCell ref="B67:D67"/>
    <mergeCell ref="B68:D68"/>
    <mergeCell ref="B62:D62"/>
    <mergeCell ref="B63:D63"/>
    <mergeCell ref="B64:D64"/>
    <mergeCell ref="B94:D94"/>
    <mergeCell ref="E5:G5"/>
    <mergeCell ref="E6:G6"/>
    <mergeCell ref="E7:G7"/>
    <mergeCell ref="E8:G8"/>
    <mergeCell ref="E9:G9"/>
    <mergeCell ref="E10:G10"/>
    <mergeCell ref="E11:G11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80:D80"/>
    <mergeCell ref="B75:D75"/>
    <mergeCell ref="B76:D76"/>
    <mergeCell ref="B77:D77"/>
    <mergeCell ref="B56:D56"/>
    <mergeCell ref="B57:D57"/>
    <mergeCell ref="B58:D58"/>
    <mergeCell ref="B59:D59"/>
    <mergeCell ref="B60:D60"/>
    <mergeCell ref="B61:D61"/>
    <mergeCell ref="B50:D50"/>
    <mergeCell ref="B51:D51"/>
    <mergeCell ref="B52:D52"/>
    <mergeCell ref="B53:D53"/>
    <mergeCell ref="B54:D54"/>
    <mergeCell ref="B55:D55"/>
    <mergeCell ref="B44:D44"/>
    <mergeCell ref="B45:D45"/>
    <mergeCell ref="B46:D46"/>
    <mergeCell ref="B47:D47"/>
    <mergeCell ref="B48:D48"/>
    <mergeCell ref="B49:D49"/>
    <mergeCell ref="B38:D38"/>
    <mergeCell ref="B39:D39"/>
    <mergeCell ref="B40:D40"/>
    <mergeCell ref="B41:D41"/>
    <mergeCell ref="B42:D42"/>
    <mergeCell ref="B43:D43"/>
    <mergeCell ref="B35:D35"/>
    <mergeCell ref="B36:D36"/>
    <mergeCell ref="B37:D37"/>
    <mergeCell ref="B32:D32"/>
    <mergeCell ref="B33:D33"/>
    <mergeCell ref="B34:D34"/>
    <mergeCell ref="B26:D26"/>
    <mergeCell ref="B27:D27"/>
    <mergeCell ref="B28:D28"/>
    <mergeCell ref="B29:D29"/>
    <mergeCell ref="B30:D30"/>
    <mergeCell ref="B31:D31"/>
    <mergeCell ref="B20:D20"/>
    <mergeCell ref="B21:D21"/>
    <mergeCell ref="B22:D22"/>
    <mergeCell ref="B23:D23"/>
    <mergeCell ref="B24:D24"/>
    <mergeCell ref="B25:D25"/>
    <mergeCell ref="B19:D19"/>
    <mergeCell ref="B13:D13"/>
    <mergeCell ref="B14:D14"/>
    <mergeCell ref="B15:D15"/>
    <mergeCell ref="B16:D16"/>
    <mergeCell ref="B17:D17"/>
    <mergeCell ref="B18:D18"/>
    <mergeCell ref="B7:D7"/>
    <mergeCell ref="B8:D8"/>
    <mergeCell ref="B9:D9"/>
    <mergeCell ref="B10:D10"/>
    <mergeCell ref="B11:D11"/>
    <mergeCell ref="B12:D12"/>
    <mergeCell ref="B3:AB3"/>
    <mergeCell ref="B4:D4"/>
    <mergeCell ref="E4:G4"/>
    <mergeCell ref="H4:J4"/>
    <mergeCell ref="B6:D6"/>
    <mergeCell ref="B5:D5"/>
  </mergeCells>
  <pageMargins left="0.7" right="0.7" top="0.75" bottom="0.75" header="0.3" footer="0.3"/>
  <pageSetup paperSize="9" scale="80" orientation="landscape" r:id="rId1"/>
  <rowBreaks count="2" manualBreakCount="2">
    <brk id="19" max="16383" man="1"/>
    <brk id="49" max="16383" man="1"/>
  </rowBreaks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8"/>
  <sheetViews>
    <sheetView tabSelected="1" zoomScale="70" zoomScaleNormal="70" workbookViewId="0">
      <selection activeCell="B6" sqref="B6"/>
    </sheetView>
  </sheetViews>
  <sheetFormatPr baseColWidth="10" defaultRowHeight="12.75" x14ac:dyDescent="0.2"/>
  <cols>
    <col min="2" max="2" width="15.140625" customWidth="1"/>
    <col min="3" max="3" width="16" customWidth="1"/>
    <col min="4" max="4" width="12.7109375" customWidth="1"/>
    <col min="5" max="5" width="13.28515625" bestFit="1" customWidth="1"/>
    <col min="8" max="8" width="13.28515625" bestFit="1" customWidth="1"/>
  </cols>
  <sheetData>
    <row r="1" spans="1:27" ht="37.5" thickTop="1" thickBot="1" x14ac:dyDescent="0.25">
      <c r="A1" s="223" t="s">
        <v>41</v>
      </c>
      <c r="B1" s="224"/>
      <c r="C1" s="224"/>
      <c r="D1" s="224"/>
      <c r="E1" s="225"/>
      <c r="F1" s="226"/>
      <c r="G1" s="227"/>
      <c r="H1" s="228" t="s">
        <v>42</v>
      </c>
      <c r="I1" s="229"/>
      <c r="J1" s="230"/>
      <c r="K1" s="225"/>
      <c r="L1" s="231"/>
      <c r="M1" s="232"/>
      <c r="N1" s="233" t="s">
        <v>43</v>
      </c>
      <c r="O1" s="215"/>
      <c r="P1" s="216"/>
      <c r="Q1" s="234"/>
      <c r="R1" s="235"/>
      <c r="S1" s="236"/>
      <c r="T1" s="214" t="s">
        <v>44</v>
      </c>
      <c r="U1" s="215"/>
      <c r="V1" s="215"/>
      <c r="W1" s="214" t="s">
        <v>44</v>
      </c>
      <c r="X1" s="215"/>
      <c r="Y1" s="215"/>
      <c r="Z1" s="215"/>
      <c r="AA1" s="216"/>
    </row>
    <row r="2" spans="1:27" ht="16.5" thickBot="1" x14ac:dyDescent="0.25">
      <c r="A2" s="69" t="s">
        <v>45</v>
      </c>
      <c r="B2" s="217" t="s">
        <v>3</v>
      </c>
      <c r="C2" s="218"/>
      <c r="D2" s="219"/>
      <c r="E2" s="220" t="s">
        <v>5</v>
      </c>
      <c r="F2" s="220"/>
      <c r="G2" s="220"/>
      <c r="H2" s="217" t="s">
        <v>6</v>
      </c>
      <c r="I2" s="218"/>
      <c r="J2" s="219"/>
      <c r="K2" s="221" t="s">
        <v>33</v>
      </c>
      <c r="L2" s="220"/>
      <c r="M2" s="222"/>
      <c r="N2" s="221" t="s">
        <v>8</v>
      </c>
      <c r="O2" s="220"/>
      <c r="P2" s="222"/>
      <c r="Q2" s="221" t="s">
        <v>34</v>
      </c>
      <c r="R2" s="220"/>
      <c r="S2" s="222"/>
      <c r="T2" s="221" t="s">
        <v>19</v>
      </c>
      <c r="U2" s="220"/>
      <c r="V2" s="222"/>
      <c r="W2" s="70"/>
      <c r="X2" s="70"/>
      <c r="Y2" s="70"/>
      <c r="Z2" s="70"/>
      <c r="AA2" s="71" t="s">
        <v>46</v>
      </c>
    </row>
    <row r="3" spans="1:27" ht="19.5" thickBot="1" x14ac:dyDescent="0.25">
      <c r="A3" s="72"/>
      <c r="B3" s="73"/>
      <c r="C3" s="74" t="s">
        <v>47</v>
      </c>
      <c r="D3" s="75"/>
      <c r="E3" s="76"/>
      <c r="F3" s="74" t="s">
        <v>47</v>
      </c>
      <c r="G3" s="77"/>
      <c r="H3" s="78"/>
      <c r="I3" s="74" t="s">
        <v>47</v>
      </c>
      <c r="J3" s="79"/>
      <c r="K3" s="78"/>
      <c r="L3" s="74" t="s">
        <v>47</v>
      </c>
      <c r="M3" s="79"/>
      <c r="N3" s="78"/>
      <c r="O3" s="74" t="s">
        <v>47</v>
      </c>
      <c r="P3" s="79"/>
      <c r="Q3" s="78"/>
      <c r="R3" s="74" t="s">
        <v>47</v>
      </c>
      <c r="S3" s="80"/>
      <c r="T3" s="78"/>
      <c r="U3" s="74" t="s">
        <v>47</v>
      </c>
      <c r="V3" s="80"/>
      <c r="W3" s="81" t="s">
        <v>48</v>
      </c>
      <c r="X3" s="81" t="s">
        <v>49</v>
      </c>
      <c r="Y3" s="81" t="s">
        <v>50</v>
      </c>
      <c r="Z3" s="81" t="s">
        <v>51</v>
      </c>
      <c r="AA3" s="82"/>
    </row>
    <row r="4" spans="1:27" ht="19.5" thickTop="1" x14ac:dyDescent="0.2">
      <c r="A4" s="264" t="str">
        <f>'domi  trini paire'!B6</f>
        <v>Chef de Caisse</v>
      </c>
      <c r="B4" s="83">
        <f>'Heure début et fin'!B6:D6</f>
        <v>0.35416666666666663</v>
      </c>
      <c r="C4" s="243" t="e">
        <f>D4*5%</f>
        <v>#VALUE!</v>
      </c>
      <c r="D4" s="245" t="e">
        <f>B5-B4</f>
        <v>#VALUE!</v>
      </c>
      <c r="E4" s="83" t="e">
        <f>'Heure début et fin'!B21:D21</f>
        <v>#VALUE!</v>
      </c>
      <c r="F4" s="243" t="e">
        <f>G4*5%</f>
        <v>#VALUE!</v>
      </c>
      <c r="G4" s="245" t="e">
        <f>E5-E4</f>
        <v>#VALUE!</v>
      </c>
      <c r="H4" s="83" t="e">
        <f>'Heure début et fin'!B36:D36</f>
        <v>#VALUE!</v>
      </c>
      <c r="I4" s="243" t="e">
        <f>J4*5%</f>
        <v>#VALUE!</v>
      </c>
      <c r="J4" s="245" t="e">
        <f>H5-H4</f>
        <v>#VALUE!</v>
      </c>
      <c r="K4" s="83"/>
      <c r="L4" s="243">
        <f>M4*5%</f>
        <v>0</v>
      </c>
      <c r="M4" s="245">
        <f>K5-K4</f>
        <v>0</v>
      </c>
      <c r="N4" s="83"/>
      <c r="O4" s="243">
        <f>P4*5%</f>
        <v>0</v>
      </c>
      <c r="P4" s="245">
        <f>N5-N4</f>
        <v>0</v>
      </c>
      <c r="Q4" s="83"/>
      <c r="R4" s="243">
        <f>S4*5%</f>
        <v>0</v>
      </c>
      <c r="S4" s="245">
        <f>Q5-Q4</f>
        <v>0</v>
      </c>
      <c r="T4" s="83"/>
      <c r="U4" s="243">
        <f>V4*5%</f>
        <v>0</v>
      </c>
      <c r="V4" s="245">
        <f>T5-T4</f>
        <v>0</v>
      </c>
      <c r="W4" s="247" t="e">
        <f>SUM(D4+D6+G4+G6+J4+J6+M4+M6+P4+P6+S4+S6+V4+D8+G8+J8+M8+P8+V8)</f>
        <v>#VALUE!</v>
      </c>
      <c r="X4" s="249">
        <v>2.3958333333333335</v>
      </c>
      <c r="Y4" s="249" t="e">
        <f>W4-X4</f>
        <v>#VALUE!</v>
      </c>
      <c r="Z4" s="237" t="e">
        <f>C4+C6+F4+F6+I4+I6+L4+L6+O4+O6+R4+R6+U4</f>
        <v>#VALUE!</v>
      </c>
      <c r="AA4" s="239"/>
    </row>
    <row r="5" spans="1:27" ht="19.5" thickBot="1" x14ac:dyDescent="0.25">
      <c r="A5" s="265"/>
      <c r="B5" s="84" t="e">
        <f>'Heure début et fin'!E6:G6</f>
        <v>#VALUE!</v>
      </c>
      <c r="C5" s="244"/>
      <c r="D5" s="246"/>
      <c r="E5" s="84">
        <f>'Heure début et fin'!E21:G21</f>
        <v>0.60416666666666663</v>
      </c>
      <c r="F5" s="244"/>
      <c r="G5" s="246"/>
      <c r="H5" s="84" t="e">
        <f>'Heure début et fin'!E36:G36</f>
        <v>#VALUE!</v>
      </c>
      <c r="I5" s="244"/>
      <c r="J5" s="246"/>
      <c r="K5" s="84"/>
      <c r="L5" s="244"/>
      <c r="M5" s="246"/>
      <c r="N5" s="84"/>
      <c r="O5" s="244"/>
      <c r="P5" s="246"/>
      <c r="Q5" s="84"/>
      <c r="R5" s="244"/>
      <c r="S5" s="246"/>
      <c r="T5" s="84"/>
      <c r="U5" s="244"/>
      <c r="V5" s="246"/>
      <c r="W5" s="248"/>
      <c r="X5" s="250"/>
      <c r="Y5" s="251"/>
      <c r="Z5" s="238"/>
      <c r="AA5" s="240"/>
    </row>
    <row r="6" spans="1:27" ht="18.75" x14ac:dyDescent="0.2">
      <c r="A6" s="265"/>
      <c r="B6" s="83"/>
      <c r="C6" s="243">
        <f>D6*5%</f>
        <v>0</v>
      </c>
      <c r="D6" s="245">
        <f>B7-B6</f>
        <v>0</v>
      </c>
      <c r="E6" s="83"/>
      <c r="F6" s="243">
        <f>G6*5%</f>
        <v>0</v>
      </c>
      <c r="G6" s="245">
        <f>E7-E6</f>
        <v>0</v>
      </c>
      <c r="H6" s="83"/>
      <c r="I6" s="243">
        <f>J6*5%</f>
        <v>0</v>
      </c>
      <c r="J6" s="245">
        <f>H7-H6</f>
        <v>0</v>
      </c>
      <c r="K6" s="83"/>
      <c r="L6" s="243">
        <f>M6*5%</f>
        <v>0</v>
      </c>
      <c r="M6" s="245">
        <f>K7-K6</f>
        <v>0</v>
      </c>
      <c r="N6" s="83"/>
      <c r="O6" s="243">
        <f>P6*5%</f>
        <v>0</v>
      </c>
      <c r="P6" s="245">
        <f>N7-N6</f>
        <v>0</v>
      </c>
      <c r="Q6" s="83"/>
      <c r="R6" s="243">
        <f>S6*5%</f>
        <v>0</v>
      </c>
      <c r="S6" s="245">
        <f>Q7-Q6</f>
        <v>0</v>
      </c>
      <c r="T6" s="85"/>
      <c r="U6" s="260"/>
      <c r="V6" s="262"/>
      <c r="W6" s="252" t="s">
        <v>52</v>
      </c>
      <c r="X6" s="250"/>
      <c r="Y6" s="86" t="e">
        <f>Y4</f>
        <v>#VALUE!</v>
      </c>
      <c r="Z6" s="87"/>
      <c r="AA6" s="240"/>
    </row>
    <row r="7" spans="1:27" ht="19.5" thickBot="1" x14ac:dyDescent="0.25">
      <c r="A7" s="266"/>
      <c r="B7" s="84"/>
      <c r="C7" s="244"/>
      <c r="D7" s="246"/>
      <c r="E7" s="84"/>
      <c r="F7" s="244"/>
      <c r="G7" s="246"/>
      <c r="H7" s="84"/>
      <c r="I7" s="244"/>
      <c r="J7" s="246"/>
      <c r="K7" s="84"/>
      <c r="L7" s="244"/>
      <c r="M7" s="246"/>
      <c r="N7" s="84"/>
      <c r="O7" s="244"/>
      <c r="P7" s="246"/>
      <c r="Q7" s="84"/>
      <c r="R7" s="244"/>
      <c r="S7" s="246"/>
      <c r="T7" s="88"/>
      <c r="U7" s="261"/>
      <c r="V7" s="263"/>
      <c r="W7" s="253" t="s">
        <v>53</v>
      </c>
      <c r="X7" s="254"/>
      <c r="Y7" s="86"/>
      <c r="Z7" s="89" t="e">
        <f>Y4*5%</f>
        <v>#VALUE!</v>
      </c>
      <c r="AA7" s="240"/>
    </row>
    <row r="8" spans="1:27" ht="18.75" x14ac:dyDescent="0.2">
      <c r="A8" s="255" t="s">
        <v>54</v>
      </c>
      <c r="B8" s="90"/>
      <c r="C8" s="243">
        <f>D8*5%</f>
        <v>0</v>
      </c>
      <c r="D8" s="258">
        <f>+G8+J8+M8+P8+S8+V8</f>
        <v>0</v>
      </c>
      <c r="E8" s="90"/>
      <c r="F8" s="243">
        <f>G8*5%</f>
        <v>0</v>
      </c>
      <c r="G8" s="258">
        <f>E9-E8</f>
        <v>0</v>
      </c>
      <c r="H8" s="90"/>
      <c r="I8" s="243">
        <f>J8*5%</f>
        <v>0</v>
      </c>
      <c r="J8" s="258">
        <f>H9-H8</f>
        <v>0</v>
      </c>
      <c r="K8" s="90"/>
      <c r="L8" s="243">
        <f>M8*5%</f>
        <v>0</v>
      </c>
      <c r="M8" s="258">
        <f>K9-K8</f>
        <v>0</v>
      </c>
      <c r="N8" s="90"/>
      <c r="O8" s="243">
        <f>P8*5%</f>
        <v>0</v>
      </c>
      <c r="P8" s="258">
        <f>N9-N8</f>
        <v>0</v>
      </c>
      <c r="Q8" s="90"/>
      <c r="R8" s="243">
        <f>S8*5%</f>
        <v>0</v>
      </c>
      <c r="S8" s="267">
        <f>Q9-Q8</f>
        <v>0</v>
      </c>
      <c r="T8" s="90"/>
      <c r="U8" s="243">
        <f>V8*5%</f>
        <v>0</v>
      </c>
      <c r="V8" s="267">
        <f>T9-T8</f>
        <v>0</v>
      </c>
      <c r="W8" s="269" t="s">
        <v>55</v>
      </c>
      <c r="X8" s="270"/>
      <c r="Y8" s="91">
        <f>D10+G10+J10+M10+P10+S10+V10</f>
        <v>0</v>
      </c>
      <c r="Z8" s="92"/>
      <c r="AA8" s="241"/>
    </row>
    <row r="9" spans="1:27" ht="19.5" thickBot="1" x14ac:dyDescent="0.25">
      <c r="A9" s="256"/>
      <c r="B9" s="93"/>
      <c r="C9" s="257"/>
      <c r="D9" s="259"/>
      <c r="E9" s="93"/>
      <c r="F9" s="257"/>
      <c r="G9" s="259"/>
      <c r="H9" s="93"/>
      <c r="I9" s="257"/>
      <c r="J9" s="259"/>
      <c r="K9" s="93"/>
      <c r="L9" s="257"/>
      <c r="M9" s="259"/>
      <c r="N9" s="93"/>
      <c r="O9" s="257"/>
      <c r="P9" s="259"/>
      <c r="Q9" s="93"/>
      <c r="R9" s="257"/>
      <c r="S9" s="268"/>
      <c r="T9" s="93"/>
      <c r="U9" s="257"/>
      <c r="V9" s="268"/>
      <c r="W9" s="271" t="s">
        <v>56</v>
      </c>
      <c r="X9" s="272"/>
      <c r="Y9" s="273"/>
      <c r="Z9" s="94">
        <f>+Y8*5%</f>
        <v>0</v>
      </c>
      <c r="AA9" s="241"/>
    </row>
    <row r="10" spans="1:27" ht="19.5" thickBot="1" x14ac:dyDescent="0.25">
      <c r="A10" s="95" t="s">
        <v>55</v>
      </c>
      <c r="B10" s="96"/>
      <c r="C10" s="97"/>
      <c r="D10" s="98">
        <f>B10</f>
        <v>0</v>
      </c>
      <c r="E10" s="96"/>
      <c r="F10" s="97"/>
      <c r="G10" s="98">
        <f>E10</f>
        <v>0</v>
      </c>
      <c r="H10" s="96"/>
      <c r="I10" s="97"/>
      <c r="J10" s="98">
        <f>H10</f>
        <v>0</v>
      </c>
      <c r="K10" s="96"/>
      <c r="L10" s="97"/>
      <c r="M10" s="98">
        <f>K10</f>
        <v>0</v>
      </c>
      <c r="N10" s="96"/>
      <c r="O10" s="97"/>
      <c r="P10" s="98">
        <f>N10</f>
        <v>0</v>
      </c>
      <c r="Q10" s="96"/>
      <c r="R10" s="97"/>
      <c r="S10" s="98">
        <f>Q10</f>
        <v>0</v>
      </c>
      <c r="T10" s="96"/>
      <c r="U10" s="97"/>
      <c r="V10" s="98">
        <f>T10</f>
        <v>0</v>
      </c>
      <c r="W10" s="274" t="s">
        <v>57</v>
      </c>
      <c r="X10" s="275"/>
      <c r="Y10" s="99">
        <f>V4</f>
        <v>0</v>
      </c>
      <c r="Z10" s="100"/>
      <c r="AA10" s="242"/>
    </row>
    <row r="11" spans="1:27" ht="19.5" thickTop="1" x14ac:dyDescent="0.2">
      <c r="A11" s="264" t="str">
        <f>'domi  trini paire'!B10</f>
        <v xml:space="preserve">Salezia </v>
      </c>
      <c r="B11" s="83">
        <v>0.29166666666666669</v>
      </c>
      <c r="C11" s="243">
        <f>D11*5%</f>
        <v>1.7708333333333336E-2</v>
      </c>
      <c r="D11" s="245">
        <f>B12-B11</f>
        <v>0.35416666666666669</v>
      </c>
      <c r="E11" s="83">
        <v>0.29166666666666669</v>
      </c>
      <c r="F11" s="243">
        <f>G11*5%</f>
        <v>1.7708333333333336E-2</v>
      </c>
      <c r="G11" s="245">
        <f>E12-E11</f>
        <v>0.35416666666666669</v>
      </c>
      <c r="H11" s="83"/>
      <c r="I11" s="243">
        <f>J11*5%</f>
        <v>0</v>
      </c>
      <c r="J11" s="245">
        <f>H12-H11</f>
        <v>0</v>
      </c>
      <c r="K11" s="83">
        <v>0.54166666666666663</v>
      </c>
      <c r="L11" s="243">
        <f>M11*5%</f>
        <v>1.7708333333333336E-2</v>
      </c>
      <c r="M11" s="245">
        <f>K12-K11</f>
        <v>0.35416666666666674</v>
      </c>
      <c r="N11" s="83"/>
      <c r="O11" s="243">
        <f>P11*5%</f>
        <v>0</v>
      </c>
      <c r="P11" s="245">
        <f>N12-N11</f>
        <v>0</v>
      </c>
      <c r="Q11" s="83">
        <v>0.29166666666666669</v>
      </c>
      <c r="R11" s="243">
        <f>S11*5%</f>
        <v>1.7708333333333336E-2</v>
      </c>
      <c r="S11" s="245">
        <f>Q12-Q11</f>
        <v>0.35416666666666669</v>
      </c>
      <c r="T11" s="83"/>
      <c r="U11" s="243">
        <f>V11*5%</f>
        <v>0</v>
      </c>
      <c r="V11" s="245">
        <f>T12-T11</f>
        <v>0</v>
      </c>
      <c r="W11" s="247">
        <f>SUM(D11+D13+G11+G13+J11+J13+M11+M13+P11+P13+S11+S13+V11+D15+G15+J15+M15+P15+V15)</f>
        <v>1.7500000000000002</v>
      </c>
      <c r="X11" s="249">
        <v>1.75</v>
      </c>
      <c r="Y11" s="249">
        <f>W11-X11</f>
        <v>0</v>
      </c>
      <c r="Z11" s="237">
        <f>C11+C13+F11+F13+I11+I13+L11+L13+O11+O13+R11+R13+U11</f>
        <v>8.7500000000000022E-2</v>
      </c>
      <c r="AA11" s="239"/>
    </row>
    <row r="12" spans="1:27" ht="19.5" thickBot="1" x14ac:dyDescent="0.25">
      <c r="A12" s="265"/>
      <c r="B12" s="84">
        <v>0.64583333333333337</v>
      </c>
      <c r="C12" s="244"/>
      <c r="D12" s="246"/>
      <c r="E12" s="84">
        <v>0.64583333333333337</v>
      </c>
      <c r="F12" s="244"/>
      <c r="G12" s="246"/>
      <c r="H12" s="84"/>
      <c r="I12" s="244"/>
      <c r="J12" s="246"/>
      <c r="K12" s="84">
        <v>0.89583333333333337</v>
      </c>
      <c r="L12" s="244"/>
      <c r="M12" s="246"/>
      <c r="N12" s="84"/>
      <c r="O12" s="244"/>
      <c r="P12" s="246"/>
      <c r="Q12" s="84">
        <v>0.64583333333333337</v>
      </c>
      <c r="R12" s="244"/>
      <c r="S12" s="246"/>
      <c r="T12" s="84"/>
      <c r="U12" s="244"/>
      <c r="V12" s="246"/>
      <c r="W12" s="248"/>
      <c r="X12" s="250"/>
      <c r="Y12" s="251"/>
      <c r="Z12" s="238"/>
      <c r="AA12" s="240"/>
    </row>
    <row r="13" spans="1:27" ht="18.75" x14ac:dyDescent="0.2">
      <c r="A13" s="265"/>
      <c r="B13" s="83"/>
      <c r="C13" s="243">
        <f>D13*5%</f>
        <v>0</v>
      </c>
      <c r="D13" s="245">
        <f>B14-B13</f>
        <v>0</v>
      </c>
      <c r="E13" s="83"/>
      <c r="F13" s="243">
        <f>G13*5%</f>
        <v>0</v>
      </c>
      <c r="G13" s="245">
        <f>E14-E13</f>
        <v>0</v>
      </c>
      <c r="H13" s="83">
        <v>0.5625</v>
      </c>
      <c r="I13" s="243">
        <f>J13*5%</f>
        <v>1.666666666666667E-2</v>
      </c>
      <c r="J13" s="245">
        <f>H14-H13</f>
        <v>0.33333333333333337</v>
      </c>
      <c r="K13" s="83"/>
      <c r="L13" s="243">
        <f>M13*5%</f>
        <v>0</v>
      </c>
      <c r="M13" s="245">
        <f>K14-K13</f>
        <v>0</v>
      </c>
      <c r="N13" s="83"/>
      <c r="O13" s="243">
        <f>P13*5%</f>
        <v>0</v>
      </c>
      <c r="P13" s="245">
        <f>N14-N13</f>
        <v>0</v>
      </c>
      <c r="Q13" s="83"/>
      <c r="R13" s="243">
        <f>S13*5%</f>
        <v>0</v>
      </c>
      <c r="S13" s="245">
        <f>Q14-Q13</f>
        <v>0</v>
      </c>
      <c r="T13" s="85"/>
      <c r="U13" s="260"/>
      <c r="V13" s="262"/>
      <c r="W13" s="252" t="s">
        <v>52</v>
      </c>
      <c r="X13" s="250"/>
      <c r="Y13" s="86">
        <f>Y11</f>
        <v>0</v>
      </c>
      <c r="Z13" s="87"/>
      <c r="AA13" s="240"/>
    </row>
    <row r="14" spans="1:27" ht="19.5" thickBot="1" x14ac:dyDescent="0.25">
      <c r="A14" s="266"/>
      <c r="B14" s="84"/>
      <c r="C14" s="244"/>
      <c r="D14" s="246"/>
      <c r="E14" s="84"/>
      <c r="F14" s="244"/>
      <c r="G14" s="246"/>
      <c r="H14" s="84">
        <v>0.89583333333333337</v>
      </c>
      <c r="I14" s="244"/>
      <c r="J14" s="246"/>
      <c r="K14" s="84"/>
      <c r="L14" s="244"/>
      <c r="M14" s="246"/>
      <c r="N14" s="84"/>
      <c r="O14" s="244"/>
      <c r="P14" s="246"/>
      <c r="Q14" s="84"/>
      <c r="R14" s="244"/>
      <c r="S14" s="246"/>
      <c r="T14" s="88"/>
      <c r="U14" s="261"/>
      <c r="V14" s="263"/>
      <c r="W14" s="253" t="s">
        <v>53</v>
      </c>
      <c r="X14" s="254"/>
      <c r="Y14" s="86"/>
      <c r="Z14" s="89">
        <f>Y11*5%</f>
        <v>0</v>
      </c>
      <c r="AA14" s="240"/>
    </row>
    <row r="15" spans="1:27" ht="18.75" x14ac:dyDescent="0.2">
      <c r="A15" s="255" t="s">
        <v>54</v>
      </c>
      <c r="B15" s="90"/>
      <c r="C15" s="243">
        <f>D15*5%</f>
        <v>0</v>
      </c>
      <c r="D15" s="258">
        <f>B16-B15</f>
        <v>0</v>
      </c>
      <c r="E15" s="90"/>
      <c r="F15" s="243">
        <f>G15*5%</f>
        <v>0</v>
      </c>
      <c r="G15" s="258">
        <f>E16-E15</f>
        <v>0</v>
      </c>
      <c r="H15" s="90"/>
      <c r="I15" s="243">
        <f>J15*5%</f>
        <v>0</v>
      </c>
      <c r="J15" s="258">
        <f>H16-H15</f>
        <v>0</v>
      </c>
      <c r="K15" s="90"/>
      <c r="L15" s="243">
        <f>M15*5%</f>
        <v>0</v>
      </c>
      <c r="M15" s="258">
        <f>K16-K15</f>
        <v>0</v>
      </c>
      <c r="N15" s="90"/>
      <c r="O15" s="243">
        <f>P15*5%</f>
        <v>0</v>
      </c>
      <c r="P15" s="258">
        <f>N16-N15</f>
        <v>0</v>
      </c>
      <c r="Q15" s="90"/>
      <c r="R15" s="243">
        <f>S15*5%</f>
        <v>0</v>
      </c>
      <c r="S15" s="267">
        <f>Q16-Q15</f>
        <v>0</v>
      </c>
      <c r="T15" s="90"/>
      <c r="U15" s="243">
        <f>V15*5%</f>
        <v>0</v>
      </c>
      <c r="V15" s="267">
        <f>T16-T15</f>
        <v>0</v>
      </c>
      <c r="W15" s="269" t="s">
        <v>55</v>
      </c>
      <c r="X15" s="270"/>
      <c r="Y15" s="91">
        <f>D17+G17+J17+M17+P17+S17+V17</f>
        <v>0</v>
      </c>
      <c r="Z15" s="92"/>
      <c r="AA15" s="241"/>
    </row>
    <row r="16" spans="1:27" ht="19.5" thickBot="1" x14ac:dyDescent="0.25">
      <c r="A16" s="256"/>
      <c r="B16" s="93"/>
      <c r="C16" s="257"/>
      <c r="D16" s="259"/>
      <c r="E16" s="93"/>
      <c r="F16" s="257"/>
      <c r="G16" s="259"/>
      <c r="H16" s="93"/>
      <c r="I16" s="257"/>
      <c r="J16" s="259"/>
      <c r="K16" s="93"/>
      <c r="L16" s="257"/>
      <c r="M16" s="259"/>
      <c r="N16" s="93"/>
      <c r="O16" s="257"/>
      <c r="P16" s="259"/>
      <c r="Q16" s="93"/>
      <c r="R16" s="257"/>
      <c r="S16" s="268"/>
      <c r="T16" s="93"/>
      <c r="U16" s="257"/>
      <c r="V16" s="268"/>
      <c r="W16" s="271" t="s">
        <v>56</v>
      </c>
      <c r="X16" s="272"/>
      <c r="Y16" s="273"/>
      <c r="Z16" s="94">
        <f>+Y15*5%</f>
        <v>0</v>
      </c>
      <c r="AA16" s="241"/>
    </row>
    <row r="17" spans="1:27" ht="19.5" thickBot="1" x14ac:dyDescent="0.25">
      <c r="A17" s="95" t="s">
        <v>55</v>
      </c>
      <c r="B17" s="96">
        <v>0</v>
      </c>
      <c r="C17" s="97"/>
      <c r="D17" s="98">
        <f>B17</f>
        <v>0</v>
      </c>
      <c r="E17" s="96">
        <v>0</v>
      </c>
      <c r="F17" s="97"/>
      <c r="G17" s="98">
        <f>E17</f>
        <v>0</v>
      </c>
      <c r="H17" s="96">
        <v>0</v>
      </c>
      <c r="I17" s="97"/>
      <c r="J17" s="98">
        <f>H17</f>
        <v>0</v>
      </c>
      <c r="K17" s="96">
        <v>0</v>
      </c>
      <c r="L17" s="97"/>
      <c r="M17" s="98">
        <f>K17</f>
        <v>0</v>
      </c>
      <c r="N17" s="96">
        <v>0</v>
      </c>
      <c r="O17" s="97"/>
      <c r="P17" s="98">
        <f>N17</f>
        <v>0</v>
      </c>
      <c r="Q17" s="96">
        <v>0</v>
      </c>
      <c r="R17" s="97"/>
      <c r="S17" s="98">
        <f>Q17</f>
        <v>0</v>
      </c>
      <c r="T17" s="96">
        <v>0</v>
      </c>
      <c r="U17" s="97"/>
      <c r="V17" s="98">
        <f>T17</f>
        <v>0</v>
      </c>
      <c r="W17" s="274" t="s">
        <v>57</v>
      </c>
      <c r="X17" s="275"/>
      <c r="Y17" s="99">
        <f>V11</f>
        <v>0</v>
      </c>
      <c r="Z17" s="100"/>
      <c r="AA17" s="242"/>
    </row>
    <row r="18" spans="1:27" ht="19.5" thickTop="1" x14ac:dyDescent="0.2">
      <c r="A18" s="276" t="str">
        <f>'domi  trini paire'!B11</f>
        <v>Audrey</v>
      </c>
      <c r="B18" s="101"/>
      <c r="C18" s="243">
        <f>D18*5%</f>
        <v>0</v>
      </c>
      <c r="D18" s="279">
        <f>B19-B18</f>
        <v>0</v>
      </c>
      <c r="E18" s="83">
        <v>0.29166666666666669</v>
      </c>
      <c r="F18" s="243">
        <f>G18*5%</f>
        <v>1.7708333333333336E-2</v>
      </c>
      <c r="G18" s="279">
        <f>E19-E18</f>
        <v>0.35416666666666669</v>
      </c>
      <c r="H18" s="101">
        <v>0.29166666666666669</v>
      </c>
      <c r="I18" s="243">
        <f>J18*5%</f>
        <v>1.6666666666666666E-2</v>
      </c>
      <c r="J18" s="279">
        <f>H19-H18</f>
        <v>0.33333333333333331</v>
      </c>
      <c r="K18" s="101">
        <v>0.29166666666666669</v>
      </c>
      <c r="L18" s="243">
        <f>M18*5%</f>
        <v>1.7708333333333336E-2</v>
      </c>
      <c r="M18" s="279">
        <f>K19-K18</f>
        <v>0.35416666666666669</v>
      </c>
      <c r="N18" s="101">
        <v>0.54166666666666663</v>
      </c>
      <c r="O18" s="243">
        <f>P18*5%</f>
        <v>1.7708333333333336E-2</v>
      </c>
      <c r="P18" s="279">
        <f>N19-N18</f>
        <v>0.35416666666666674</v>
      </c>
      <c r="Q18" s="101">
        <v>0.29166666666666669</v>
      </c>
      <c r="R18" s="243">
        <f>S18*5%</f>
        <v>1.7708333333333336E-2</v>
      </c>
      <c r="S18" s="279">
        <f>Q19-Q18</f>
        <v>0.35416666666666669</v>
      </c>
      <c r="T18" s="83"/>
      <c r="U18" s="243">
        <f>V18*5%</f>
        <v>0</v>
      </c>
      <c r="V18" s="245">
        <f>T19-T18</f>
        <v>0</v>
      </c>
      <c r="W18" s="247">
        <f>SUM(D18+D20+G18+G20+J18+J20+M18+M20+P18+P20+S18+S20+V18+D22+G22+J22+M22+P22+V22)</f>
        <v>1.7500000000000002</v>
      </c>
      <c r="X18" s="249">
        <v>1.75</v>
      </c>
      <c r="Y18" s="249">
        <f>W18-X18</f>
        <v>0</v>
      </c>
      <c r="Z18" s="237">
        <f>C18+C20+F18+F20+I18+I20+L18+L20+O18+O20+R18+R20+U18</f>
        <v>8.7500000000000022E-2</v>
      </c>
      <c r="AA18" s="239"/>
    </row>
    <row r="19" spans="1:27" ht="19.5" thickBot="1" x14ac:dyDescent="0.25">
      <c r="A19" s="277"/>
      <c r="B19" s="84"/>
      <c r="C19" s="244"/>
      <c r="D19" s="280"/>
      <c r="E19" s="84">
        <v>0.64583333333333337</v>
      </c>
      <c r="F19" s="244"/>
      <c r="G19" s="280"/>
      <c r="H19" s="84">
        <v>0.625</v>
      </c>
      <c r="I19" s="244"/>
      <c r="J19" s="280"/>
      <c r="K19" s="84">
        <v>0.64583333333333337</v>
      </c>
      <c r="L19" s="244"/>
      <c r="M19" s="280"/>
      <c r="N19" s="84">
        <v>0.89583333333333337</v>
      </c>
      <c r="O19" s="244"/>
      <c r="P19" s="280"/>
      <c r="Q19" s="84">
        <v>0.64583333333333337</v>
      </c>
      <c r="R19" s="244"/>
      <c r="S19" s="280"/>
      <c r="T19" s="84"/>
      <c r="U19" s="244"/>
      <c r="V19" s="246"/>
      <c r="W19" s="248"/>
      <c r="X19" s="250"/>
      <c r="Y19" s="251"/>
      <c r="Z19" s="238"/>
      <c r="AA19" s="240"/>
    </row>
    <row r="20" spans="1:27" ht="18.75" x14ac:dyDescent="0.2">
      <c r="A20" s="277"/>
      <c r="B20" s="102"/>
      <c r="C20" s="243">
        <f>D20*5%</f>
        <v>0</v>
      </c>
      <c r="D20" s="245">
        <f>B21-B20</f>
        <v>0</v>
      </c>
      <c r="E20" s="102"/>
      <c r="F20" s="243">
        <f>G20*5%</f>
        <v>0</v>
      </c>
      <c r="G20" s="245">
        <f>E21-E20</f>
        <v>0</v>
      </c>
      <c r="H20" s="102"/>
      <c r="I20" s="243">
        <f>J20*5%</f>
        <v>0</v>
      </c>
      <c r="J20" s="245">
        <f>H21-H20</f>
        <v>0</v>
      </c>
      <c r="K20" s="102"/>
      <c r="L20" s="243">
        <f>M20*5%</f>
        <v>0</v>
      </c>
      <c r="M20" s="245">
        <f>K21-K20</f>
        <v>0</v>
      </c>
      <c r="N20" s="102"/>
      <c r="O20" s="243">
        <f>P20*5%</f>
        <v>0</v>
      </c>
      <c r="P20" s="245">
        <f>N21-N20</f>
        <v>0</v>
      </c>
      <c r="Q20" s="102"/>
      <c r="R20" s="243">
        <f>S20*5%</f>
        <v>0</v>
      </c>
      <c r="S20" s="245">
        <f>Q21-Q20</f>
        <v>0</v>
      </c>
      <c r="T20" s="85"/>
      <c r="U20" s="260"/>
      <c r="V20" s="262"/>
      <c r="W20" s="252" t="s">
        <v>52</v>
      </c>
      <c r="X20" s="250"/>
      <c r="Y20" s="86">
        <f>Y18</f>
        <v>0</v>
      </c>
      <c r="Z20" s="87"/>
      <c r="AA20" s="240"/>
    </row>
    <row r="21" spans="1:27" ht="19.5" thickBot="1" x14ac:dyDescent="0.25">
      <c r="A21" s="278"/>
      <c r="B21" s="103"/>
      <c r="C21" s="244"/>
      <c r="D21" s="246"/>
      <c r="E21" s="103"/>
      <c r="F21" s="244"/>
      <c r="G21" s="246"/>
      <c r="H21" s="103"/>
      <c r="I21" s="244"/>
      <c r="J21" s="246"/>
      <c r="K21" s="103"/>
      <c r="L21" s="244"/>
      <c r="M21" s="246"/>
      <c r="N21" s="103"/>
      <c r="O21" s="244"/>
      <c r="P21" s="246"/>
      <c r="Q21" s="103"/>
      <c r="R21" s="244"/>
      <c r="S21" s="246"/>
      <c r="T21" s="88"/>
      <c r="U21" s="261"/>
      <c r="V21" s="263"/>
      <c r="W21" s="253" t="s">
        <v>53</v>
      </c>
      <c r="X21" s="254"/>
      <c r="Y21" s="86"/>
      <c r="Z21" s="89">
        <f>Y18*5%</f>
        <v>0</v>
      </c>
      <c r="AA21" s="240"/>
    </row>
    <row r="22" spans="1:27" ht="18.75" x14ac:dyDescent="0.2">
      <c r="A22" s="255" t="s">
        <v>54</v>
      </c>
      <c r="B22" s="90"/>
      <c r="C22" s="243">
        <f>D22*5%</f>
        <v>0</v>
      </c>
      <c r="D22" s="258">
        <f>B23-B22</f>
        <v>0</v>
      </c>
      <c r="E22" s="90"/>
      <c r="F22" s="243">
        <f>G22*5%</f>
        <v>0</v>
      </c>
      <c r="G22" s="258">
        <f>E23-E22</f>
        <v>0</v>
      </c>
      <c r="H22" s="90"/>
      <c r="I22" s="243">
        <f>J22*5%</f>
        <v>0</v>
      </c>
      <c r="J22" s="258">
        <f>H23-H22</f>
        <v>0</v>
      </c>
      <c r="K22" s="90"/>
      <c r="L22" s="243">
        <f>M22*5%</f>
        <v>0</v>
      </c>
      <c r="M22" s="258">
        <f>K23-K22</f>
        <v>0</v>
      </c>
      <c r="N22" s="90"/>
      <c r="O22" s="243">
        <f>P22*5%</f>
        <v>0</v>
      </c>
      <c r="P22" s="258">
        <f>N23-N22</f>
        <v>0</v>
      </c>
      <c r="Q22" s="90"/>
      <c r="R22" s="243">
        <f>S22*5%</f>
        <v>0</v>
      </c>
      <c r="S22" s="267">
        <f>Q23-Q22</f>
        <v>0</v>
      </c>
      <c r="T22" s="90"/>
      <c r="U22" s="243">
        <f>V22*5%</f>
        <v>0</v>
      </c>
      <c r="V22" s="267">
        <f>T23-T22</f>
        <v>0</v>
      </c>
      <c r="W22" s="269" t="s">
        <v>55</v>
      </c>
      <c r="X22" s="270"/>
      <c r="Y22" s="91">
        <f>D24+G24+J24+M24+P24+S24+V24</f>
        <v>0</v>
      </c>
      <c r="Z22" s="92"/>
      <c r="AA22" s="241"/>
    </row>
    <row r="23" spans="1:27" ht="19.5" thickBot="1" x14ac:dyDescent="0.25">
      <c r="A23" s="256"/>
      <c r="B23" s="93"/>
      <c r="C23" s="257"/>
      <c r="D23" s="259"/>
      <c r="E23" s="93"/>
      <c r="F23" s="257"/>
      <c r="G23" s="259"/>
      <c r="H23" s="93"/>
      <c r="I23" s="257"/>
      <c r="J23" s="259"/>
      <c r="K23" s="93"/>
      <c r="L23" s="257"/>
      <c r="M23" s="259"/>
      <c r="N23" s="93"/>
      <c r="O23" s="257"/>
      <c r="P23" s="259"/>
      <c r="Q23" s="93"/>
      <c r="R23" s="257"/>
      <c r="S23" s="268"/>
      <c r="T23" s="93"/>
      <c r="U23" s="257"/>
      <c r="V23" s="268"/>
      <c r="W23" s="271" t="s">
        <v>56</v>
      </c>
      <c r="X23" s="272"/>
      <c r="Y23" s="273"/>
      <c r="Z23" s="94">
        <f>+Y22*5%</f>
        <v>0</v>
      </c>
      <c r="AA23" s="241"/>
    </row>
    <row r="24" spans="1:27" ht="19.5" thickBot="1" x14ac:dyDescent="0.25">
      <c r="A24" s="95" t="s">
        <v>55</v>
      </c>
      <c r="B24" s="96">
        <v>0</v>
      </c>
      <c r="C24" s="97"/>
      <c r="D24" s="98">
        <f>B24</f>
        <v>0</v>
      </c>
      <c r="E24" s="96">
        <v>0</v>
      </c>
      <c r="F24" s="97"/>
      <c r="G24" s="98">
        <f>E24</f>
        <v>0</v>
      </c>
      <c r="H24" s="96">
        <v>0</v>
      </c>
      <c r="I24" s="97"/>
      <c r="J24" s="98">
        <f>H24</f>
        <v>0</v>
      </c>
      <c r="K24" s="96">
        <v>0</v>
      </c>
      <c r="L24" s="97"/>
      <c r="M24" s="98">
        <f>K24</f>
        <v>0</v>
      </c>
      <c r="N24" s="96">
        <v>0</v>
      </c>
      <c r="O24" s="97"/>
      <c r="P24" s="98">
        <f>N24</f>
        <v>0</v>
      </c>
      <c r="Q24" s="96">
        <v>0</v>
      </c>
      <c r="R24" s="97"/>
      <c r="S24" s="98">
        <f>Q24</f>
        <v>0</v>
      </c>
      <c r="T24" s="96">
        <v>0</v>
      </c>
      <c r="U24" s="97"/>
      <c r="V24" s="98">
        <f>T24</f>
        <v>0</v>
      </c>
      <c r="W24" s="274" t="s">
        <v>57</v>
      </c>
      <c r="X24" s="275"/>
      <c r="Y24" s="99">
        <f>V18</f>
        <v>0</v>
      </c>
      <c r="Z24" s="100"/>
      <c r="AA24" s="242"/>
    </row>
    <row r="25" spans="1:27" ht="19.5" thickTop="1" x14ac:dyDescent="0.2">
      <c r="A25" s="264" t="str">
        <f>'domi  trini paire'!B12</f>
        <v>Sandrine Boiteau</v>
      </c>
      <c r="B25" s="101">
        <v>0.375</v>
      </c>
      <c r="C25" s="243">
        <f>D25*5%</f>
        <v>1.2500000000000001E-2</v>
      </c>
      <c r="D25" s="279">
        <f>B26-B25</f>
        <v>0.25</v>
      </c>
      <c r="E25" s="101"/>
      <c r="F25" s="243">
        <f>G25*5%</f>
        <v>0</v>
      </c>
      <c r="G25" s="279">
        <f>E26-E25</f>
        <v>0</v>
      </c>
      <c r="H25" s="101">
        <v>0.35416666666666669</v>
      </c>
      <c r="I25" s="243">
        <f>J25*5%</f>
        <v>1.4583333333333335E-2</v>
      </c>
      <c r="J25" s="279">
        <f>H26-H25</f>
        <v>0.29166666666666669</v>
      </c>
      <c r="K25" s="101">
        <v>0.58333333333333337</v>
      </c>
      <c r="L25" s="243">
        <f>M25*5%</f>
        <v>1.4583333333333332E-2</v>
      </c>
      <c r="M25" s="279">
        <f>K26-K25</f>
        <v>0.29166666666666663</v>
      </c>
      <c r="N25" s="101"/>
      <c r="O25" s="243">
        <f>P25*5%</f>
        <v>0</v>
      </c>
      <c r="P25" s="279">
        <f>N26-N25</f>
        <v>0</v>
      </c>
      <c r="Q25" s="101"/>
      <c r="R25" s="243">
        <f>S25*5%</f>
        <v>0</v>
      </c>
      <c r="S25" s="279">
        <f>Q26-Q25</f>
        <v>0</v>
      </c>
      <c r="T25" s="83"/>
      <c r="U25" s="243">
        <f>V25*5%</f>
        <v>0</v>
      </c>
      <c r="V25" s="245">
        <f>T26-T25</f>
        <v>0</v>
      </c>
      <c r="W25" s="247">
        <f>SUM(D25+D27+G25+G27+J25+J27+M25+M27+P25+P27+S25+S27+V25+D29+G29+J29+M29+P29+V29)</f>
        <v>1.4583333333333333</v>
      </c>
      <c r="X25" s="249">
        <v>1.4583333333333333</v>
      </c>
      <c r="Y25" s="249">
        <f>W25-X25</f>
        <v>0</v>
      </c>
      <c r="Z25" s="237">
        <f>C25+C27+F25+F27+I25+I27+L25+L27+O25+O27+R25+R27+U25</f>
        <v>7.2916666666666671E-2</v>
      </c>
      <c r="AA25" s="239"/>
    </row>
    <row r="26" spans="1:27" ht="19.5" thickBot="1" x14ac:dyDescent="0.25">
      <c r="A26" s="265"/>
      <c r="B26" s="84">
        <v>0.625</v>
      </c>
      <c r="C26" s="244"/>
      <c r="D26" s="280"/>
      <c r="E26" s="84"/>
      <c r="F26" s="244"/>
      <c r="G26" s="280"/>
      <c r="H26" s="84">
        <v>0.64583333333333337</v>
      </c>
      <c r="I26" s="244"/>
      <c r="J26" s="280"/>
      <c r="K26" s="84">
        <v>0.875</v>
      </c>
      <c r="L26" s="244"/>
      <c r="M26" s="280"/>
      <c r="N26" s="84"/>
      <c r="O26" s="244"/>
      <c r="P26" s="280"/>
      <c r="Q26" s="84"/>
      <c r="R26" s="244"/>
      <c r="S26" s="280"/>
      <c r="T26" s="84"/>
      <c r="U26" s="244"/>
      <c r="V26" s="246"/>
      <c r="W26" s="248"/>
      <c r="X26" s="250"/>
      <c r="Y26" s="251"/>
      <c r="Z26" s="238"/>
      <c r="AA26" s="240"/>
    </row>
    <row r="27" spans="1:27" ht="18.75" x14ac:dyDescent="0.2">
      <c r="A27" s="265"/>
      <c r="B27" s="102"/>
      <c r="C27" s="243">
        <f>D27*5%</f>
        <v>0</v>
      </c>
      <c r="D27" s="245">
        <f>B28-B27</f>
        <v>0</v>
      </c>
      <c r="E27" s="102">
        <v>0.5625</v>
      </c>
      <c r="F27" s="243">
        <f>G27*5%</f>
        <v>1.666666666666667E-2</v>
      </c>
      <c r="G27" s="245">
        <f>E28-E27</f>
        <v>0.33333333333333337</v>
      </c>
      <c r="H27" s="102"/>
      <c r="I27" s="243">
        <f>J27*5%</f>
        <v>0</v>
      </c>
      <c r="J27" s="245">
        <f>H28-H27</f>
        <v>0</v>
      </c>
      <c r="K27" s="102"/>
      <c r="L27" s="243">
        <f>M27*5%</f>
        <v>0</v>
      </c>
      <c r="M27" s="245">
        <f>K28-K27</f>
        <v>0</v>
      </c>
      <c r="N27" s="102"/>
      <c r="O27" s="243">
        <f>P27*5%</f>
        <v>0</v>
      </c>
      <c r="P27" s="245">
        <f>N28-N27</f>
        <v>0</v>
      </c>
      <c r="Q27" s="101">
        <v>0.60416666666666663</v>
      </c>
      <c r="R27" s="243">
        <f>S27*5%</f>
        <v>1.4583333333333337E-2</v>
      </c>
      <c r="S27" s="245">
        <f>Q28-Q27</f>
        <v>0.29166666666666674</v>
      </c>
      <c r="T27" s="85"/>
      <c r="U27" s="260"/>
      <c r="V27" s="262"/>
      <c r="W27" s="252" t="s">
        <v>52</v>
      </c>
      <c r="X27" s="250"/>
      <c r="Y27" s="86">
        <f>Y25</f>
        <v>0</v>
      </c>
      <c r="Z27" s="87"/>
      <c r="AA27" s="240"/>
    </row>
    <row r="28" spans="1:27" ht="19.5" thickBot="1" x14ac:dyDescent="0.25">
      <c r="A28" s="266"/>
      <c r="B28" s="103"/>
      <c r="C28" s="244"/>
      <c r="D28" s="246"/>
      <c r="E28" s="103">
        <v>0.89583333333333337</v>
      </c>
      <c r="F28" s="244"/>
      <c r="G28" s="246"/>
      <c r="H28" s="103"/>
      <c r="I28" s="244"/>
      <c r="J28" s="246"/>
      <c r="K28" s="103"/>
      <c r="L28" s="244"/>
      <c r="M28" s="246"/>
      <c r="N28" s="103"/>
      <c r="O28" s="244"/>
      <c r="P28" s="246"/>
      <c r="Q28" s="84">
        <v>0.89583333333333337</v>
      </c>
      <c r="R28" s="244"/>
      <c r="S28" s="246"/>
      <c r="T28" s="88"/>
      <c r="U28" s="261"/>
      <c r="V28" s="263"/>
      <c r="W28" s="253" t="s">
        <v>53</v>
      </c>
      <c r="X28" s="254"/>
      <c r="Y28" s="86"/>
      <c r="Z28" s="89">
        <f>Y25*5%</f>
        <v>0</v>
      </c>
      <c r="AA28" s="240"/>
    </row>
    <row r="29" spans="1:27" ht="18.75" x14ac:dyDescent="0.2">
      <c r="A29" s="255" t="s">
        <v>54</v>
      </c>
      <c r="B29" s="90"/>
      <c r="C29" s="243">
        <f>D29*5%</f>
        <v>0</v>
      </c>
      <c r="D29" s="258">
        <f>B30-B29</f>
        <v>0</v>
      </c>
      <c r="E29" s="90"/>
      <c r="F29" s="243">
        <f>G29*5%</f>
        <v>0</v>
      </c>
      <c r="G29" s="258">
        <f>E30-E29</f>
        <v>0</v>
      </c>
      <c r="H29" s="90"/>
      <c r="I29" s="243">
        <f>J29*5%</f>
        <v>0</v>
      </c>
      <c r="J29" s="258">
        <f>H30-H29</f>
        <v>0</v>
      </c>
      <c r="K29" s="90"/>
      <c r="L29" s="243">
        <f>M29*5%</f>
        <v>0</v>
      </c>
      <c r="M29" s="258">
        <f>K30-K29</f>
        <v>0</v>
      </c>
      <c r="N29" s="90"/>
      <c r="O29" s="243">
        <f>P29*5%</f>
        <v>0</v>
      </c>
      <c r="P29" s="258">
        <f>N30-N29</f>
        <v>0</v>
      </c>
      <c r="Q29" s="90"/>
      <c r="R29" s="243">
        <f>S29*5%</f>
        <v>0</v>
      </c>
      <c r="S29" s="267">
        <f>Q30-Q29</f>
        <v>0</v>
      </c>
      <c r="T29" s="90"/>
      <c r="U29" s="243">
        <f>V29*5%</f>
        <v>0</v>
      </c>
      <c r="V29" s="267">
        <f>T30-T29</f>
        <v>0</v>
      </c>
      <c r="W29" s="269" t="s">
        <v>55</v>
      </c>
      <c r="X29" s="270"/>
      <c r="Y29" s="91">
        <f>D31+G31+J31+M31+P31+S31+V31</f>
        <v>0</v>
      </c>
      <c r="Z29" s="92"/>
      <c r="AA29" s="241"/>
    </row>
    <row r="30" spans="1:27" ht="19.5" thickBot="1" x14ac:dyDescent="0.25">
      <c r="A30" s="256"/>
      <c r="B30" s="93"/>
      <c r="C30" s="257"/>
      <c r="D30" s="259"/>
      <c r="E30" s="93"/>
      <c r="F30" s="257"/>
      <c r="G30" s="259"/>
      <c r="H30" s="93"/>
      <c r="I30" s="257"/>
      <c r="J30" s="259"/>
      <c r="K30" s="93"/>
      <c r="L30" s="257"/>
      <c r="M30" s="259"/>
      <c r="N30" s="93"/>
      <c r="O30" s="257"/>
      <c r="P30" s="259"/>
      <c r="Q30" s="93"/>
      <c r="R30" s="257"/>
      <c r="S30" s="268"/>
      <c r="T30" s="93"/>
      <c r="U30" s="257"/>
      <c r="V30" s="268"/>
      <c r="W30" s="271" t="s">
        <v>56</v>
      </c>
      <c r="X30" s="272"/>
      <c r="Y30" s="273"/>
      <c r="Z30" s="94">
        <f>+Y29*5%</f>
        <v>0</v>
      </c>
      <c r="AA30" s="241"/>
    </row>
    <row r="31" spans="1:27" ht="19.5" thickBot="1" x14ac:dyDescent="0.25">
      <c r="A31" s="95" t="s">
        <v>55</v>
      </c>
      <c r="B31" s="96"/>
      <c r="C31" s="97"/>
      <c r="D31" s="98">
        <f>B31</f>
        <v>0</v>
      </c>
      <c r="E31" s="96"/>
      <c r="F31" s="97"/>
      <c r="G31" s="98">
        <f>E31</f>
        <v>0</v>
      </c>
      <c r="H31" s="96"/>
      <c r="I31" s="97"/>
      <c r="J31" s="98">
        <f>H31</f>
        <v>0</v>
      </c>
      <c r="K31" s="96"/>
      <c r="L31" s="97"/>
      <c r="M31" s="98">
        <f>K31</f>
        <v>0</v>
      </c>
      <c r="N31" s="96"/>
      <c r="O31" s="97"/>
      <c r="P31" s="98">
        <f>N31</f>
        <v>0</v>
      </c>
      <c r="Q31" s="96"/>
      <c r="R31" s="97"/>
      <c r="S31" s="98">
        <f>Q31</f>
        <v>0</v>
      </c>
      <c r="T31" s="96"/>
      <c r="U31" s="97"/>
      <c r="V31" s="98">
        <f>T31</f>
        <v>0</v>
      </c>
      <c r="W31" s="274" t="s">
        <v>57</v>
      </c>
      <c r="X31" s="275"/>
      <c r="Y31" s="99">
        <f>V25</f>
        <v>0</v>
      </c>
      <c r="Z31" s="100"/>
      <c r="AA31" s="242"/>
    </row>
    <row r="32" spans="1:27" ht="19.5" thickTop="1" x14ac:dyDescent="0.2">
      <c r="A32" s="264" t="str">
        <f>'domi  trini paire'!B13</f>
        <v>Christelle Oeur</v>
      </c>
      <c r="B32" s="101">
        <v>0.3125</v>
      </c>
      <c r="C32" s="243">
        <f>D32*5%</f>
        <v>1.2500000000000001E-2</v>
      </c>
      <c r="D32" s="279">
        <f>B33-B32</f>
        <v>0.25</v>
      </c>
      <c r="E32" s="101">
        <v>0.3125</v>
      </c>
      <c r="F32" s="243">
        <f>G32*5%</f>
        <v>1.2500000000000001E-2</v>
      </c>
      <c r="G32" s="279">
        <f>E33-E32</f>
        <v>0.25</v>
      </c>
      <c r="H32" s="101">
        <v>0.3125</v>
      </c>
      <c r="I32" s="243">
        <f>J32*5%</f>
        <v>1.2500000000000001E-2</v>
      </c>
      <c r="J32" s="279">
        <f>H33-H32</f>
        <v>0.25</v>
      </c>
      <c r="K32" s="101">
        <v>0.3125</v>
      </c>
      <c r="L32" s="243">
        <f>M32*5%</f>
        <v>1.2500000000000001E-2</v>
      </c>
      <c r="M32" s="279">
        <f>K33-K32</f>
        <v>0.25</v>
      </c>
      <c r="N32" s="101">
        <v>0.3125</v>
      </c>
      <c r="O32" s="243">
        <f>P32*5%</f>
        <v>1.2500000000000001E-2</v>
      </c>
      <c r="P32" s="279">
        <f>N33-N32</f>
        <v>0.25</v>
      </c>
      <c r="Q32" s="101">
        <v>0.3125</v>
      </c>
      <c r="R32" s="243">
        <f>S32*5%</f>
        <v>1.2500000000000001E-2</v>
      </c>
      <c r="S32" s="279">
        <f>Q33-Q32</f>
        <v>0.25</v>
      </c>
      <c r="T32" s="83"/>
      <c r="U32" s="243">
        <f>V32*5%</f>
        <v>0</v>
      </c>
      <c r="V32" s="245">
        <f>T33-T32</f>
        <v>0</v>
      </c>
      <c r="W32" s="247">
        <f>SUM(D32+D34+G32+G34+J32+J34+M32+M34+P32+P34+S32+S34+V32+D36+G36+J36+M36+P36+V36)</f>
        <v>1.5</v>
      </c>
      <c r="X32" s="249">
        <v>1.5</v>
      </c>
      <c r="Y32" s="249">
        <f>W32-X32</f>
        <v>0</v>
      </c>
      <c r="Z32" s="237">
        <f>C32+C34+F32+F34+I32+I34+L32+L34+O32+O34+R32+R34+U32</f>
        <v>7.4999999999999997E-2</v>
      </c>
      <c r="AA32" s="239"/>
    </row>
    <row r="33" spans="1:27" ht="19.5" thickBot="1" x14ac:dyDescent="0.25">
      <c r="A33" s="265"/>
      <c r="B33" s="84">
        <v>0.5625</v>
      </c>
      <c r="C33" s="244"/>
      <c r="D33" s="280"/>
      <c r="E33" s="84">
        <v>0.5625</v>
      </c>
      <c r="F33" s="244"/>
      <c r="G33" s="280"/>
      <c r="H33" s="84">
        <v>0.5625</v>
      </c>
      <c r="I33" s="244"/>
      <c r="J33" s="280"/>
      <c r="K33" s="84">
        <v>0.5625</v>
      </c>
      <c r="L33" s="244"/>
      <c r="M33" s="280"/>
      <c r="N33" s="84">
        <v>0.5625</v>
      </c>
      <c r="O33" s="244"/>
      <c r="P33" s="280"/>
      <c r="Q33" s="84">
        <v>0.5625</v>
      </c>
      <c r="R33" s="244"/>
      <c r="S33" s="280"/>
      <c r="T33" s="84"/>
      <c r="U33" s="244"/>
      <c r="V33" s="246"/>
      <c r="W33" s="248"/>
      <c r="X33" s="250"/>
      <c r="Y33" s="251"/>
      <c r="Z33" s="238"/>
      <c r="AA33" s="240"/>
    </row>
    <row r="34" spans="1:27" ht="18.75" x14ac:dyDescent="0.2">
      <c r="A34" s="265"/>
      <c r="B34" s="102"/>
      <c r="C34" s="243">
        <f>D34*5%</f>
        <v>0</v>
      </c>
      <c r="D34" s="245">
        <f>B35-B34</f>
        <v>0</v>
      </c>
      <c r="E34" s="102"/>
      <c r="F34" s="243">
        <f>G34*5%</f>
        <v>0</v>
      </c>
      <c r="G34" s="245">
        <f>E35-E34</f>
        <v>0</v>
      </c>
      <c r="H34" s="102"/>
      <c r="I34" s="243">
        <f>J34*5%</f>
        <v>0</v>
      </c>
      <c r="J34" s="245">
        <f>H35-H34</f>
        <v>0</v>
      </c>
      <c r="K34" s="102"/>
      <c r="L34" s="243">
        <f>M34*5%</f>
        <v>0</v>
      </c>
      <c r="M34" s="245">
        <f>K35-K34</f>
        <v>0</v>
      </c>
      <c r="N34" s="102"/>
      <c r="O34" s="243">
        <f>P34*5%</f>
        <v>0</v>
      </c>
      <c r="P34" s="245">
        <f>N35-N34</f>
        <v>0</v>
      </c>
      <c r="Q34" s="102"/>
      <c r="R34" s="243">
        <f>S34*5%</f>
        <v>0</v>
      </c>
      <c r="S34" s="245">
        <f>Q35-Q34</f>
        <v>0</v>
      </c>
      <c r="T34" s="85"/>
      <c r="U34" s="260"/>
      <c r="V34" s="262"/>
      <c r="W34" s="252" t="s">
        <v>52</v>
      </c>
      <c r="X34" s="250"/>
      <c r="Y34" s="86">
        <f>Y32</f>
        <v>0</v>
      </c>
      <c r="Z34" s="87"/>
      <c r="AA34" s="240"/>
    </row>
    <row r="35" spans="1:27" ht="19.5" thickBot="1" x14ac:dyDescent="0.25">
      <c r="A35" s="266"/>
      <c r="B35" s="103"/>
      <c r="C35" s="244"/>
      <c r="D35" s="246"/>
      <c r="E35" s="103"/>
      <c r="F35" s="244"/>
      <c r="G35" s="246"/>
      <c r="H35" s="103"/>
      <c r="I35" s="244"/>
      <c r="J35" s="246"/>
      <c r="K35" s="103"/>
      <c r="L35" s="244"/>
      <c r="M35" s="246"/>
      <c r="N35" s="103"/>
      <c r="O35" s="244"/>
      <c r="P35" s="246"/>
      <c r="Q35" s="103"/>
      <c r="R35" s="244"/>
      <c r="S35" s="246"/>
      <c r="T35" s="88"/>
      <c r="U35" s="261"/>
      <c r="V35" s="263"/>
      <c r="W35" s="253" t="s">
        <v>53</v>
      </c>
      <c r="X35" s="254"/>
      <c r="Y35" s="86"/>
      <c r="Z35" s="89">
        <f>Y32*5%</f>
        <v>0</v>
      </c>
      <c r="AA35" s="240"/>
    </row>
    <row r="36" spans="1:27" ht="18.75" x14ac:dyDescent="0.2">
      <c r="A36" s="255" t="s">
        <v>54</v>
      </c>
      <c r="B36" s="90"/>
      <c r="C36" s="243">
        <f>D36*5%</f>
        <v>0</v>
      </c>
      <c r="D36" s="258">
        <f>B37-B36</f>
        <v>0</v>
      </c>
      <c r="E36" s="90"/>
      <c r="F36" s="243">
        <f>G36*5%</f>
        <v>0</v>
      </c>
      <c r="G36" s="258">
        <f>E37-E36</f>
        <v>0</v>
      </c>
      <c r="H36" s="90"/>
      <c r="I36" s="243">
        <f>J36*5%</f>
        <v>0</v>
      </c>
      <c r="J36" s="258">
        <f>H37-H36</f>
        <v>0</v>
      </c>
      <c r="K36" s="90"/>
      <c r="L36" s="243">
        <f>M36*5%</f>
        <v>0</v>
      </c>
      <c r="M36" s="258">
        <f>K37-K36</f>
        <v>0</v>
      </c>
      <c r="N36" s="90"/>
      <c r="O36" s="243">
        <f>P36*5%</f>
        <v>0</v>
      </c>
      <c r="P36" s="258">
        <f>N37-N36</f>
        <v>0</v>
      </c>
      <c r="Q36" s="90"/>
      <c r="R36" s="243">
        <f>S36*5%</f>
        <v>0</v>
      </c>
      <c r="S36" s="267">
        <f>Q37-Q36</f>
        <v>0</v>
      </c>
      <c r="T36" s="90"/>
      <c r="U36" s="243">
        <f>V36*5%</f>
        <v>0</v>
      </c>
      <c r="V36" s="267">
        <f>T37-T36</f>
        <v>0</v>
      </c>
      <c r="W36" s="269" t="s">
        <v>55</v>
      </c>
      <c r="X36" s="270"/>
      <c r="Y36" s="91">
        <f>D38+G38+J38+M38+P38+S38+V38</f>
        <v>0</v>
      </c>
      <c r="Z36" s="92"/>
      <c r="AA36" s="241"/>
    </row>
    <row r="37" spans="1:27" ht="19.5" thickBot="1" x14ac:dyDescent="0.25">
      <c r="A37" s="256"/>
      <c r="B37" s="93"/>
      <c r="C37" s="257"/>
      <c r="D37" s="259"/>
      <c r="E37" s="93"/>
      <c r="F37" s="257"/>
      <c r="G37" s="259"/>
      <c r="H37" s="93"/>
      <c r="I37" s="257"/>
      <c r="J37" s="259"/>
      <c r="K37" s="93"/>
      <c r="L37" s="257"/>
      <c r="M37" s="259"/>
      <c r="N37" s="93"/>
      <c r="O37" s="257"/>
      <c r="P37" s="259"/>
      <c r="Q37" s="93"/>
      <c r="R37" s="257"/>
      <c r="S37" s="268"/>
      <c r="T37" s="93"/>
      <c r="U37" s="257"/>
      <c r="V37" s="268"/>
      <c r="W37" s="271" t="s">
        <v>56</v>
      </c>
      <c r="X37" s="272"/>
      <c r="Y37" s="273"/>
      <c r="Z37" s="94">
        <f>+Y36*5%</f>
        <v>0</v>
      </c>
      <c r="AA37" s="241"/>
    </row>
    <row r="38" spans="1:27" ht="19.5" thickBot="1" x14ac:dyDescent="0.25">
      <c r="A38" s="95" t="s">
        <v>55</v>
      </c>
      <c r="B38" s="96">
        <v>0</v>
      </c>
      <c r="C38" s="97"/>
      <c r="D38" s="98">
        <f>B38</f>
        <v>0</v>
      </c>
      <c r="E38" s="96">
        <v>0</v>
      </c>
      <c r="F38" s="97"/>
      <c r="G38" s="98">
        <f>E38</f>
        <v>0</v>
      </c>
      <c r="H38" s="96">
        <v>0</v>
      </c>
      <c r="I38" s="97"/>
      <c r="J38" s="98">
        <f>H38</f>
        <v>0</v>
      </c>
      <c r="K38" s="96">
        <v>0</v>
      </c>
      <c r="L38" s="97"/>
      <c r="M38" s="98">
        <f>K38</f>
        <v>0</v>
      </c>
      <c r="N38" s="96">
        <v>0</v>
      </c>
      <c r="O38" s="97"/>
      <c r="P38" s="98">
        <f>N38</f>
        <v>0</v>
      </c>
      <c r="Q38" s="96">
        <v>0</v>
      </c>
      <c r="R38" s="97"/>
      <c r="S38" s="98">
        <f>Q38</f>
        <v>0</v>
      </c>
      <c r="T38" s="96">
        <v>0</v>
      </c>
      <c r="U38" s="97"/>
      <c r="V38" s="98">
        <f>T38</f>
        <v>0</v>
      </c>
      <c r="W38" s="274" t="s">
        <v>57</v>
      </c>
      <c r="X38" s="275"/>
      <c r="Y38" s="99">
        <f>V32</f>
        <v>0</v>
      </c>
      <c r="Z38" s="100"/>
      <c r="AA38" s="242"/>
    </row>
    <row r="39" spans="1:27" ht="19.5" thickTop="1" x14ac:dyDescent="0.2">
      <c r="A39" s="264" t="str">
        <f>'domi  trini paire'!B14</f>
        <v>Liliana</v>
      </c>
      <c r="B39" s="101"/>
      <c r="C39" s="243">
        <f>D39*5%</f>
        <v>0</v>
      </c>
      <c r="D39" s="279">
        <f>B40-B39</f>
        <v>0</v>
      </c>
      <c r="E39" s="101">
        <v>0.33333333333333331</v>
      </c>
      <c r="F39" s="243">
        <f>G39*5%</f>
        <v>1.0416666666666666E-2</v>
      </c>
      <c r="G39" s="279">
        <f>E40-E39</f>
        <v>0.20833333333333331</v>
      </c>
      <c r="H39" s="101">
        <v>0.58333333333333337</v>
      </c>
      <c r="I39" s="243">
        <f>J39*5%</f>
        <v>1.4583333333333332E-2</v>
      </c>
      <c r="J39" s="279">
        <f>H40-H39</f>
        <v>0.29166666666666663</v>
      </c>
      <c r="K39" s="101">
        <v>0.33333333333333331</v>
      </c>
      <c r="L39" s="243">
        <f>M39*5%</f>
        <v>8.333333333333335E-3</v>
      </c>
      <c r="M39" s="279">
        <f>K40-K39</f>
        <v>0.16666666666666669</v>
      </c>
      <c r="N39" s="101"/>
      <c r="O39" s="243">
        <f>P39*5%</f>
        <v>0</v>
      </c>
      <c r="P39" s="279">
        <f>N40-N39</f>
        <v>0</v>
      </c>
      <c r="Q39" s="101">
        <v>0.33333333333333331</v>
      </c>
      <c r="R39" s="243">
        <f>S39*5%</f>
        <v>8.333333333333335E-3</v>
      </c>
      <c r="S39" s="279">
        <f>Q40-Q39</f>
        <v>0.16666666666666669</v>
      </c>
      <c r="T39" s="83"/>
      <c r="U39" s="243">
        <f>V39*5%</f>
        <v>0</v>
      </c>
      <c r="V39" s="245">
        <f>T40-T39</f>
        <v>0</v>
      </c>
      <c r="W39" s="247">
        <f>SUM(D39+D41+G39+G41+J39+J41+M39+M41+P39+P41+S39+S41+V39+D43+G43+J43+M43+P43+V43)</f>
        <v>2.125</v>
      </c>
      <c r="X39" s="249">
        <v>1.75</v>
      </c>
      <c r="Y39" s="249">
        <f>W39-X39</f>
        <v>0.375</v>
      </c>
      <c r="Z39" s="237">
        <f>C39+C41+F39+F41+I39+I41+L39+L41+O39+O41+R39+R41+U39</f>
        <v>0.10625</v>
      </c>
      <c r="AA39" s="239"/>
    </row>
    <row r="40" spans="1:27" ht="19.5" thickBot="1" x14ac:dyDescent="0.25">
      <c r="A40" s="265"/>
      <c r="B40" s="84"/>
      <c r="C40" s="244"/>
      <c r="D40" s="280"/>
      <c r="E40" s="84">
        <v>0.54166666666666663</v>
      </c>
      <c r="F40" s="244"/>
      <c r="G40" s="280"/>
      <c r="H40" s="84">
        <v>0.875</v>
      </c>
      <c r="I40" s="244"/>
      <c r="J40" s="280"/>
      <c r="K40" s="84">
        <v>0.5</v>
      </c>
      <c r="L40" s="244"/>
      <c r="M40" s="280"/>
      <c r="N40" s="84"/>
      <c r="O40" s="244"/>
      <c r="P40" s="280"/>
      <c r="Q40" s="84">
        <v>0.5</v>
      </c>
      <c r="R40" s="244"/>
      <c r="S40" s="280"/>
      <c r="T40" s="84"/>
      <c r="U40" s="244"/>
      <c r="V40" s="246"/>
      <c r="W40" s="248"/>
      <c r="X40" s="250"/>
      <c r="Y40" s="251"/>
      <c r="Z40" s="238"/>
      <c r="AA40" s="240"/>
    </row>
    <row r="41" spans="1:27" ht="18.75" x14ac:dyDescent="0.2">
      <c r="A41" s="265"/>
      <c r="B41" s="102">
        <v>0.58333333333333337</v>
      </c>
      <c r="C41" s="243">
        <f>D41*5%</f>
        <v>1.4583333333333332E-2</v>
      </c>
      <c r="D41" s="245">
        <f>B42-B41</f>
        <v>0.29166666666666663</v>
      </c>
      <c r="E41" s="101">
        <v>0.58333333333333337</v>
      </c>
      <c r="F41" s="243">
        <f>G41*5%</f>
        <v>1.0416666666666664E-2</v>
      </c>
      <c r="G41" s="279">
        <f>E42-E41</f>
        <v>0.20833333333333326</v>
      </c>
      <c r="H41" s="102"/>
      <c r="I41" s="243">
        <f>J41*5%</f>
        <v>0</v>
      </c>
      <c r="J41" s="245">
        <f>H42-H41</f>
        <v>0</v>
      </c>
      <c r="K41" s="102">
        <v>0.54166666666666663</v>
      </c>
      <c r="L41" s="243">
        <f>M41*5%</f>
        <v>1.2500000000000001E-2</v>
      </c>
      <c r="M41" s="245">
        <f>K42-K41</f>
        <v>0.25</v>
      </c>
      <c r="N41" s="102">
        <v>0.58333333333333337</v>
      </c>
      <c r="O41" s="243">
        <f>P41*5%</f>
        <v>1.4583333333333332E-2</v>
      </c>
      <c r="P41" s="245">
        <f>N42-N41</f>
        <v>0.29166666666666663</v>
      </c>
      <c r="Q41" s="102">
        <v>0.54166666666666663</v>
      </c>
      <c r="R41" s="243">
        <f>S41*5%</f>
        <v>1.2500000000000001E-2</v>
      </c>
      <c r="S41" s="245">
        <f>Q42-Q41</f>
        <v>0.25</v>
      </c>
      <c r="T41" s="85"/>
      <c r="U41" s="260"/>
      <c r="V41" s="262"/>
      <c r="W41" s="252" t="s">
        <v>52</v>
      </c>
      <c r="X41" s="250"/>
      <c r="Y41" s="86">
        <f>Y39</f>
        <v>0.375</v>
      </c>
      <c r="Z41" s="87"/>
      <c r="AA41" s="240"/>
    </row>
    <row r="42" spans="1:27" ht="19.5" thickBot="1" x14ac:dyDescent="0.25">
      <c r="A42" s="266"/>
      <c r="B42" s="103">
        <v>0.875</v>
      </c>
      <c r="C42" s="244"/>
      <c r="D42" s="246"/>
      <c r="E42" s="84">
        <v>0.79166666666666663</v>
      </c>
      <c r="F42" s="244"/>
      <c r="G42" s="280"/>
      <c r="H42" s="103"/>
      <c r="I42" s="244"/>
      <c r="J42" s="246"/>
      <c r="K42" s="103">
        <v>0.79166666666666663</v>
      </c>
      <c r="L42" s="244"/>
      <c r="M42" s="246"/>
      <c r="N42" s="103">
        <v>0.875</v>
      </c>
      <c r="O42" s="244"/>
      <c r="P42" s="246"/>
      <c r="Q42" s="103">
        <v>0.79166666666666663</v>
      </c>
      <c r="R42" s="244"/>
      <c r="S42" s="246"/>
      <c r="T42" s="88"/>
      <c r="U42" s="261"/>
      <c r="V42" s="263"/>
      <c r="W42" s="253" t="s">
        <v>53</v>
      </c>
      <c r="X42" s="254"/>
      <c r="Y42" s="86"/>
      <c r="Z42" s="89">
        <f>Y39*5%</f>
        <v>1.8750000000000003E-2</v>
      </c>
      <c r="AA42" s="240"/>
    </row>
    <row r="43" spans="1:27" ht="18.75" x14ac:dyDescent="0.2">
      <c r="A43" s="255" t="s">
        <v>54</v>
      </c>
      <c r="B43" s="90"/>
      <c r="C43" s="243">
        <f>D43*5%</f>
        <v>0</v>
      </c>
      <c r="D43" s="258">
        <f>B44-B43</f>
        <v>0</v>
      </c>
      <c r="E43" s="90"/>
      <c r="F43" s="243">
        <f>G43*5%</f>
        <v>0</v>
      </c>
      <c r="G43" s="258">
        <f>E44-E43</f>
        <v>0</v>
      </c>
      <c r="H43" s="90"/>
      <c r="I43" s="243">
        <f>J43*5%</f>
        <v>0</v>
      </c>
      <c r="J43" s="258">
        <f>H44-H43</f>
        <v>0</v>
      </c>
      <c r="K43" s="90"/>
      <c r="L43" s="243">
        <f>M43*5%</f>
        <v>0</v>
      </c>
      <c r="M43" s="258">
        <f>K44-K43</f>
        <v>0</v>
      </c>
      <c r="N43" s="90"/>
      <c r="O43" s="243">
        <f>P43*5%</f>
        <v>0</v>
      </c>
      <c r="P43" s="258">
        <f>N44-N43</f>
        <v>0</v>
      </c>
      <c r="Q43" s="90"/>
      <c r="R43" s="243">
        <f>S43*5%</f>
        <v>0</v>
      </c>
      <c r="S43" s="267">
        <f>Q44-Q43</f>
        <v>0</v>
      </c>
      <c r="T43" s="90"/>
      <c r="U43" s="243">
        <f>V43*5%</f>
        <v>0</v>
      </c>
      <c r="V43" s="267">
        <f>T44-T43</f>
        <v>0</v>
      </c>
      <c r="W43" s="269" t="s">
        <v>55</v>
      </c>
      <c r="X43" s="270"/>
      <c r="Y43" s="91">
        <f>D45+G45+J45+M45+P45+S45+V45</f>
        <v>0</v>
      </c>
      <c r="Z43" s="92"/>
      <c r="AA43" s="241"/>
    </row>
    <row r="44" spans="1:27" ht="19.5" thickBot="1" x14ac:dyDescent="0.25">
      <c r="A44" s="256"/>
      <c r="B44" s="93"/>
      <c r="C44" s="257"/>
      <c r="D44" s="259"/>
      <c r="E44" s="93"/>
      <c r="F44" s="257"/>
      <c r="G44" s="259"/>
      <c r="H44" s="93"/>
      <c r="I44" s="257"/>
      <c r="J44" s="259"/>
      <c r="K44" s="93"/>
      <c r="L44" s="257"/>
      <c r="M44" s="259"/>
      <c r="N44" s="93"/>
      <c r="O44" s="257"/>
      <c r="P44" s="259"/>
      <c r="Q44" s="93"/>
      <c r="R44" s="257"/>
      <c r="S44" s="268"/>
      <c r="T44" s="93"/>
      <c r="U44" s="257"/>
      <c r="V44" s="268"/>
      <c r="W44" s="271" t="s">
        <v>56</v>
      </c>
      <c r="X44" s="272"/>
      <c r="Y44" s="273"/>
      <c r="Z44" s="94">
        <f>+Y43*5%</f>
        <v>0</v>
      </c>
      <c r="AA44" s="241"/>
    </row>
    <row r="45" spans="1:27" ht="19.5" thickBot="1" x14ac:dyDescent="0.25">
      <c r="A45" s="95" t="s">
        <v>55</v>
      </c>
      <c r="B45" s="96">
        <v>0</v>
      </c>
      <c r="C45" s="97"/>
      <c r="D45" s="98">
        <f>B45</f>
        <v>0</v>
      </c>
      <c r="E45" s="96">
        <v>0</v>
      </c>
      <c r="F45" s="97"/>
      <c r="G45" s="98">
        <f>E45</f>
        <v>0</v>
      </c>
      <c r="H45" s="96">
        <v>0</v>
      </c>
      <c r="I45" s="97"/>
      <c r="J45" s="98">
        <f>H45</f>
        <v>0</v>
      </c>
      <c r="K45" s="96">
        <v>0</v>
      </c>
      <c r="L45" s="97"/>
      <c r="M45" s="98">
        <f>K45</f>
        <v>0</v>
      </c>
      <c r="N45" s="96">
        <v>0</v>
      </c>
      <c r="O45" s="97"/>
      <c r="P45" s="98">
        <f>N45</f>
        <v>0</v>
      </c>
      <c r="Q45" s="96">
        <v>0</v>
      </c>
      <c r="R45" s="97"/>
      <c r="S45" s="98">
        <f>Q45</f>
        <v>0</v>
      </c>
      <c r="T45" s="96"/>
      <c r="U45" s="97"/>
      <c r="V45" s="98">
        <f>T45</f>
        <v>0</v>
      </c>
      <c r="W45" s="274" t="s">
        <v>57</v>
      </c>
      <c r="X45" s="275"/>
      <c r="Y45" s="99">
        <f>V39</f>
        <v>0</v>
      </c>
      <c r="Z45" s="100"/>
      <c r="AA45" s="242"/>
    </row>
    <row r="46" spans="1:27" ht="19.5" thickTop="1" x14ac:dyDescent="0.2">
      <c r="A46" s="264" t="str">
        <f>'domi  trini paire'!B15</f>
        <v>Guida</v>
      </c>
      <c r="B46" s="83">
        <v>0.41666666666666669</v>
      </c>
      <c r="C46" s="243">
        <f>D46*5%</f>
        <v>9.3749999999999979E-3</v>
      </c>
      <c r="D46" s="245">
        <f>B47-B46</f>
        <v>0.18749999999999994</v>
      </c>
      <c r="E46" s="83">
        <v>0.41666666666666669</v>
      </c>
      <c r="F46" s="243">
        <f>G46*5%</f>
        <v>9.3749999999999979E-3</v>
      </c>
      <c r="G46" s="245">
        <f>E47-E46</f>
        <v>0.18749999999999994</v>
      </c>
      <c r="H46" s="83"/>
      <c r="I46" s="243">
        <f>J46*5%</f>
        <v>0</v>
      </c>
      <c r="J46" s="245">
        <f>H47-H46</f>
        <v>0</v>
      </c>
      <c r="K46" s="83">
        <v>0.29166666666666669</v>
      </c>
      <c r="L46" s="243">
        <f>M46*5%</f>
        <v>1.3541666666666667E-2</v>
      </c>
      <c r="M46" s="245">
        <f>K47-K46</f>
        <v>0.27083333333333331</v>
      </c>
      <c r="N46" s="83">
        <v>0.29166666666666669</v>
      </c>
      <c r="O46" s="243">
        <f>P46*5%</f>
        <v>1.3541666666666667E-2</v>
      </c>
      <c r="P46" s="245">
        <f>N47-N46</f>
        <v>0.27083333333333331</v>
      </c>
      <c r="Q46" s="83">
        <v>0.39583333333333331</v>
      </c>
      <c r="R46" s="243">
        <f>S46*5%</f>
        <v>7.2916666666666659E-3</v>
      </c>
      <c r="S46" s="245">
        <f>Q47-Q46</f>
        <v>0.14583333333333331</v>
      </c>
      <c r="T46" s="83">
        <v>0.41666666666666669</v>
      </c>
      <c r="U46" s="243">
        <f>V46*5%</f>
        <v>4.1666666666666657E-3</v>
      </c>
      <c r="V46" s="245">
        <f>T47-T46</f>
        <v>8.3333333333333315E-2</v>
      </c>
      <c r="W46" s="247">
        <f>SUM(D46+D48+G46+G48+J46+J48+M46+M48+P46+P48+S46+S48+V46+D50+G50+J50+M50+P50+V50)</f>
        <v>2.3958333333333335</v>
      </c>
      <c r="X46" s="249">
        <v>2.3958333333333335</v>
      </c>
      <c r="Y46" s="249">
        <f>W46-X46</f>
        <v>0</v>
      </c>
      <c r="Z46" s="237">
        <f>C46+C48+F46+F48+I46+I48+L46+L48+O46+O48+R46+R48+U46</f>
        <v>0.11979166666666667</v>
      </c>
      <c r="AA46" s="239"/>
    </row>
    <row r="47" spans="1:27" ht="19.5" thickBot="1" x14ac:dyDescent="0.25">
      <c r="A47" s="265"/>
      <c r="B47" s="84">
        <v>0.60416666666666663</v>
      </c>
      <c r="C47" s="244"/>
      <c r="D47" s="246"/>
      <c r="E47" s="84">
        <v>0.60416666666666663</v>
      </c>
      <c r="F47" s="244"/>
      <c r="G47" s="246"/>
      <c r="H47" s="84"/>
      <c r="I47" s="244"/>
      <c r="J47" s="246"/>
      <c r="K47" s="84">
        <v>0.5625</v>
      </c>
      <c r="L47" s="244"/>
      <c r="M47" s="246"/>
      <c r="N47" s="84">
        <v>0.5625</v>
      </c>
      <c r="O47" s="244"/>
      <c r="P47" s="246"/>
      <c r="Q47" s="84">
        <v>0.54166666666666663</v>
      </c>
      <c r="R47" s="244"/>
      <c r="S47" s="246"/>
      <c r="T47" s="84">
        <v>0.5</v>
      </c>
      <c r="U47" s="244"/>
      <c r="V47" s="246"/>
      <c r="W47" s="248"/>
      <c r="X47" s="250"/>
      <c r="Y47" s="251"/>
      <c r="Z47" s="238"/>
      <c r="AA47" s="240"/>
    </row>
    <row r="48" spans="1:27" ht="18.75" x14ac:dyDescent="0.2">
      <c r="A48" s="265"/>
      <c r="B48" s="83">
        <v>0.60416666666666663</v>
      </c>
      <c r="C48" s="243">
        <f>D48*5%</f>
        <v>1.4583333333333337E-2</v>
      </c>
      <c r="D48" s="245">
        <f>B49-B48</f>
        <v>0.29166666666666674</v>
      </c>
      <c r="E48" s="83">
        <v>0.60416666666666663</v>
      </c>
      <c r="F48" s="243">
        <f>G48*5%</f>
        <v>1.4583333333333337E-2</v>
      </c>
      <c r="G48" s="245">
        <f>E49-E48</f>
        <v>0.29166666666666674</v>
      </c>
      <c r="H48" s="83"/>
      <c r="I48" s="243">
        <f>J48*5%</f>
        <v>0</v>
      </c>
      <c r="J48" s="245">
        <f>H49-H48</f>
        <v>0</v>
      </c>
      <c r="K48" s="83">
        <v>0.60416666666666663</v>
      </c>
      <c r="L48" s="243">
        <f>M48*5%</f>
        <v>9.3750000000000014E-3</v>
      </c>
      <c r="M48" s="245">
        <f>K49-K48</f>
        <v>0.1875</v>
      </c>
      <c r="N48" s="83">
        <v>0.60416666666666663</v>
      </c>
      <c r="O48" s="243">
        <f>P48*5%</f>
        <v>9.3750000000000014E-3</v>
      </c>
      <c r="P48" s="245">
        <f>N49-N48</f>
        <v>0.1875</v>
      </c>
      <c r="Q48" s="83">
        <v>0.60416666666666663</v>
      </c>
      <c r="R48" s="243">
        <f>S48*5%</f>
        <v>1.4583333333333337E-2</v>
      </c>
      <c r="S48" s="245">
        <f>Q49-Q48</f>
        <v>0.29166666666666674</v>
      </c>
      <c r="T48" s="85"/>
      <c r="U48" s="260"/>
      <c r="V48" s="262"/>
      <c r="W48" s="252" t="s">
        <v>52</v>
      </c>
      <c r="X48" s="250"/>
      <c r="Y48" s="86">
        <f>Y46</f>
        <v>0</v>
      </c>
      <c r="Z48" s="87"/>
      <c r="AA48" s="240"/>
    </row>
    <row r="49" spans="1:27" ht="19.5" thickBot="1" x14ac:dyDescent="0.25">
      <c r="A49" s="266"/>
      <c r="B49" s="84">
        <v>0.89583333333333337</v>
      </c>
      <c r="C49" s="244"/>
      <c r="D49" s="246"/>
      <c r="E49" s="84">
        <v>0.89583333333333337</v>
      </c>
      <c r="F49" s="244"/>
      <c r="G49" s="246"/>
      <c r="H49" s="84"/>
      <c r="I49" s="244"/>
      <c r="J49" s="246"/>
      <c r="K49" s="84">
        <v>0.79166666666666663</v>
      </c>
      <c r="L49" s="244"/>
      <c r="M49" s="246"/>
      <c r="N49" s="84">
        <v>0.79166666666666663</v>
      </c>
      <c r="O49" s="244"/>
      <c r="P49" s="246"/>
      <c r="Q49" s="84">
        <v>0.89583333333333337</v>
      </c>
      <c r="R49" s="244"/>
      <c r="S49" s="246"/>
      <c r="T49" s="88"/>
      <c r="U49" s="261"/>
      <c r="V49" s="263"/>
      <c r="W49" s="253" t="s">
        <v>53</v>
      </c>
      <c r="X49" s="254"/>
      <c r="Y49" s="86"/>
      <c r="Z49" s="89">
        <f>Y46*5%</f>
        <v>0</v>
      </c>
      <c r="AA49" s="240"/>
    </row>
    <row r="50" spans="1:27" ht="18.75" x14ac:dyDescent="0.2">
      <c r="A50" s="255" t="s">
        <v>54</v>
      </c>
      <c r="B50" s="90"/>
      <c r="C50" s="243">
        <f>D50*5%</f>
        <v>0</v>
      </c>
      <c r="D50" s="258">
        <f>+G50+J50+M50+P50+S50+V50</f>
        <v>0</v>
      </c>
      <c r="E50" s="90"/>
      <c r="F50" s="243">
        <f>G50*5%</f>
        <v>0</v>
      </c>
      <c r="G50" s="258">
        <f>E51-E50</f>
        <v>0</v>
      </c>
      <c r="H50" s="90"/>
      <c r="I50" s="243">
        <f>J50*5%</f>
        <v>0</v>
      </c>
      <c r="J50" s="258">
        <f>H51-H50</f>
        <v>0</v>
      </c>
      <c r="K50" s="90"/>
      <c r="L50" s="243">
        <f>M50*5%</f>
        <v>0</v>
      </c>
      <c r="M50" s="258">
        <f>K51-K50</f>
        <v>0</v>
      </c>
      <c r="N50" s="90"/>
      <c r="O50" s="243">
        <f>P50*5%</f>
        <v>0</v>
      </c>
      <c r="P50" s="258">
        <f>N51-N50</f>
        <v>0</v>
      </c>
      <c r="Q50" s="90"/>
      <c r="R50" s="243">
        <f>S50*5%</f>
        <v>0</v>
      </c>
      <c r="S50" s="267">
        <f>Q51-Q50</f>
        <v>0</v>
      </c>
      <c r="T50" s="90"/>
      <c r="U50" s="243">
        <f>V50*5%</f>
        <v>0</v>
      </c>
      <c r="V50" s="267">
        <f>T51-T50</f>
        <v>0</v>
      </c>
      <c r="W50" s="269" t="s">
        <v>55</v>
      </c>
      <c r="X50" s="270"/>
      <c r="Y50" s="91">
        <f>D52+G52+J52+M52+P52+S52+V52</f>
        <v>0</v>
      </c>
      <c r="Z50" s="92"/>
      <c r="AA50" s="241"/>
    </row>
    <row r="51" spans="1:27" ht="19.5" thickBot="1" x14ac:dyDescent="0.25">
      <c r="A51" s="256"/>
      <c r="B51" s="93"/>
      <c r="C51" s="257"/>
      <c r="D51" s="259"/>
      <c r="E51" s="93"/>
      <c r="F51" s="257"/>
      <c r="G51" s="259"/>
      <c r="H51" s="93"/>
      <c r="I51" s="257"/>
      <c r="J51" s="259"/>
      <c r="K51" s="93"/>
      <c r="L51" s="257"/>
      <c r="M51" s="259"/>
      <c r="N51" s="93"/>
      <c r="O51" s="257"/>
      <c r="P51" s="259"/>
      <c r="Q51" s="93"/>
      <c r="R51" s="257"/>
      <c r="S51" s="268"/>
      <c r="T51" s="93"/>
      <c r="U51" s="257"/>
      <c r="V51" s="268"/>
      <c r="W51" s="271" t="s">
        <v>56</v>
      </c>
      <c r="X51" s="272"/>
      <c r="Y51" s="273"/>
      <c r="Z51" s="94">
        <f>+Y50*5%</f>
        <v>0</v>
      </c>
      <c r="AA51" s="241"/>
    </row>
    <row r="52" spans="1:27" ht="19.5" thickBot="1" x14ac:dyDescent="0.25">
      <c r="A52" s="95" t="s">
        <v>55</v>
      </c>
      <c r="B52" s="96"/>
      <c r="C52" s="97"/>
      <c r="D52" s="98">
        <f>B52</f>
        <v>0</v>
      </c>
      <c r="E52" s="96"/>
      <c r="F52" s="97"/>
      <c r="G52" s="98">
        <f>E52</f>
        <v>0</v>
      </c>
      <c r="H52" s="96"/>
      <c r="I52" s="97"/>
      <c r="J52" s="98">
        <f>H52</f>
        <v>0</v>
      </c>
      <c r="K52" s="96"/>
      <c r="L52" s="97"/>
      <c r="M52" s="98">
        <f>K52</f>
        <v>0</v>
      </c>
      <c r="N52" s="96"/>
      <c r="O52" s="97"/>
      <c r="P52" s="98">
        <f>N52</f>
        <v>0</v>
      </c>
      <c r="Q52" s="96"/>
      <c r="R52" s="97"/>
      <c r="S52" s="98">
        <f>Q52</f>
        <v>0</v>
      </c>
      <c r="T52" s="96"/>
      <c r="U52" s="97"/>
      <c r="V52" s="98">
        <f>T52</f>
        <v>0</v>
      </c>
      <c r="W52" s="274" t="s">
        <v>57</v>
      </c>
      <c r="X52" s="275"/>
      <c r="Y52" s="99">
        <f>V46</f>
        <v>8.3333333333333315E-2</v>
      </c>
      <c r="Z52" s="100"/>
      <c r="AA52" s="242"/>
    </row>
    <row r="53" spans="1:27" ht="19.5" thickTop="1" x14ac:dyDescent="0.2">
      <c r="A53" s="264" t="str">
        <f>'domi  trini paire'!B16</f>
        <v>Nathalie</v>
      </c>
      <c r="B53" s="83">
        <v>0.29166666666666669</v>
      </c>
      <c r="C53" s="243">
        <f>D53*5%</f>
        <v>1.7708333333333336E-2</v>
      </c>
      <c r="D53" s="245">
        <f>B54-B53</f>
        <v>0.35416666666666669</v>
      </c>
      <c r="E53" s="83">
        <v>0.29166666666666669</v>
      </c>
      <c r="F53" s="243">
        <f>G53*5%</f>
        <v>1.7708333333333336E-2</v>
      </c>
      <c r="G53" s="245">
        <f>E54-E53</f>
        <v>0.35416666666666669</v>
      </c>
      <c r="H53" s="83"/>
      <c r="I53" s="243">
        <f>J53*5%</f>
        <v>0</v>
      </c>
      <c r="J53" s="245">
        <f>H54-H53</f>
        <v>0</v>
      </c>
      <c r="K53" s="83">
        <v>0.54166666666666663</v>
      </c>
      <c r="L53" s="243">
        <f>M53*5%</f>
        <v>1.7708333333333336E-2</v>
      </c>
      <c r="M53" s="245">
        <f>K54-K53</f>
        <v>0.35416666666666674</v>
      </c>
      <c r="N53" s="83"/>
      <c r="O53" s="243">
        <f>P53*5%</f>
        <v>0</v>
      </c>
      <c r="P53" s="245">
        <f>N54-N53</f>
        <v>0</v>
      </c>
      <c r="Q53" s="83">
        <v>0.29166666666666669</v>
      </c>
      <c r="R53" s="243">
        <f>S53*5%</f>
        <v>1.7708333333333336E-2</v>
      </c>
      <c r="S53" s="245">
        <f>Q54-Q53</f>
        <v>0.35416666666666669</v>
      </c>
      <c r="T53" s="83"/>
      <c r="U53" s="243">
        <f>V53*5%</f>
        <v>0</v>
      </c>
      <c r="V53" s="245">
        <f>T54-T53</f>
        <v>0</v>
      </c>
      <c r="W53" s="247">
        <f>SUM(D53+D55+G53+G55+J53+J55+M53+M55+P53+P55+S53+S55+V53+D57+G57+J57+M57+P57+V57)</f>
        <v>1.7500000000000002</v>
      </c>
      <c r="X53" s="249">
        <v>1.75</v>
      </c>
      <c r="Y53" s="249">
        <f>W53-X53</f>
        <v>0</v>
      </c>
      <c r="Z53" s="237">
        <f>C53+C55+F53+F55+I53+I55+L53+L55+O53+O55+R53+R55+U53</f>
        <v>8.7500000000000022E-2</v>
      </c>
      <c r="AA53" s="239"/>
    </row>
    <row r="54" spans="1:27" ht="19.5" thickBot="1" x14ac:dyDescent="0.25">
      <c r="A54" s="265"/>
      <c r="B54" s="84">
        <v>0.64583333333333337</v>
      </c>
      <c r="C54" s="244"/>
      <c r="D54" s="246"/>
      <c r="E54" s="84">
        <v>0.64583333333333337</v>
      </c>
      <c r="F54" s="244"/>
      <c r="G54" s="246"/>
      <c r="H54" s="84"/>
      <c r="I54" s="244"/>
      <c r="J54" s="246"/>
      <c r="K54" s="84">
        <v>0.89583333333333337</v>
      </c>
      <c r="L54" s="244"/>
      <c r="M54" s="246"/>
      <c r="N54" s="84"/>
      <c r="O54" s="244"/>
      <c r="P54" s="246"/>
      <c r="Q54" s="84">
        <v>0.64583333333333337</v>
      </c>
      <c r="R54" s="244"/>
      <c r="S54" s="246"/>
      <c r="T54" s="84"/>
      <c r="U54" s="244"/>
      <c r="V54" s="246"/>
      <c r="W54" s="248"/>
      <c r="X54" s="250"/>
      <c r="Y54" s="251"/>
      <c r="Z54" s="238"/>
      <c r="AA54" s="240"/>
    </row>
    <row r="55" spans="1:27" ht="18.75" x14ac:dyDescent="0.2">
      <c r="A55" s="265"/>
      <c r="B55" s="83"/>
      <c r="C55" s="243">
        <f>D55*5%</f>
        <v>0</v>
      </c>
      <c r="D55" s="245">
        <f>B56-B55</f>
        <v>0</v>
      </c>
      <c r="E55" s="83"/>
      <c r="F55" s="243">
        <f>G55*5%</f>
        <v>0</v>
      </c>
      <c r="G55" s="245">
        <f>E56-E55</f>
        <v>0</v>
      </c>
      <c r="H55" s="83">
        <v>0.5625</v>
      </c>
      <c r="I55" s="243">
        <f>J55*5%</f>
        <v>1.666666666666667E-2</v>
      </c>
      <c r="J55" s="245">
        <f>H56-H55</f>
        <v>0.33333333333333337</v>
      </c>
      <c r="K55" s="83"/>
      <c r="L55" s="243">
        <f>M55*5%</f>
        <v>0</v>
      </c>
      <c r="M55" s="245">
        <f>K56-K55</f>
        <v>0</v>
      </c>
      <c r="N55" s="83"/>
      <c r="O55" s="243">
        <f>P55*5%</f>
        <v>0</v>
      </c>
      <c r="P55" s="245">
        <f>N56-N55</f>
        <v>0</v>
      </c>
      <c r="Q55" s="83"/>
      <c r="R55" s="243">
        <f>S55*5%</f>
        <v>0</v>
      </c>
      <c r="S55" s="245">
        <f>Q56-Q55</f>
        <v>0</v>
      </c>
      <c r="T55" s="85"/>
      <c r="U55" s="260"/>
      <c r="V55" s="262"/>
      <c r="W55" s="252" t="s">
        <v>52</v>
      </c>
      <c r="X55" s="250"/>
      <c r="Y55" s="86">
        <f>Y53</f>
        <v>0</v>
      </c>
      <c r="Z55" s="87"/>
      <c r="AA55" s="240"/>
    </row>
    <row r="56" spans="1:27" ht="19.5" thickBot="1" x14ac:dyDescent="0.25">
      <c r="A56" s="266"/>
      <c r="B56" s="84"/>
      <c r="C56" s="244"/>
      <c r="D56" s="246"/>
      <c r="E56" s="84"/>
      <c r="F56" s="244"/>
      <c r="G56" s="246"/>
      <c r="H56" s="84">
        <v>0.89583333333333337</v>
      </c>
      <c r="I56" s="244"/>
      <c r="J56" s="246"/>
      <c r="K56" s="84"/>
      <c r="L56" s="244"/>
      <c r="M56" s="246"/>
      <c r="N56" s="84"/>
      <c r="O56" s="244"/>
      <c r="P56" s="246"/>
      <c r="Q56" s="84"/>
      <c r="R56" s="244"/>
      <c r="S56" s="246"/>
      <c r="T56" s="88"/>
      <c r="U56" s="261"/>
      <c r="V56" s="263"/>
      <c r="W56" s="253" t="s">
        <v>53</v>
      </c>
      <c r="X56" s="254"/>
      <c r="Y56" s="86"/>
      <c r="Z56" s="89">
        <f>Y53*5%</f>
        <v>0</v>
      </c>
      <c r="AA56" s="240"/>
    </row>
    <row r="57" spans="1:27" ht="18.75" x14ac:dyDescent="0.2">
      <c r="A57" s="255" t="s">
        <v>54</v>
      </c>
      <c r="B57" s="90"/>
      <c r="C57" s="243">
        <f>D57*5%</f>
        <v>0</v>
      </c>
      <c r="D57" s="258">
        <f>B58-B57</f>
        <v>0</v>
      </c>
      <c r="E57" s="90"/>
      <c r="F57" s="243">
        <f>G57*5%</f>
        <v>0</v>
      </c>
      <c r="G57" s="258">
        <f>E58-E57</f>
        <v>0</v>
      </c>
      <c r="H57" s="90"/>
      <c r="I57" s="243">
        <f>J57*5%</f>
        <v>0</v>
      </c>
      <c r="J57" s="258">
        <f>H58-H57</f>
        <v>0</v>
      </c>
      <c r="K57" s="90"/>
      <c r="L57" s="243">
        <f>M57*5%</f>
        <v>0</v>
      </c>
      <c r="M57" s="258">
        <f>K58-K57</f>
        <v>0</v>
      </c>
      <c r="N57" s="90"/>
      <c r="O57" s="243">
        <f>P57*5%</f>
        <v>0</v>
      </c>
      <c r="P57" s="258">
        <f>N58-N57</f>
        <v>0</v>
      </c>
      <c r="Q57" s="90"/>
      <c r="R57" s="243">
        <f>S57*5%</f>
        <v>0</v>
      </c>
      <c r="S57" s="267">
        <f>Q58-Q57</f>
        <v>0</v>
      </c>
      <c r="T57" s="90"/>
      <c r="U57" s="243">
        <f>V57*5%</f>
        <v>0</v>
      </c>
      <c r="V57" s="267">
        <f>T58-T57</f>
        <v>0</v>
      </c>
      <c r="W57" s="269" t="s">
        <v>55</v>
      </c>
      <c r="X57" s="270"/>
      <c r="Y57" s="91">
        <f>D59+G59+J59+M59+P59+S59+V59</f>
        <v>0</v>
      </c>
      <c r="Z57" s="92"/>
      <c r="AA57" s="241"/>
    </row>
    <row r="58" spans="1:27" ht="19.5" thickBot="1" x14ac:dyDescent="0.25">
      <c r="A58" s="256"/>
      <c r="B58" s="93"/>
      <c r="C58" s="257"/>
      <c r="D58" s="259"/>
      <c r="E58" s="93"/>
      <c r="F58" s="257"/>
      <c r="G58" s="259"/>
      <c r="H58" s="93"/>
      <c r="I58" s="257"/>
      <c r="J58" s="259"/>
      <c r="K58" s="93"/>
      <c r="L58" s="257"/>
      <c r="M58" s="259"/>
      <c r="N58" s="93"/>
      <c r="O58" s="257"/>
      <c r="P58" s="259"/>
      <c r="Q58" s="93"/>
      <c r="R58" s="257"/>
      <c r="S58" s="268"/>
      <c r="T58" s="93"/>
      <c r="U58" s="257"/>
      <c r="V58" s="268"/>
      <c r="W58" s="271" t="s">
        <v>56</v>
      </c>
      <c r="X58" s="272"/>
      <c r="Y58" s="273"/>
      <c r="Z58" s="94">
        <f>+Y57*5%</f>
        <v>0</v>
      </c>
      <c r="AA58" s="241"/>
    </row>
    <row r="59" spans="1:27" ht="19.5" thickBot="1" x14ac:dyDescent="0.25">
      <c r="A59" s="95" t="s">
        <v>55</v>
      </c>
      <c r="B59" s="96">
        <v>0</v>
      </c>
      <c r="C59" s="97"/>
      <c r="D59" s="98">
        <f>B59</f>
        <v>0</v>
      </c>
      <c r="E59" s="96">
        <v>0</v>
      </c>
      <c r="F59" s="97"/>
      <c r="G59" s="98">
        <f>E59</f>
        <v>0</v>
      </c>
      <c r="H59" s="96">
        <v>0</v>
      </c>
      <c r="I59" s="97"/>
      <c r="J59" s="98">
        <f>H59</f>
        <v>0</v>
      </c>
      <c r="K59" s="96">
        <v>0</v>
      </c>
      <c r="L59" s="97"/>
      <c r="M59" s="98">
        <f>K59</f>
        <v>0</v>
      </c>
      <c r="N59" s="96">
        <v>0</v>
      </c>
      <c r="O59" s="97"/>
      <c r="P59" s="98">
        <f>N59</f>
        <v>0</v>
      </c>
      <c r="Q59" s="96">
        <v>0</v>
      </c>
      <c r="R59" s="97"/>
      <c r="S59" s="98">
        <f>Q59</f>
        <v>0</v>
      </c>
      <c r="T59" s="96">
        <v>0</v>
      </c>
      <c r="U59" s="97"/>
      <c r="V59" s="98">
        <f>T59</f>
        <v>0</v>
      </c>
      <c r="W59" s="274" t="s">
        <v>57</v>
      </c>
      <c r="X59" s="275"/>
      <c r="Y59" s="99">
        <f>V53</f>
        <v>0</v>
      </c>
      <c r="Z59" s="100"/>
      <c r="AA59" s="242"/>
    </row>
    <row r="60" spans="1:27" ht="19.5" thickTop="1" x14ac:dyDescent="0.2">
      <c r="A60" s="276" t="str">
        <f>'domi  trini paire'!B17</f>
        <v>Sabrina</v>
      </c>
      <c r="B60" s="101"/>
      <c r="C60" s="243">
        <f>D60*5%</f>
        <v>0</v>
      </c>
      <c r="D60" s="279">
        <f>B61-B60</f>
        <v>0</v>
      </c>
      <c r="E60" s="83">
        <v>0.29166666666666669</v>
      </c>
      <c r="F60" s="243">
        <f>G60*5%</f>
        <v>1.7708333333333336E-2</v>
      </c>
      <c r="G60" s="279">
        <f>E61-E60</f>
        <v>0.35416666666666669</v>
      </c>
      <c r="H60" s="101">
        <v>0.29166666666666669</v>
      </c>
      <c r="I60" s="243">
        <f>J60*5%</f>
        <v>1.6666666666666666E-2</v>
      </c>
      <c r="J60" s="279">
        <f>H61-H60</f>
        <v>0.33333333333333331</v>
      </c>
      <c r="K60" s="101">
        <v>0.29166666666666669</v>
      </c>
      <c r="L60" s="243">
        <f>M60*5%</f>
        <v>1.7708333333333336E-2</v>
      </c>
      <c r="M60" s="279">
        <f>K61-K60</f>
        <v>0.35416666666666669</v>
      </c>
      <c r="N60" s="101">
        <v>0.54166666666666663</v>
      </c>
      <c r="O60" s="243">
        <f>P60*5%</f>
        <v>1.7708333333333336E-2</v>
      </c>
      <c r="P60" s="279">
        <f>N61-N60</f>
        <v>0.35416666666666674</v>
      </c>
      <c r="Q60" s="101">
        <v>0.29166666666666669</v>
      </c>
      <c r="R60" s="243">
        <f>S60*5%</f>
        <v>1.7708333333333336E-2</v>
      </c>
      <c r="S60" s="279">
        <f>Q61-Q60</f>
        <v>0.35416666666666669</v>
      </c>
      <c r="T60" s="83"/>
      <c r="U60" s="243">
        <f>V60*5%</f>
        <v>0</v>
      </c>
      <c r="V60" s="245">
        <f>T61-T60</f>
        <v>0</v>
      </c>
      <c r="W60" s="247">
        <f>SUM(D60+D62+G60+G62+J60+J62+M60+M62+P60+P62+S60+S62+V60+D64+G64+J64+M64+P64+V64)</f>
        <v>1.7500000000000002</v>
      </c>
      <c r="X60" s="249">
        <v>1.75</v>
      </c>
      <c r="Y60" s="249">
        <f>W60-X60</f>
        <v>0</v>
      </c>
      <c r="Z60" s="237">
        <f>C60+C62+F60+F62+I60+I62+L60+L62+O60+O62+R60+R62+U60</f>
        <v>8.7500000000000022E-2</v>
      </c>
      <c r="AA60" s="239"/>
    </row>
    <row r="61" spans="1:27" ht="19.5" thickBot="1" x14ac:dyDescent="0.25">
      <c r="A61" s="277"/>
      <c r="B61" s="84"/>
      <c r="C61" s="244"/>
      <c r="D61" s="280"/>
      <c r="E61" s="84">
        <v>0.64583333333333337</v>
      </c>
      <c r="F61" s="244"/>
      <c r="G61" s="280"/>
      <c r="H61" s="84">
        <v>0.625</v>
      </c>
      <c r="I61" s="244"/>
      <c r="J61" s="280"/>
      <c r="K61" s="84">
        <v>0.64583333333333337</v>
      </c>
      <c r="L61" s="244"/>
      <c r="M61" s="280"/>
      <c r="N61" s="84">
        <v>0.89583333333333337</v>
      </c>
      <c r="O61" s="244"/>
      <c r="P61" s="280"/>
      <c r="Q61" s="84">
        <v>0.64583333333333337</v>
      </c>
      <c r="R61" s="244"/>
      <c r="S61" s="280"/>
      <c r="T61" s="84"/>
      <c r="U61" s="244"/>
      <c r="V61" s="246"/>
      <c r="W61" s="248"/>
      <c r="X61" s="250"/>
      <c r="Y61" s="251"/>
      <c r="Z61" s="238"/>
      <c r="AA61" s="240"/>
    </row>
    <row r="62" spans="1:27" ht="18.75" x14ac:dyDescent="0.2">
      <c r="A62" s="277"/>
      <c r="B62" s="102"/>
      <c r="C62" s="243">
        <f>D62*5%</f>
        <v>0</v>
      </c>
      <c r="D62" s="245">
        <f>B63-B62</f>
        <v>0</v>
      </c>
      <c r="E62" s="102"/>
      <c r="F62" s="243">
        <f>G62*5%</f>
        <v>0</v>
      </c>
      <c r="G62" s="245">
        <f>E63-E62</f>
        <v>0</v>
      </c>
      <c r="H62" s="102"/>
      <c r="I62" s="243">
        <f>J62*5%</f>
        <v>0</v>
      </c>
      <c r="J62" s="245">
        <f>H63-H62</f>
        <v>0</v>
      </c>
      <c r="K62" s="102"/>
      <c r="L62" s="243">
        <f>M62*5%</f>
        <v>0</v>
      </c>
      <c r="M62" s="245">
        <f>K63-K62</f>
        <v>0</v>
      </c>
      <c r="N62" s="102"/>
      <c r="O62" s="243">
        <f>P62*5%</f>
        <v>0</v>
      </c>
      <c r="P62" s="245">
        <f>N63-N62</f>
        <v>0</v>
      </c>
      <c r="Q62" s="102"/>
      <c r="R62" s="243">
        <f>S62*5%</f>
        <v>0</v>
      </c>
      <c r="S62" s="245">
        <f>Q63-Q62</f>
        <v>0</v>
      </c>
      <c r="T62" s="85"/>
      <c r="U62" s="260"/>
      <c r="V62" s="262"/>
      <c r="W62" s="252" t="s">
        <v>52</v>
      </c>
      <c r="X62" s="250"/>
      <c r="Y62" s="86">
        <f>Y60</f>
        <v>0</v>
      </c>
      <c r="Z62" s="87"/>
      <c r="AA62" s="240"/>
    </row>
    <row r="63" spans="1:27" ht="19.5" thickBot="1" x14ac:dyDescent="0.25">
      <c r="A63" s="278"/>
      <c r="B63" s="103"/>
      <c r="C63" s="244"/>
      <c r="D63" s="246"/>
      <c r="E63" s="103"/>
      <c r="F63" s="244"/>
      <c r="G63" s="246"/>
      <c r="H63" s="103"/>
      <c r="I63" s="244"/>
      <c r="J63" s="246"/>
      <c r="K63" s="103"/>
      <c r="L63" s="244"/>
      <c r="M63" s="246"/>
      <c r="N63" s="103"/>
      <c r="O63" s="244"/>
      <c r="P63" s="246"/>
      <c r="Q63" s="103"/>
      <c r="R63" s="244"/>
      <c r="S63" s="246"/>
      <c r="T63" s="88"/>
      <c r="U63" s="261"/>
      <c r="V63" s="263"/>
      <c r="W63" s="253" t="s">
        <v>53</v>
      </c>
      <c r="X63" s="254"/>
      <c r="Y63" s="86"/>
      <c r="Z63" s="89">
        <f>Y60*5%</f>
        <v>0</v>
      </c>
      <c r="AA63" s="240"/>
    </row>
    <row r="64" spans="1:27" ht="18.75" x14ac:dyDescent="0.2">
      <c r="A64" s="255" t="s">
        <v>54</v>
      </c>
      <c r="B64" s="90"/>
      <c r="C64" s="243">
        <f>D64*5%</f>
        <v>0</v>
      </c>
      <c r="D64" s="258">
        <f>B65-B64</f>
        <v>0</v>
      </c>
      <c r="E64" s="90"/>
      <c r="F64" s="243">
        <f>G64*5%</f>
        <v>0</v>
      </c>
      <c r="G64" s="258">
        <f>E65-E64</f>
        <v>0</v>
      </c>
      <c r="H64" s="90"/>
      <c r="I64" s="243">
        <f>J64*5%</f>
        <v>0</v>
      </c>
      <c r="J64" s="258">
        <f>H65-H64</f>
        <v>0</v>
      </c>
      <c r="K64" s="90"/>
      <c r="L64" s="243">
        <f>M64*5%</f>
        <v>0</v>
      </c>
      <c r="M64" s="258">
        <f>K65-K64</f>
        <v>0</v>
      </c>
      <c r="N64" s="90"/>
      <c r="O64" s="243">
        <f>P64*5%</f>
        <v>0</v>
      </c>
      <c r="P64" s="258">
        <f>N65-N64</f>
        <v>0</v>
      </c>
      <c r="Q64" s="90"/>
      <c r="R64" s="243">
        <f>S64*5%</f>
        <v>0</v>
      </c>
      <c r="S64" s="267">
        <f>Q65-Q64</f>
        <v>0</v>
      </c>
      <c r="T64" s="90"/>
      <c r="U64" s="243">
        <f>V64*5%</f>
        <v>0</v>
      </c>
      <c r="V64" s="267">
        <f>T65-T64</f>
        <v>0</v>
      </c>
      <c r="W64" s="269" t="s">
        <v>55</v>
      </c>
      <c r="X64" s="270"/>
      <c r="Y64" s="91">
        <f>D66+G66+J66+M66+P66+S66+V66</f>
        <v>0</v>
      </c>
      <c r="Z64" s="92"/>
      <c r="AA64" s="241"/>
    </row>
    <row r="65" spans="1:27" ht="19.5" thickBot="1" x14ac:dyDescent="0.25">
      <c r="A65" s="256"/>
      <c r="B65" s="93"/>
      <c r="C65" s="257"/>
      <c r="D65" s="259"/>
      <c r="E65" s="93"/>
      <c r="F65" s="257"/>
      <c r="G65" s="259"/>
      <c r="H65" s="93"/>
      <c r="I65" s="257"/>
      <c r="J65" s="259"/>
      <c r="K65" s="93"/>
      <c r="L65" s="257"/>
      <c r="M65" s="259"/>
      <c r="N65" s="93"/>
      <c r="O65" s="257"/>
      <c r="P65" s="259"/>
      <c r="Q65" s="93"/>
      <c r="R65" s="257"/>
      <c r="S65" s="268"/>
      <c r="T65" s="93"/>
      <c r="U65" s="257"/>
      <c r="V65" s="268"/>
      <c r="W65" s="271" t="s">
        <v>56</v>
      </c>
      <c r="X65" s="272"/>
      <c r="Y65" s="273"/>
      <c r="Z65" s="94">
        <f>+Y64*5%</f>
        <v>0</v>
      </c>
      <c r="AA65" s="241"/>
    </row>
    <row r="66" spans="1:27" ht="19.5" thickBot="1" x14ac:dyDescent="0.25">
      <c r="A66" s="95" t="s">
        <v>55</v>
      </c>
      <c r="B66" s="96">
        <v>0</v>
      </c>
      <c r="C66" s="97"/>
      <c r="D66" s="98">
        <f>B66</f>
        <v>0</v>
      </c>
      <c r="E66" s="96">
        <v>0</v>
      </c>
      <c r="F66" s="97"/>
      <c r="G66" s="98">
        <f>E66</f>
        <v>0</v>
      </c>
      <c r="H66" s="96">
        <v>0</v>
      </c>
      <c r="I66" s="97"/>
      <c r="J66" s="98">
        <f>H66</f>
        <v>0</v>
      </c>
      <c r="K66" s="96">
        <v>0</v>
      </c>
      <c r="L66" s="97"/>
      <c r="M66" s="98">
        <f>K66</f>
        <v>0</v>
      </c>
      <c r="N66" s="96">
        <v>0</v>
      </c>
      <c r="O66" s="97"/>
      <c r="P66" s="98">
        <f>N66</f>
        <v>0</v>
      </c>
      <c r="Q66" s="96">
        <v>0</v>
      </c>
      <c r="R66" s="97"/>
      <c r="S66" s="98">
        <f>Q66</f>
        <v>0</v>
      </c>
      <c r="T66" s="96">
        <v>0</v>
      </c>
      <c r="U66" s="97"/>
      <c r="V66" s="98">
        <f>T66</f>
        <v>0</v>
      </c>
      <c r="W66" s="274" t="s">
        <v>57</v>
      </c>
      <c r="X66" s="275"/>
      <c r="Y66" s="99">
        <f>V60</f>
        <v>0</v>
      </c>
      <c r="Z66" s="100"/>
      <c r="AA66" s="242"/>
    </row>
    <row r="67" spans="1:27" ht="19.5" thickTop="1" x14ac:dyDescent="0.2">
      <c r="A67" s="264" t="str">
        <f>'domi  trini paire'!B18</f>
        <v xml:space="preserve">Julien     </v>
      </c>
      <c r="B67" s="101">
        <v>0.375</v>
      </c>
      <c r="C67" s="243">
        <f>D67*5%</f>
        <v>1.2500000000000001E-2</v>
      </c>
      <c r="D67" s="279">
        <f>B68-B67</f>
        <v>0.25</v>
      </c>
      <c r="E67" s="101"/>
      <c r="F67" s="243">
        <f>G67*5%</f>
        <v>0</v>
      </c>
      <c r="G67" s="279">
        <f>E68-E67</f>
        <v>0</v>
      </c>
      <c r="H67" s="101">
        <v>0.35416666666666669</v>
      </c>
      <c r="I67" s="243">
        <f>J67*5%</f>
        <v>1.4583333333333335E-2</v>
      </c>
      <c r="J67" s="279">
        <f>H68-H67</f>
        <v>0.29166666666666669</v>
      </c>
      <c r="K67" s="101">
        <v>0.58333333333333337</v>
      </c>
      <c r="L67" s="243">
        <f>M67*5%</f>
        <v>1.4583333333333332E-2</v>
      </c>
      <c r="M67" s="279">
        <f>K68-K67</f>
        <v>0.29166666666666663</v>
      </c>
      <c r="N67" s="101"/>
      <c r="O67" s="243">
        <f>P67*5%</f>
        <v>0</v>
      </c>
      <c r="P67" s="279">
        <f>N68-N67</f>
        <v>0</v>
      </c>
      <c r="Q67" s="101"/>
      <c r="R67" s="243">
        <f>S67*5%</f>
        <v>0</v>
      </c>
      <c r="S67" s="279">
        <f>Q68-Q67</f>
        <v>0</v>
      </c>
      <c r="T67" s="83"/>
      <c r="U67" s="243">
        <f>V67*5%</f>
        <v>0</v>
      </c>
      <c r="V67" s="245">
        <f>T68-T67</f>
        <v>0</v>
      </c>
      <c r="W67" s="247">
        <f>SUM(D67+D69+G67+G69+J67+J69+M67+M69+P67+P69+S67+S69+V67+D71+G71+J71+M71+P71+V71)</f>
        <v>1.4583333333333333</v>
      </c>
      <c r="X67" s="249">
        <v>1.4583333333333333</v>
      </c>
      <c r="Y67" s="249">
        <f>W67-X67</f>
        <v>0</v>
      </c>
      <c r="Z67" s="237">
        <f>C67+C69+F67+F69+I67+I69+L67+L69+O67+O69+R67+R69+U67</f>
        <v>7.2916666666666671E-2</v>
      </c>
      <c r="AA67" s="239"/>
    </row>
    <row r="68" spans="1:27" ht="19.5" thickBot="1" x14ac:dyDescent="0.25">
      <c r="A68" s="265"/>
      <c r="B68" s="84">
        <v>0.625</v>
      </c>
      <c r="C68" s="244"/>
      <c r="D68" s="280"/>
      <c r="E68" s="84"/>
      <c r="F68" s="244"/>
      <c r="G68" s="280"/>
      <c r="H68" s="84">
        <v>0.64583333333333337</v>
      </c>
      <c r="I68" s="244"/>
      <c r="J68" s="280"/>
      <c r="K68" s="84">
        <v>0.875</v>
      </c>
      <c r="L68" s="244"/>
      <c r="M68" s="280"/>
      <c r="N68" s="84"/>
      <c r="O68" s="244"/>
      <c r="P68" s="280"/>
      <c r="Q68" s="84"/>
      <c r="R68" s="244"/>
      <c r="S68" s="280"/>
      <c r="T68" s="84"/>
      <c r="U68" s="244"/>
      <c r="V68" s="246"/>
      <c r="W68" s="248"/>
      <c r="X68" s="250"/>
      <c r="Y68" s="251"/>
      <c r="Z68" s="238"/>
      <c r="AA68" s="240"/>
    </row>
    <row r="69" spans="1:27" ht="18.75" x14ac:dyDescent="0.2">
      <c r="A69" s="265"/>
      <c r="B69" s="102"/>
      <c r="C69" s="243">
        <f>D69*5%</f>
        <v>0</v>
      </c>
      <c r="D69" s="245">
        <f>B70-B69</f>
        <v>0</v>
      </c>
      <c r="E69" s="102">
        <v>0.5625</v>
      </c>
      <c r="F69" s="243">
        <f>G69*5%</f>
        <v>1.666666666666667E-2</v>
      </c>
      <c r="G69" s="245">
        <f>E70-E69</f>
        <v>0.33333333333333337</v>
      </c>
      <c r="H69" s="102"/>
      <c r="I69" s="243">
        <f>J69*5%</f>
        <v>0</v>
      </c>
      <c r="J69" s="245">
        <f>H70-H69</f>
        <v>0</v>
      </c>
      <c r="K69" s="102"/>
      <c r="L69" s="243">
        <f>M69*5%</f>
        <v>0</v>
      </c>
      <c r="M69" s="245">
        <f>K70-K69</f>
        <v>0</v>
      </c>
      <c r="N69" s="102"/>
      <c r="O69" s="243">
        <f>P69*5%</f>
        <v>0</v>
      </c>
      <c r="P69" s="245">
        <f>N70-N69</f>
        <v>0</v>
      </c>
      <c r="Q69" s="101">
        <v>0.60416666666666663</v>
      </c>
      <c r="R69" s="243">
        <f>S69*5%</f>
        <v>1.4583333333333337E-2</v>
      </c>
      <c r="S69" s="245">
        <f>Q70-Q69</f>
        <v>0.29166666666666674</v>
      </c>
      <c r="T69" s="85"/>
      <c r="U69" s="260"/>
      <c r="V69" s="262"/>
      <c r="W69" s="252" t="s">
        <v>52</v>
      </c>
      <c r="X69" s="250"/>
      <c r="Y69" s="86">
        <f>Y67</f>
        <v>0</v>
      </c>
      <c r="Z69" s="87"/>
      <c r="AA69" s="240"/>
    </row>
    <row r="70" spans="1:27" ht="19.5" thickBot="1" x14ac:dyDescent="0.25">
      <c r="A70" s="266"/>
      <c r="B70" s="103"/>
      <c r="C70" s="244"/>
      <c r="D70" s="246"/>
      <c r="E70" s="103">
        <v>0.89583333333333337</v>
      </c>
      <c r="F70" s="244"/>
      <c r="G70" s="246"/>
      <c r="H70" s="103"/>
      <c r="I70" s="244"/>
      <c r="J70" s="246"/>
      <c r="K70" s="103"/>
      <c r="L70" s="244"/>
      <c r="M70" s="246"/>
      <c r="N70" s="103"/>
      <c r="O70" s="244"/>
      <c r="P70" s="246"/>
      <c r="Q70" s="84">
        <v>0.89583333333333337</v>
      </c>
      <c r="R70" s="244"/>
      <c r="S70" s="246"/>
      <c r="T70" s="88"/>
      <c r="U70" s="261"/>
      <c r="V70" s="263"/>
      <c r="W70" s="253" t="s">
        <v>53</v>
      </c>
      <c r="X70" s="254"/>
      <c r="Y70" s="86"/>
      <c r="Z70" s="89">
        <f>Y67*5%</f>
        <v>0</v>
      </c>
      <c r="AA70" s="240"/>
    </row>
    <row r="71" spans="1:27" ht="18.75" x14ac:dyDescent="0.2">
      <c r="A71" s="255" t="s">
        <v>54</v>
      </c>
      <c r="B71" s="90"/>
      <c r="C71" s="243">
        <f>D71*5%</f>
        <v>0</v>
      </c>
      <c r="D71" s="258">
        <f>B72-B71</f>
        <v>0</v>
      </c>
      <c r="E71" s="90"/>
      <c r="F71" s="243">
        <f>G71*5%</f>
        <v>0</v>
      </c>
      <c r="G71" s="258">
        <f>E72-E71</f>
        <v>0</v>
      </c>
      <c r="H71" s="90"/>
      <c r="I71" s="243">
        <f>J71*5%</f>
        <v>0</v>
      </c>
      <c r="J71" s="258">
        <f>H72-H71</f>
        <v>0</v>
      </c>
      <c r="K71" s="90"/>
      <c r="L71" s="243">
        <f>M71*5%</f>
        <v>0</v>
      </c>
      <c r="M71" s="258">
        <f>K72-K71</f>
        <v>0</v>
      </c>
      <c r="N71" s="90"/>
      <c r="O71" s="243">
        <f>P71*5%</f>
        <v>0</v>
      </c>
      <c r="P71" s="258">
        <f>N72-N71</f>
        <v>0</v>
      </c>
      <c r="Q71" s="90"/>
      <c r="R71" s="243">
        <f>S71*5%</f>
        <v>0</v>
      </c>
      <c r="S71" s="267">
        <f>Q72-Q71</f>
        <v>0</v>
      </c>
      <c r="T71" s="90"/>
      <c r="U71" s="243">
        <f>V71*5%</f>
        <v>0</v>
      </c>
      <c r="V71" s="267">
        <f>T72-T71</f>
        <v>0</v>
      </c>
      <c r="W71" s="269" t="s">
        <v>55</v>
      </c>
      <c r="X71" s="270"/>
      <c r="Y71" s="91">
        <f>D73+G73+J73+M73+P73+S73+V73</f>
        <v>0</v>
      </c>
      <c r="Z71" s="92"/>
      <c r="AA71" s="241"/>
    </row>
    <row r="72" spans="1:27" ht="19.5" thickBot="1" x14ac:dyDescent="0.25">
      <c r="A72" s="256"/>
      <c r="B72" s="93"/>
      <c r="C72" s="257"/>
      <c r="D72" s="259"/>
      <c r="E72" s="93"/>
      <c r="F72" s="257"/>
      <c r="G72" s="259"/>
      <c r="H72" s="93"/>
      <c r="I72" s="257"/>
      <c r="J72" s="259"/>
      <c r="K72" s="93"/>
      <c r="L72" s="257"/>
      <c r="M72" s="259"/>
      <c r="N72" s="93"/>
      <c r="O72" s="257"/>
      <c r="P72" s="259"/>
      <c r="Q72" s="93"/>
      <c r="R72" s="257"/>
      <c r="S72" s="268"/>
      <c r="T72" s="93"/>
      <c r="U72" s="257"/>
      <c r="V72" s="268"/>
      <c r="W72" s="271" t="s">
        <v>56</v>
      </c>
      <c r="X72" s="272"/>
      <c r="Y72" s="273"/>
      <c r="Z72" s="94">
        <f>+Y71*5%</f>
        <v>0</v>
      </c>
      <c r="AA72" s="241"/>
    </row>
    <row r="73" spans="1:27" ht="19.5" thickBot="1" x14ac:dyDescent="0.25">
      <c r="A73" s="95" t="s">
        <v>55</v>
      </c>
      <c r="B73" s="96"/>
      <c r="C73" s="97"/>
      <c r="D73" s="98">
        <f>B73</f>
        <v>0</v>
      </c>
      <c r="E73" s="96"/>
      <c r="F73" s="97"/>
      <c r="G73" s="98">
        <f>E73</f>
        <v>0</v>
      </c>
      <c r="H73" s="96"/>
      <c r="I73" s="97"/>
      <c r="J73" s="98">
        <f>H73</f>
        <v>0</v>
      </c>
      <c r="K73" s="96"/>
      <c r="L73" s="97"/>
      <c r="M73" s="98">
        <f>K73</f>
        <v>0</v>
      </c>
      <c r="N73" s="96"/>
      <c r="O73" s="97"/>
      <c r="P73" s="98">
        <f>N73</f>
        <v>0</v>
      </c>
      <c r="Q73" s="96"/>
      <c r="R73" s="97"/>
      <c r="S73" s="98">
        <f>Q73</f>
        <v>0</v>
      </c>
      <c r="T73" s="96"/>
      <c r="U73" s="97"/>
      <c r="V73" s="98">
        <f>T73</f>
        <v>0</v>
      </c>
      <c r="W73" s="274" t="s">
        <v>57</v>
      </c>
      <c r="X73" s="275"/>
      <c r="Y73" s="99">
        <f>V67</f>
        <v>0</v>
      </c>
      <c r="Z73" s="100"/>
      <c r="AA73" s="242"/>
    </row>
    <row r="74" spans="1:27" ht="19.5" thickTop="1" x14ac:dyDescent="0.2">
      <c r="A74" s="264" t="str">
        <f>'domi  trini paire'!B19</f>
        <v>Caisse 10</v>
      </c>
      <c r="B74" s="101">
        <v>0.3125</v>
      </c>
      <c r="C74" s="243">
        <f>D74*5%</f>
        <v>1.2500000000000001E-2</v>
      </c>
      <c r="D74" s="279">
        <f>B75-B74</f>
        <v>0.25</v>
      </c>
      <c r="E74" s="101">
        <v>0.3125</v>
      </c>
      <c r="F74" s="243">
        <f>G74*5%</f>
        <v>1.2500000000000001E-2</v>
      </c>
      <c r="G74" s="279">
        <f>E75-E74</f>
        <v>0.25</v>
      </c>
      <c r="H74" s="101">
        <v>0.3125</v>
      </c>
      <c r="I74" s="243">
        <f>J74*5%</f>
        <v>1.2500000000000001E-2</v>
      </c>
      <c r="J74" s="279">
        <f>H75-H74</f>
        <v>0.25</v>
      </c>
      <c r="K74" s="101">
        <v>0.3125</v>
      </c>
      <c r="L74" s="243">
        <f>M74*5%</f>
        <v>1.2500000000000001E-2</v>
      </c>
      <c r="M74" s="279">
        <f>K75-K74</f>
        <v>0.25</v>
      </c>
      <c r="N74" s="101">
        <v>0.3125</v>
      </c>
      <c r="O74" s="243">
        <f>P74*5%</f>
        <v>1.2500000000000001E-2</v>
      </c>
      <c r="P74" s="279">
        <f>N75-N74</f>
        <v>0.25</v>
      </c>
      <c r="Q74" s="101">
        <v>0.3125</v>
      </c>
      <c r="R74" s="243">
        <f>S74*5%</f>
        <v>1.2500000000000001E-2</v>
      </c>
      <c r="S74" s="279">
        <f>Q75-Q74</f>
        <v>0.25</v>
      </c>
      <c r="T74" s="83"/>
      <c r="U74" s="243">
        <f>V74*5%</f>
        <v>0</v>
      </c>
      <c r="V74" s="245">
        <f>T75-T74</f>
        <v>0</v>
      </c>
      <c r="W74" s="247">
        <f>SUM(D74+D76+G74+G76+J74+J76+M74+M76+P74+P76+S74+S76+V74+D78+G78+J78+M78+P78+V78)</f>
        <v>1.5</v>
      </c>
      <c r="X74" s="249">
        <v>1.5</v>
      </c>
      <c r="Y74" s="249">
        <f>W74-X74</f>
        <v>0</v>
      </c>
      <c r="Z74" s="237">
        <f>C74+C76+F74+F76+I74+I76+L74+L76+O74+O76+R74+R76+U74</f>
        <v>7.4999999999999997E-2</v>
      </c>
      <c r="AA74" s="239"/>
    </row>
    <row r="75" spans="1:27" ht="19.5" thickBot="1" x14ac:dyDescent="0.25">
      <c r="A75" s="265"/>
      <c r="B75" s="84">
        <v>0.5625</v>
      </c>
      <c r="C75" s="244"/>
      <c r="D75" s="280"/>
      <c r="E75" s="84">
        <v>0.5625</v>
      </c>
      <c r="F75" s="244"/>
      <c r="G75" s="280"/>
      <c r="H75" s="84">
        <v>0.5625</v>
      </c>
      <c r="I75" s="244"/>
      <c r="J75" s="280"/>
      <c r="K75" s="84">
        <v>0.5625</v>
      </c>
      <c r="L75" s="244"/>
      <c r="M75" s="280"/>
      <c r="N75" s="84">
        <v>0.5625</v>
      </c>
      <c r="O75" s="244"/>
      <c r="P75" s="280"/>
      <c r="Q75" s="84">
        <v>0.5625</v>
      </c>
      <c r="R75" s="244"/>
      <c r="S75" s="280"/>
      <c r="T75" s="84"/>
      <c r="U75" s="244"/>
      <c r="V75" s="246"/>
      <c r="W75" s="248"/>
      <c r="X75" s="250"/>
      <c r="Y75" s="251"/>
      <c r="Z75" s="238"/>
      <c r="AA75" s="240"/>
    </row>
    <row r="76" spans="1:27" ht="18.75" x14ac:dyDescent="0.2">
      <c r="A76" s="265"/>
      <c r="B76" s="102"/>
      <c r="C76" s="243">
        <f>D76*5%</f>
        <v>0</v>
      </c>
      <c r="D76" s="245">
        <f>B77-B76</f>
        <v>0</v>
      </c>
      <c r="E76" s="102"/>
      <c r="F76" s="243">
        <f>G76*5%</f>
        <v>0</v>
      </c>
      <c r="G76" s="245">
        <f>E77-E76</f>
        <v>0</v>
      </c>
      <c r="H76" s="102"/>
      <c r="I76" s="243">
        <f>J76*5%</f>
        <v>0</v>
      </c>
      <c r="J76" s="245">
        <f>H77-H76</f>
        <v>0</v>
      </c>
      <c r="K76" s="102"/>
      <c r="L76" s="243">
        <f>M76*5%</f>
        <v>0</v>
      </c>
      <c r="M76" s="245">
        <f>K77-K76</f>
        <v>0</v>
      </c>
      <c r="N76" s="102"/>
      <c r="O76" s="243">
        <f>P76*5%</f>
        <v>0</v>
      </c>
      <c r="P76" s="245">
        <f>N77-N76</f>
        <v>0</v>
      </c>
      <c r="Q76" s="102"/>
      <c r="R76" s="243">
        <f>S76*5%</f>
        <v>0</v>
      </c>
      <c r="S76" s="245">
        <f>Q77-Q76</f>
        <v>0</v>
      </c>
      <c r="T76" s="85"/>
      <c r="U76" s="260"/>
      <c r="V76" s="262"/>
      <c r="W76" s="252" t="s">
        <v>52</v>
      </c>
      <c r="X76" s="250"/>
      <c r="Y76" s="86">
        <f>Y74</f>
        <v>0</v>
      </c>
      <c r="Z76" s="87"/>
      <c r="AA76" s="240"/>
    </row>
    <row r="77" spans="1:27" ht="19.5" thickBot="1" x14ac:dyDescent="0.25">
      <c r="A77" s="266"/>
      <c r="B77" s="103"/>
      <c r="C77" s="244"/>
      <c r="D77" s="246"/>
      <c r="E77" s="103"/>
      <c r="F77" s="244"/>
      <c r="G77" s="246"/>
      <c r="H77" s="103"/>
      <c r="I77" s="244"/>
      <c r="J77" s="246"/>
      <c r="K77" s="103"/>
      <c r="L77" s="244"/>
      <c r="M77" s="246"/>
      <c r="N77" s="103"/>
      <c r="O77" s="244"/>
      <c r="P77" s="246"/>
      <c r="Q77" s="103"/>
      <c r="R77" s="244"/>
      <c r="S77" s="246"/>
      <c r="T77" s="88"/>
      <c r="U77" s="261"/>
      <c r="V77" s="263"/>
      <c r="W77" s="253" t="s">
        <v>53</v>
      </c>
      <c r="X77" s="254"/>
      <c r="Y77" s="86"/>
      <c r="Z77" s="89">
        <f>Y74*5%</f>
        <v>0</v>
      </c>
      <c r="AA77" s="240"/>
    </row>
    <row r="78" spans="1:27" ht="18.75" x14ac:dyDescent="0.2">
      <c r="A78" s="255" t="s">
        <v>54</v>
      </c>
      <c r="B78" s="90"/>
      <c r="C78" s="243">
        <f>D78*5%</f>
        <v>0</v>
      </c>
      <c r="D78" s="258">
        <f>B79-B78</f>
        <v>0</v>
      </c>
      <c r="E78" s="90"/>
      <c r="F78" s="243">
        <f>G78*5%</f>
        <v>0</v>
      </c>
      <c r="G78" s="258">
        <f>E79-E78</f>
        <v>0</v>
      </c>
      <c r="H78" s="90"/>
      <c r="I78" s="243">
        <f>J78*5%</f>
        <v>0</v>
      </c>
      <c r="J78" s="258">
        <f>H79-H78</f>
        <v>0</v>
      </c>
      <c r="K78" s="90"/>
      <c r="L78" s="243">
        <f>M78*5%</f>
        <v>0</v>
      </c>
      <c r="M78" s="258">
        <f>K79-K78</f>
        <v>0</v>
      </c>
      <c r="N78" s="90"/>
      <c r="O78" s="243">
        <f>P78*5%</f>
        <v>0</v>
      </c>
      <c r="P78" s="258">
        <f>N79-N78</f>
        <v>0</v>
      </c>
      <c r="Q78" s="90"/>
      <c r="R78" s="243">
        <f>S78*5%</f>
        <v>0</v>
      </c>
      <c r="S78" s="267">
        <f>Q79-Q78</f>
        <v>0</v>
      </c>
      <c r="T78" s="90"/>
      <c r="U78" s="243">
        <f>V78*5%</f>
        <v>0</v>
      </c>
      <c r="V78" s="267">
        <f>T79-T78</f>
        <v>0</v>
      </c>
      <c r="W78" s="269" t="s">
        <v>55</v>
      </c>
      <c r="X78" s="270"/>
      <c r="Y78" s="91">
        <f>D80+G80+J80+M80+P80+S80+V80</f>
        <v>0</v>
      </c>
      <c r="Z78" s="92"/>
      <c r="AA78" s="241"/>
    </row>
    <row r="79" spans="1:27" ht="19.5" thickBot="1" x14ac:dyDescent="0.25">
      <c r="A79" s="256"/>
      <c r="B79" s="93"/>
      <c r="C79" s="257"/>
      <c r="D79" s="259"/>
      <c r="E79" s="93"/>
      <c r="F79" s="257"/>
      <c r="G79" s="259"/>
      <c r="H79" s="93"/>
      <c r="I79" s="257"/>
      <c r="J79" s="259"/>
      <c r="K79" s="93"/>
      <c r="L79" s="257"/>
      <c r="M79" s="259"/>
      <c r="N79" s="93"/>
      <c r="O79" s="257"/>
      <c r="P79" s="259"/>
      <c r="Q79" s="93"/>
      <c r="R79" s="257"/>
      <c r="S79" s="268"/>
      <c r="T79" s="93"/>
      <c r="U79" s="257"/>
      <c r="V79" s="268"/>
      <c r="W79" s="271" t="s">
        <v>56</v>
      </c>
      <c r="X79" s="272"/>
      <c r="Y79" s="273"/>
      <c r="Z79" s="94">
        <f>+Y78*5%</f>
        <v>0</v>
      </c>
      <c r="AA79" s="241"/>
    </row>
    <row r="80" spans="1:27" ht="19.5" thickBot="1" x14ac:dyDescent="0.25">
      <c r="A80" s="95" t="s">
        <v>55</v>
      </c>
      <c r="B80" s="96">
        <v>0</v>
      </c>
      <c r="C80" s="97"/>
      <c r="D80" s="98">
        <f>B80</f>
        <v>0</v>
      </c>
      <c r="E80" s="96">
        <v>0</v>
      </c>
      <c r="F80" s="97"/>
      <c r="G80" s="98">
        <f>E80</f>
        <v>0</v>
      </c>
      <c r="H80" s="96">
        <v>0</v>
      </c>
      <c r="I80" s="97"/>
      <c r="J80" s="98">
        <f>H80</f>
        <v>0</v>
      </c>
      <c r="K80" s="96">
        <v>0</v>
      </c>
      <c r="L80" s="97"/>
      <c r="M80" s="98">
        <f>K80</f>
        <v>0</v>
      </c>
      <c r="N80" s="96">
        <v>0</v>
      </c>
      <c r="O80" s="97"/>
      <c r="P80" s="98">
        <f>N80</f>
        <v>0</v>
      </c>
      <c r="Q80" s="96">
        <v>0</v>
      </c>
      <c r="R80" s="97"/>
      <c r="S80" s="98">
        <f>Q80</f>
        <v>0</v>
      </c>
      <c r="T80" s="96">
        <v>0</v>
      </c>
      <c r="U80" s="97"/>
      <c r="V80" s="98">
        <f>T80</f>
        <v>0</v>
      </c>
      <c r="W80" s="274" t="s">
        <v>57</v>
      </c>
      <c r="X80" s="275"/>
      <c r="Y80" s="99">
        <f>V74</f>
        <v>0</v>
      </c>
      <c r="Z80" s="100"/>
      <c r="AA80" s="242"/>
    </row>
    <row r="81" spans="1:27" ht="19.5" thickTop="1" x14ac:dyDescent="0.2">
      <c r="A81" s="264"/>
      <c r="B81" s="101"/>
      <c r="C81" s="243">
        <f>D81*5%</f>
        <v>0</v>
      </c>
      <c r="D81" s="279">
        <f>B82-B81</f>
        <v>0</v>
      </c>
      <c r="E81" s="101"/>
      <c r="F81" s="243">
        <f>G81*5%</f>
        <v>0</v>
      </c>
      <c r="G81" s="279">
        <f>E82-E81</f>
        <v>0</v>
      </c>
      <c r="H81" s="101"/>
      <c r="I81" s="243">
        <f>J81*5%</f>
        <v>0</v>
      </c>
      <c r="J81" s="279">
        <f>H82-H81</f>
        <v>0</v>
      </c>
      <c r="K81" s="101"/>
      <c r="L81" s="243">
        <f>M81*5%</f>
        <v>0</v>
      </c>
      <c r="M81" s="279">
        <f>K82-K81</f>
        <v>0</v>
      </c>
      <c r="N81" s="101"/>
      <c r="O81" s="243">
        <f>P81*5%</f>
        <v>0</v>
      </c>
      <c r="P81" s="279">
        <f>N82-N81</f>
        <v>0</v>
      </c>
      <c r="Q81" s="101"/>
      <c r="R81" s="243">
        <f>S81*5%</f>
        <v>0</v>
      </c>
      <c r="S81" s="279">
        <f>Q82-Q81</f>
        <v>0</v>
      </c>
      <c r="T81" s="83"/>
      <c r="U81" s="243">
        <f>V81*5%</f>
        <v>0</v>
      </c>
      <c r="V81" s="245">
        <f>T82-T81</f>
        <v>0</v>
      </c>
      <c r="W81" s="247">
        <f>SUM(D81+D83+G81+G83+J81+J83+M81+M83+P81+P83+S81+S83+V81+D85+G85+J85+M85+P85+V85)</f>
        <v>0</v>
      </c>
      <c r="X81" s="249">
        <v>1.75</v>
      </c>
      <c r="Y81" s="249">
        <f>W81-X81</f>
        <v>-1.75</v>
      </c>
      <c r="Z81" s="237">
        <f>C81+C83+F81+F83+I81+I83+L81+L83+O81+O83+R81+R83+U81</f>
        <v>0</v>
      </c>
      <c r="AA81" s="239"/>
    </row>
    <row r="82" spans="1:27" ht="19.5" thickBot="1" x14ac:dyDescent="0.25">
      <c r="A82" s="265"/>
      <c r="B82" s="84"/>
      <c r="C82" s="244"/>
      <c r="D82" s="280"/>
      <c r="E82" s="84"/>
      <c r="F82" s="244"/>
      <c r="G82" s="280"/>
      <c r="H82" s="84"/>
      <c r="I82" s="244"/>
      <c r="J82" s="280"/>
      <c r="K82" s="84"/>
      <c r="L82" s="244"/>
      <c r="M82" s="280"/>
      <c r="N82" s="84"/>
      <c r="O82" s="244"/>
      <c r="P82" s="280"/>
      <c r="Q82" s="84"/>
      <c r="R82" s="244"/>
      <c r="S82" s="280"/>
      <c r="T82" s="84"/>
      <c r="U82" s="244"/>
      <c r="V82" s="246"/>
      <c r="W82" s="248"/>
      <c r="X82" s="250"/>
      <c r="Y82" s="251"/>
      <c r="Z82" s="238"/>
      <c r="AA82" s="240"/>
    </row>
    <row r="83" spans="1:27" ht="18.75" x14ac:dyDescent="0.2">
      <c r="A83" s="265"/>
      <c r="B83" s="102"/>
      <c r="C83" s="243">
        <f>D83*5%</f>
        <v>0</v>
      </c>
      <c r="D83" s="245">
        <f>B84-B83</f>
        <v>0</v>
      </c>
      <c r="E83" s="101"/>
      <c r="F83" s="243">
        <f>G83*5%</f>
        <v>0</v>
      </c>
      <c r="G83" s="279">
        <f>E84-E83</f>
        <v>0</v>
      </c>
      <c r="H83" s="102"/>
      <c r="I83" s="243">
        <f>J83*5%</f>
        <v>0</v>
      </c>
      <c r="J83" s="245">
        <f>H84-H83</f>
        <v>0</v>
      </c>
      <c r="K83" s="102"/>
      <c r="L83" s="243">
        <f>M83*5%</f>
        <v>0</v>
      </c>
      <c r="M83" s="245">
        <f>K84-K83</f>
        <v>0</v>
      </c>
      <c r="N83" s="102"/>
      <c r="O83" s="243">
        <f>P83*5%</f>
        <v>0</v>
      </c>
      <c r="P83" s="245">
        <f>N84-N83</f>
        <v>0</v>
      </c>
      <c r="Q83" s="102"/>
      <c r="R83" s="243">
        <f>S83*5%</f>
        <v>0</v>
      </c>
      <c r="S83" s="245">
        <f>Q84-Q83</f>
        <v>0</v>
      </c>
      <c r="T83" s="85"/>
      <c r="U83" s="260"/>
      <c r="V83" s="262"/>
      <c r="W83" s="252" t="s">
        <v>52</v>
      </c>
      <c r="X83" s="250"/>
      <c r="Y83" s="86">
        <f>Y81</f>
        <v>-1.75</v>
      </c>
      <c r="Z83" s="87"/>
      <c r="AA83" s="240"/>
    </row>
    <row r="84" spans="1:27" ht="19.5" thickBot="1" x14ac:dyDescent="0.25">
      <c r="A84" s="266"/>
      <c r="B84" s="103"/>
      <c r="C84" s="244"/>
      <c r="D84" s="246"/>
      <c r="E84" s="84"/>
      <c r="F84" s="244"/>
      <c r="G84" s="280"/>
      <c r="H84" s="103"/>
      <c r="I84" s="244"/>
      <c r="J84" s="246"/>
      <c r="K84" s="103"/>
      <c r="L84" s="244"/>
      <c r="M84" s="246"/>
      <c r="N84" s="103"/>
      <c r="O84" s="244"/>
      <c r="P84" s="246"/>
      <c r="Q84" s="103"/>
      <c r="R84" s="244"/>
      <c r="S84" s="246"/>
      <c r="T84" s="88"/>
      <c r="U84" s="261"/>
      <c r="V84" s="263"/>
      <c r="W84" s="253" t="s">
        <v>53</v>
      </c>
      <c r="X84" s="254"/>
      <c r="Y84" s="86"/>
      <c r="Z84" s="89">
        <f>Y81*5%</f>
        <v>-8.7500000000000008E-2</v>
      </c>
      <c r="AA84" s="240"/>
    </row>
    <row r="85" spans="1:27" ht="18.75" x14ac:dyDescent="0.2">
      <c r="A85" s="255" t="s">
        <v>54</v>
      </c>
      <c r="B85" s="90"/>
      <c r="C85" s="243">
        <f>D85*5%</f>
        <v>0</v>
      </c>
      <c r="D85" s="258">
        <f>B86-B85</f>
        <v>0</v>
      </c>
      <c r="E85" s="90"/>
      <c r="F85" s="243">
        <f>G85*5%</f>
        <v>0</v>
      </c>
      <c r="G85" s="258">
        <f>E86-E85</f>
        <v>0</v>
      </c>
      <c r="H85" s="90"/>
      <c r="I85" s="243">
        <f>J85*5%</f>
        <v>0</v>
      </c>
      <c r="J85" s="258">
        <f>H86-H85</f>
        <v>0</v>
      </c>
      <c r="K85" s="90"/>
      <c r="L85" s="243">
        <f>M85*5%</f>
        <v>0</v>
      </c>
      <c r="M85" s="258">
        <f>K86-K85</f>
        <v>0</v>
      </c>
      <c r="N85" s="90"/>
      <c r="O85" s="243">
        <f>P85*5%</f>
        <v>0</v>
      </c>
      <c r="P85" s="258">
        <f>N86-N85</f>
        <v>0</v>
      </c>
      <c r="Q85" s="90"/>
      <c r="R85" s="243">
        <f>S85*5%</f>
        <v>0</v>
      </c>
      <c r="S85" s="267">
        <f>Q86-Q85</f>
        <v>0</v>
      </c>
      <c r="T85" s="90"/>
      <c r="U85" s="243">
        <f>V85*5%</f>
        <v>0</v>
      </c>
      <c r="V85" s="267">
        <f>T86-T85</f>
        <v>0</v>
      </c>
      <c r="W85" s="269" t="s">
        <v>55</v>
      </c>
      <c r="X85" s="270"/>
      <c r="Y85" s="91">
        <f>D87+G87+J87+M87+P87+S87+V87</f>
        <v>0</v>
      </c>
      <c r="Z85" s="92"/>
      <c r="AA85" s="241"/>
    </row>
    <row r="86" spans="1:27" ht="19.5" thickBot="1" x14ac:dyDescent="0.25">
      <c r="A86" s="256"/>
      <c r="B86" s="93"/>
      <c r="C86" s="257"/>
      <c r="D86" s="259"/>
      <c r="E86" s="93"/>
      <c r="F86" s="257"/>
      <c r="G86" s="259"/>
      <c r="H86" s="93"/>
      <c r="I86" s="257"/>
      <c r="J86" s="259"/>
      <c r="K86" s="93"/>
      <c r="L86" s="257"/>
      <c r="M86" s="259"/>
      <c r="N86" s="93"/>
      <c r="O86" s="257"/>
      <c r="P86" s="259"/>
      <c r="Q86" s="93"/>
      <c r="R86" s="257"/>
      <c r="S86" s="268"/>
      <c r="T86" s="93"/>
      <c r="U86" s="257"/>
      <c r="V86" s="268"/>
      <c r="W86" s="271" t="s">
        <v>56</v>
      </c>
      <c r="X86" s="272"/>
      <c r="Y86" s="273"/>
      <c r="Z86" s="94">
        <f>+Y85*5%</f>
        <v>0</v>
      </c>
      <c r="AA86" s="241"/>
    </row>
    <row r="87" spans="1:27" ht="19.5" thickBot="1" x14ac:dyDescent="0.25">
      <c r="A87" s="95" t="s">
        <v>55</v>
      </c>
      <c r="B87" s="96">
        <v>0</v>
      </c>
      <c r="C87" s="97"/>
      <c r="D87" s="98">
        <f>B87</f>
        <v>0</v>
      </c>
      <c r="E87" s="96">
        <v>0</v>
      </c>
      <c r="F87" s="97"/>
      <c r="G87" s="98">
        <f>E87</f>
        <v>0</v>
      </c>
      <c r="H87" s="96">
        <v>0</v>
      </c>
      <c r="I87" s="97"/>
      <c r="J87" s="98">
        <f>H87</f>
        <v>0</v>
      </c>
      <c r="K87" s="96">
        <v>0</v>
      </c>
      <c r="L87" s="97"/>
      <c r="M87" s="98">
        <f>K87</f>
        <v>0</v>
      </c>
      <c r="N87" s="96">
        <v>0</v>
      </c>
      <c r="O87" s="97"/>
      <c r="P87" s="98">
        <f>N87</f>
        <v>0</v>
      </c>
      <c r="Q87" s="96">
        <v>0</v>
      </c>
      <c r="R87" s="97"/>
      <c r="S87" s="98">
        <f>Q87</f>
        <v>0</v>
      </c>
      <c r="T87" s="96"/>
      <c r="U87" s="97"/>
      <c r="V87" s="98">
        <f>T87</f>
        <v>0</v>
      </c>
      <c r="W87" s="274" t="s">
        <v>57</v>
      </c>
      <c r="X87" s="275"/>
      <c r="Y87" s="99">
        <f>V81</f>
        <v>0</v>
      </c>
      <c r="Z87" s="100"/>
      <c r="AA87" s="242"/>
    </row>
    <row r="88" spans="1:27" ht="13.5" thickTop="1" x14ac:dyDescent="0.2"/>
  </sheetData>
  <mergeCells count="663">
    <mergeCell ref="V85:V86"/>
    <mergeCell ref="W85:X85"/>
    <mergeCell ref="W86:Y86"/>
    <mergeCell ref="W87:X87"/>
    <mergeCell ref="M85:M86"/>
    <mergeCell ref="O85:O86"/>
    <mergeCell ref="P85:P86"/>
    <mergeCell ref="R85:R86"/>
    <mergeCell ref="S85:S86"/>
    <mergeCell ref="U85:U86"/>
    <mergeCell ref="A85:A86"/>
    <mergeCell ref="C85:C86"/>
    <mergeCell ref="D85:D86"/>
    <mergeCell ref="F85:F86"/>
    <mergeCell ref="G85:G86"/>
    <mergeCell ref="I85:I86"/>
    <mergeCell ref="J85:J86"/>
    <mergeCell ref="L85:L86"/>
    <mergeCell ref="O83:O84"/>
    <mergeCell ref="Z81:Z82"/>
    <mergeCell ref="AA81:AA87"/>
    <mergeCell ref="C83:C84"/>
    <mergeCell ref="D83:D84"/>
    <mergeCell ref="F83:F84"/>
    <mergeCell ref="G83:G84"/>
    <mergeCell ref="I83:I84"/>
    <mergeCell ref="J83:J84"/>
    <mergeCell ref="L83:L84"/>
    <mergeCell ref="M83:M84"/>
    <mergeCell ref="S81:S82"/>
    <mergeCell ref="U81:U82"/>
    <mergeCell ref="V81:V82"/>
    <mergeCell ref="W81:W82"/>
    <mergeCell ref="X81:X82"/>
    <mergeCell ref="Y81:Y82"/>
    <mergeCell ref="J81:J82"/>
    <mergeCell ref="L81:L82"/>
    <mergeCell ref="M81:M82"/>
    <mergeCell ref="O81:O82"/>
    <mergeCell ref="P81:P82"/>
    <mergeCell ref="R81:R82"/>
    <mergeCell ref="W83:X83"/>
    <mergeCell ref="W84:X84"/>
    <mergeCell ref="V78:V79"/>
    <mergeCell ref="W78:X78"/>
    <mergeCell ref="W79:Y79"/>
    <mergeCell ref="W80:X80"/>
    <mergeCell ref="A81:A84"/>
    <mergeCell ref="C81:C82"/>
    <mergeCell ref="D81:D82"/>
    <mergeCell ref="F81:F82"/>
    <mergeCell ref="G81:G82"/>
    <mergeCell ref="I81:I82"/>
    <mergeCell ref="M78:M79"/>
    <mergeCell ref="O78:O79"/>
    <mergeCell ref="P78:P79"/>
    <mergeCell ref="R78:R79"/>
    <mergeCell ref="S78:S79"/>
    <mergeCell ref="U78:U79"/>
    <mergeCell ref="P83:P84"/>
    <mergeCell ref="R83:R84"/>
    <mergeCell ref="S83:S84"/>
    <mergeCell ref="U83:U84"/>
    <mergeCell ref="V83:V84"/>
    <mergeCell ref="A78:A79"/>
    <mergeCell ref="C78:C79"/>
    <mergeCell ref="D78:D79"/>
    <mergeCell ref="F78:F79"/>
    <mergeCell ref="G78:G79"/>
    <mergeCell ref="I78:I79"/>
    <mergeCell ref="J78:J79"/>
    <mergeCell ref="L78:L79"/>
    <mergeCell ref="O76:O77"/>
    <mergeCell ref="Z74:Z75"/>
    <mergeCell ref="AA74:AA80"/>
    <mergeCell ref="C76:C77"/>
    <mergeCell ref="D76:D77"/>
    <mergeCell ref="F76:F77"/>
    <mergeCell ref="G76:G77"/>
    <mergeCell ref="I76:I77"/>
    <mergeCell ref="J76:J77"/>
    <mergeCell ref="L76:L77"/>
    <mergeCell ref="M76:M77"/>
    <mergeCell ref="S74:S75"/>
    <mergeCell ref="U74:U75"/>
    <mergeCell ref="V74:V75"/>
    <mergeCell ref="W74:W75"/>
    <mergeCell ref="X74:X75"/>
    <mergeCell ref="Y74:Y75"/>
    <mergeCell ref="J74:J75"/>
    <mergeCell ref="L74:L75"/>
    <mergeCell ref="M74:M75"/>
    <mergeCell ref="O74:O75"/>
    <mergeCell ref="P74:P75"/>
    <mergeCell ref="R74:R75"/>
    <mergeCell ref="W76:X76"/>
    <mergeCell ref="W77:X77"/>
    <mergeCell ref="V71:V72"/>
    <mergeCell ref="W71:X71"/>
    <mergeCell ref="W72:Y72"/>
    <mergeCell ref="W73:X73"/>
    <mergeCell ref="A74:A77"/>
    <mergeCell ref="C74:C75"/>
    <mergeCell ref="D74:D75"/>
    <mergeCell ref="F74:F75"/>
    <mergeCell ref="G74:G75"/>
    <mergeCell ref="I74:I75"/>
    <mergeCell ref="M71:M72"/>
    <mergeCell ref="O71:O72"/>
    <mergeCell ref="P71:P72"/>
    <mergeCell ref="R71:R72"/>
    <mergeCell ref="S71:S72"/>
    <mergeCell ref="U71:U72"/>
    <mergeCell ref="P76:P77"/>
    <mergeCell ref="R76:R77"/>
    <mergeCell ref="S76:S77"/>
    <mergeCell ref="U76:U77"/>
    <mergeCell ref="V76:V77"/>
    <mergeCell ref="A71:A72"/>
    <mergeCell ref="C71:C72"/>
    <mergeCell ref="D71:D72"/>
    <mergeCell ref="F71:F72"/>
    <mergeCell ref="G71:G72"/>
    <mergeCell ref="I71:I72"/>
    <mergeCell ref="J71:J72"/>
    <mergeCell ref="L71:L72"/>
    <mergeCell ref="O69:O70"/>
    <mergeCell ref="Z67:Z68"/>
    <mergeCell ref="AA67:AA73"/>
    <mergeCell ref="C69:C70"/>
    <mergeCell ref="D69:D70"/>
    <mergeCell ref="F69:F70"/>
    <mergeCell ref="G69:G70"/>
    <mergeCell ref="I69:I70"/>
    <mergeCell ref="J69:J70"/>
    <mergeCell ref="L69:L70"/>
    <mergeCell ref="M69:M70"/>
    <mergeCell ref="S67:S68"/>
    <mergeCell ref="U67:U68"/>
    <mergeCell ref="V67:V68"/>
    <mergeCell ref="W67:W68"/>
    <mergeCell ref="X67:X68"/>
    <mergeCell ref="Y67:Y68"/>
    <mergeCell ref="J67:J68"/>
    <mergeCell ref="L67:L68"/>
    <mergeCell ref="M67:M68"/>
    <mergeCell ref="O67:O68"/>
    <mergeCell ref="P67:P68"/>
    <mergeCell ref="R67:R68"/>
    <mergeCell ref="W69:X69"/>
    <mergeCell ref="W70:X70"/>
    <mergeCell ref="V64:V65"/>
    <mergeCell ref="W64:X64"/>
    <mergeCell ref="W65:Y65"/>
    <mergeCell ref="W66:X66"/>
    <mergeCell ref="A67:A70"/>
    <mergeCell ref="C67:C68"/>
    <mergeCell ref="D67:D68"/>
    <mergeCell ref="F67:F68"/>
    <mergeCell ref="G67:G68"/>
    <mergeCell ref="I67:I68"/>
    <mergeCell ref="M64:M65"/>
    <mergeCell ref="O64:O65"/>
    <mergeCell ref="P64:P65"/>
    <mergeCell ref="R64:R65"/>
    <mergeCell ref="S64:S65"/>
    <mergeCell ref="U64:U65"/>
    <mergeCell ref="P69:P70"/>
    <mergeCell ref="R69:R70"/>
    <mergeCell ref="S69:S70"/>
    <mergeCell ref="U69:U70"/>
    <mergeCell ref="V69:V70"/>
    <mergeCell ref="A64:A65"/>
    <mergeCell ref="C64:C65"/>
    <mergeCell ref="D64:D65"/>
    <mergeCell ref="F64:F65"/>
    <mergeCell ref="G64:G65"/>
    <mergeCell ref="I64:I65"/>
    <mergeCell ref="J64:J65"/>
    <mergeCell ref="L64:L65"/>
    <mergeCell ref="O62:O63"/>
    <mergeCell ref="Z60:Z61"/>
    <mergeCell ref="AA60:AA66"/>
    <mergeCell ref="C62:C63"/>
    <mergeCell ref="D62:D63"/>
    <mergeCell ref="F62:F63"/>
    <mergeCell ref="G62:G63"/>
    <mergeCell ref="I62:I63"/>
    <mergeCell ref="J62:J63"/>
    <mergeCell ref="L62:L63"/>
    <mergeCell ref="M62:M63"/>
    <mergeCell ref="S60:S61"/>
    <mergeCell ref="U60:U61"/>
    <mergeCell ref="V60:V61"/>
    <mergeCell ref="W60:W61"/>
    <mergeCell ref="X60:X61"/>
    <mergeCell ref="Y60:Y61"/>
    <mergeCell ref="J60:J61"/>
    <mergeCell ref="L60:L61"/>
    <mergeCell ref="M60:M61"/>
    <mergeCell ref="O60:O61"/>
    <mergeCell ref="P60:P61"/>
    <mergeCell ref="R60:R61"/>
    <mergeCell ref="W62:X62"/>
    <mergeCell ref="W63:X63"/>
    <mergeCell ref="V57:V58"/>
    <mergeCell ref="W57:X57"/>
    <mergeCell ref="W58:Y58"/>
    <mergeCell ref="W59:X59"/>
    <mergeCell ref="A60:A63"/>
    <mergeCell ref="C60:C61"/>
    <mergeCell ref="D60:D61"/>
    <mergeCell ref="F60:F61"/>
    <mergeCell ref="G60:G61"/>
    <mergeCell ref="I60:I61"/>
    <mergeCell ref="M57:M58"/>
    <mergeCell ref="O57:O58"/>
    <mergeCell ref="P57:P58"/>
    <mergeCell ref="R57:R58"/>
    <mergeCell ref="S57:S58"/>
    <mergeCell ref="U57:U58"/>
    <mergeCell ref="P62:P63"/>
    <mergeCell ref="R62:R63"/>
    <mergeCell ref="S62:S63"/>
    <mergeCell ref="U62:U63"/>
    <mergeCell ref="V62:V63"/>
    <mergeCell ref="A57:A58"/>
    <mergeCell ref="C57:C58"/>
    <mergeCell ref="D57:D58"/>
    <mergeCell ref="F57:F58"/>
    <mergeCell ref="G57:G58"/>
    <mergeCell ref="I57:I58"/>
    <mergeCell ref="J57:J58"/>
    <mergeCell ref="L57:L58"/>
    <mergeCell ref="O55:O56"/>
    <mergeCell ref="Z53:Z54"/>
    <mergeCell ref="AA53:AA59"/>
    <mergeCell ref="C55:C56"/>
    <mergeCell ref="D55:D56"/>
    <mergeCell ref="F55:F56"/>
    <mergeCell ref="G55:G56"/>
    <mergeCell ref="I55:I56"/>
    <mergeCell ref="J55:J56"/>
    <mergeCell ref="L55:L56"/>
    <mergeCell ref="M55:M56"/>
    <mergeCell ref="S53:S54"/>
    <mergeCell ref="U53:U54"/>
    <mergeCell ref="V53:V54"/>
    <mergeCell ref="W53:W54"/>
    <mergeCell ref="X53:X54"/>
    <mergeCell ref="Y53:Y54"/>
    <mergeCell ref="J53:J54"/>
    <mergeCell ref="L53:L54"/>
    <mergeCell ref="M53:M54"/>
    <mergeCell ref="O53:O54"/>
    <mergeCell ref="P53:P54"/>
    <mergeCell ref="R53:R54"/>
    <mergeCell ref="W55:X55"/>
    <mergeCell ref="W56:X56"/>
    <mergeCell ref="V50:V51"/>
    <mergeCell ref="W50:X50"/>
    <mergeCell ref="W51:Y51"/>
    <mergeCell ref="W52:X52"/>
    <mergeCell ref="A53:A56"/>
    <mergeCell ref="C53:C54"/>
    <mergeCell ref="D53:D54"/>
    <mergeCell ref="F53:F54"/>
    <mergeCell ref="G53:G54"/>
    <mergeCell ref="I53:I54"/>
    <mergeCell ref="M50:M51"/>
    <mergeCell ref="O50:O51"/>
    <mergeCell ref="P50:P51"/>
    <mergeCell ref="R50:R51"/>
    <mergeCell ref="S50:S51"/>
    <mergeCell ref="U50:U51"/>
    <mergeCell ref="P55:P56"/>
    <mergeCell ref="R55:R56"/>
    <mergeCell ref="S55:S56"/>
    <mergeCell ref="U55:U56"/>
    <mergeCell ref="V55:V56"/>
    <mergeCell ref="A50:A51"/>
    <mergeCell ref="C50:C51"/>
    <mergeCell ref="D50:D51"/>
    <mergeCell ref="F50:F51"/>
    <mergeCell ref="G50:G51"/>
    <mergeCell ref="I50:I51"/>
    <mergeCell ref="J50:J51"/>
    <mergeCell ref="L50:L51"/>
    <mergeCell ref="O48:O49"/>
    <mergeCell ref="Z46:Z47"/>
    <mergeCell ref="AA46:AA52"/>
    <mergeCell ref="C48:C49"/>
    <mergeCell ref="D48:D49"/>
    <mergeCell ref="F48:F49"/>
    <mergeCell ref="G48:G49"/>
    <mergeCell ref="I48:I49"/>
    <mergeCell ref="J48:J49"/>
    <mergeCell ref="L48:L49"/>
    <mergeCell ref="M48:M49"/>
    <mergeCell ref="S46:S47"/>
    <mergeCell ref="U46:U47"/>
    <mergeCell ref="V46:V47"/>
    <mergeCell ref="W46:W47"/>
    <mergeCell ref="X46:X47"/>
    <mergeCell ref="Y46:Y47"/>
    <mergeCell ref="J46:J47"/>
    <mergeCell ref="L46:L47"/>
    <mergeCell ref="M46:M47"/>
    <mergeCell ref="O46:O47"/>
    <mergeCell ref="P46:P47"/>
    <mergeCell ref="R46:R47"/>
    <mergeCell ref="W48:X48"/>
    <mergeCell ref="W49:X49"/>
    <mergeCell ref="V43:V44"/>
    <mergeCell ref="W43:X43"/>
    <mergeCell ref="W44:Y44"/>
    <mergeCell ref="W45:X45"/>
    <mergeCell ref="A46:A49"/>
    <mergeCell ref="C46:C47"/>
    <mergeCell ref="D46:D47"/>
    <mergeCell ref="F46:F47"/>
    <mergeCell ref="G46:G47"/>
    <mergeCell ref="I46:I47"/>
    <mergeCell ref="M43:M44"/>
    <mergeCell ref="O43:O44"/>
    <mergeCell ref="P43:P44"/>
    <mergeCell ref="R43:R44"/>
    <mergeCell ref="S43:S44"/>
    <mergeCell ref="U43:U44"/>
    <mergeCell ref="P48:P49"/>
    <mergeCell ref="R48:R49"/>
    <mergeCell ref="S48:S49"/>
    <mergeCell ref="U48:U49"/>
    <mergeCell ref="V48:V49"/>
    <mergeCell ref="A43:A44"/>
    <mergeCell ref="C43:C44"/>
    <mergeCell ref="D43:D44"/>
    <mergeCell ref="F43:F44"/>
    <mergeCell ref="G43:G44"/>
    <mergeCell ref="I43:I44"/>
    <mergeCell ref="J43:J44"/>
    <mergeCell ref="L43:L44"/>
    <mergeCell ref="O41:O42"/>
    <mergeCell ref="Z39:Z40"/>
    <mergeCell ref="AA39:AA45"/>
    <mergeCell ref="C41:C42"/>
    <mergeCell ref="D41:D42"/>
    <mergeCell ref="F41:F42"/>
    <mergeCell ref="G41:G42"/>
    <mergeCell ref="I41:I42"/>
    <mergeCell ref="J41:J42"/>
    <mergeCell ref="L41:L42"/>
    <mergeCell ref="M41:M42"/>
    <mergeCell ref="S39:S40"/>
    <mergeCell ref="U39:U40"/>
    <mergeCell ref="V39:V40"/>
    <mergeCell ref="W39:W40"/>
    <mergeCell ref="X39:X40"/>
    <mergeCell ref="Y39:Y40"/>
    <mergeCell ref="J39:J40"/>
    <mergeCell ref="L39:L40"/>
    <mergeCell ref="M39:M40"/>
    <mergeCell ref="O39:O40"/>
    <mergeCell ref="P39:P40"/>
    <mergeCell ref="R39:R40"/>
    <mergeCell ref="W41:X41"/>
    <mergeCell ref="W42:X42"/>
    <mergeCell ref="V36:V37"/>
    <mergeCell ref="W36:X36"/>
    <mergeCell ref="W37:Y37"/>
    <mergeCell ref="W38:X38"/>
    <mergeCell ref="A39:A42"/>
    <mergeCell ref="C39:C40"/>
    <mergeCell ref="D39:D40"/>
    <mergeCell ref="F39:F40"/>
    <mergeCell ref="G39:G40"/>
    <mergeCell ref="I39:I40"/>
    <mergeCell ref="M36:M37"/>
    <mergeCell ref="O36:O37"/>
    <mergeCell ref="P36:P37"/>
    <mergeCell ref="R36:R37"/>
    <mergeCell ref="S36:S37"/>
    <mergeCell ref="U36:U37"/>
    <mergeCell ref="P41:P42"/>
    <mergeCell ref="R41:R42"/>
    <mergeCell ref="S41:S42"/>
    <mergeCell ref="U41:U42"/>
    <mergeCell ref="V41:V42"/>
    <mergeCell ref="A36:A37"/>
    <mergeCell ref="C36:C37"/>
    <mergeCell ref="D36:D37"/>
    <mergeCell ref="F36:F37"/>
    <mergeCell ref="G36:G37"/>
    <mergeCell ref="I36:I37"/>
    <mergeCell ref="J36:J37"/>
    <mergeCell ref="L36:L37"/>
    <mergeCell ref="O34:O35"/>
    <mergeCell ref="Z32:Z33"/>
    <mergeCell ref="AA32:AA38"/>
    <mergeCell ref="C34:C35"/>
    <mergeCell ref="D34:D35"/>
    <mergeCell ref="F34:F35"/>
    <mergeCell ref="G34:G35"/>
    <mergeCell ref="I34:I35"/>
    <mergeCell ref="J34:J35"/>
    <mergeCell ref="L34:L35"/>
    <mergeCell ref="M34:M35"/>
    <mergeCell ref="S32:S33"/>
    <mergeCell ref="U32:U33"/>
    <mergeCell ref="V32:V33"/>
    <mergeCell ref="W32:W33"/>
    <mergeCell ref="X32:X33"/>
    <mergeCell ref="Y32:Y33"/>
    <mergeCell ref="J32:J33"/>
    <mergeCell ref="L32:L33"/>
    <mergeCell ref="M32:M33"/>
    <mergeCell ref="O32:O33"/>
    <mergeCell ref="P32:P33"/>
    <mergeCell ref="R32:R33"/>
    <mergeCell ref="W34:X34"/>
    <mergeCell ref="W35:X35"/>
    <mergeCell ref="V29:V30"/>
    <mergeCell ref="W29:X29"/>
    <mergeCell ref="W30:Y30"/>
    <mergeCell ref="W31:X31"/>
    <mergeCell ref="A32:A35"/>
    <mergeCell ref="C32:C33"/>
    <mergeCell ref="D32:D33"/>
    <mergeCell ref="F32:F33"/>
    <mergeCell ref="G32:G33"/>
    <mergeCell ref="I32:I33"/>
    <mergeCell ref="M29:M30"/>
    <mergeCell ref="O29:O30"/>
    <mergeCell ref="P29:P30"/>
    <mergeCell ref="R29:R30"/>
    <mergeCell ref="S29:S30"/>
    <mergeCell ref="U29:U30"/>
    <mergeCell ref="P34:P35"/>
    <mergeCell ref="R34:R35"/>
    <mergeCell ref="S34:S35"/>
    <mergeCell ref="U34:U35"/>
    <mergeCell ref="V34:V35"/>
    <mergeCell ref="A29:A30"/>
    <mergeCell ref="C29:C30"/>
    <mergeCell ref="D29:D30"/>
    <mergeCell ref="F29:F30"/>
    <mergeCell ref="G29:G30"/>
    <mergeCell ref="I29:I30"/>
    <mergeCell ref="J29:J30"/>
    <mergeCell ref="L29:L30"/>
    <mergeCell ref="O27:O28"/>
    <mergeCell ref="Z25:Z26"/>
    <mergeCell ref="AA25:AA31"/>
    <mergeCell ref="C27:C28"/>
    <mergeCell ref="D27:D28"/>
    <mergeCell ref="F27:F28"/>
    <mergeCell ref="G27:G28"/>
    <mergeCell ref="I27:I28"/>
    <mergeCell ref="J27:J28"/>
    <mergeCell ref="L27:L28"/>
    <mergeCell ref="M27:M28"/>
    <mergeCell ref="S25:S26"/>
    <mergeCell ref="U25:U26"/>
    <mergeCell ref="V25:V26"/>
    <mergeCell ref="W25:W26"/>
    <mergeCell ref="X25:X26"/>
    <mergeCell ref="Y25:Y26"/>
    <mergeCell ref="J25:J26"/>
    <mergeCell ref="L25:L26"/>
    <mergeCell ref="M25:M26"/>
    <mergeCell ref="O25:O26"/>
    <mergeCell ref="P25:P26"/>
    <mergeCell ref="R25:R26"/>
    <mergeCell ref="W27:X27"/>
    <mergeCell ref="W28:X28"/>
    <mergeCell ref="V22:V23"/>
    <mergeCell ref="W22:X22"/>
    <mergeCell ref="W23:Y23"/>
    <mergeCell ref="W24:X24"/>
    <mergeCell ref="A25:A28"/>
    <mergeCell ref="C25:C26"/>
    <mergeCell ref="D25:D26"/>
    <mergeCell ref="F25:F26"/>
    <mergeCell ref="G25:G26"/>
    <mergeCell ref="I25:I26"/>
    <mergeCell ref="M22:M23"/>
    <mergeCell ref="O22:O23"/>
    <mergeCell ref="P22:P23"/>
    <mergeCell ref="R22:R23"/>
    <mergeCell ref="S22:S23"/>
    <mergeCell ref="U22:U23"/>
    <mergeCell ref="P27:P28"/>
    <mergeCell ref="R27:R28"/>
    <mergeCell ref="S27:S28"/>
    <mergeCell ref="U27:U28"/>
    <mergeCell ref="V27:V28"/>
    <mergeCell ref="A22:A23"/>
    <mergeCell ref="C22:C23"/>
    <mergeCell ref="D22:D23"/>
    <mergeCell ref="F22:F23"/>
    <mergeCell ref="G22:G23"/>
    <mergeCell ref="I22:I23"/>
    <mergeCell ref="J22:J23"/>
    <mergeCell ref="L22:L23"/>
    <mergeCell ref="O20:O21"/>
    <mergeCell ref="Z18:Z19"/>
    <mergeCell ref="AA18:AA24"/>
    <mergeCell ref="C20:C21"/>
    <mergeCell ref="D20:D21"/>
    <mergeCell ref="F20:F21"/>
    <mergeCell ref="G20:G21"/>
    <mergeCell ref="I20:I21"/>
    <mergeCell ref="J20:J21"/>
    <mergeCell ref="L20:L21"/>
    <mergeCell ref="M20:M21"/>
    <mergeCell ref="S18:S19"/>
    <mergeCell ref="U18:U19"/>
    <mergeCell ref="V18:V19"/>
    <mergeCell ref="W18:W19"/>
    <mergeCell ref="X18:X19"/>
    <mergeCell ref="Y18:Y19"/>
    <mergeCell ref="J18:J19"/>
    <mergeCell ref="L18:L19"/>
    <mergeCell ref="M18:M19"/>
    <mergeCell ref="O18:O19"/>
    <mergeCell ref="P18:P19"/>
    <mergeCell ref="R18:R19"/>
    <mergeCell ref="W20:X20"/>
    <mergeCell ref="W21:X21"/>
    <mergeCell ref="V15:V16"/>
    <mergeCell ref="W15:X15"/>
    <mergeCell ref="W16:Y16"/>
    <mergeCell ref="W17:X17"/>
    <mergeCell ref="A18:A21"/>
    <mergeCell ref="C18:C19"/>
    <mergeCell ref="D18:D19"/>
    <mergeCell ref="F18:F19"/>
    <mergeCell ref="G18:G19"/>
    <mergeCell ref="I18:I19"/>
    <mergeCell ref="M15:M16"/>
    <mergeCell ref="O15:O16"/>
    <mergeCell ref="P15:P16"/>
    <mergeCell ref="R15:R16"/>
    <mergeCell ref="S15:S16"/>
    <mergeCell ref="U15:U16"/>
    <mergeCell ref="P20:P21"/>
    <mergeCell ref="R20:R21"/>
    <mergeCell ref="S20:S21"/>
    <mergeCell ref="U20:U21"/>
    <mergeCell ref="V20:V21"/>
    <mergeCell ref="A15:A16"/>
    <mergeCell ref="C15:C16"/>
    <mergeCell ref="D15:D16"/>
    <mergeCell ref="F15:F16"/>
    <mergeCell ref="G15:G16"/>
    <mergeCell ref="I15:I16"/>
    <mergeCell ref="J15:J16"/>
    <mergeCell ref="L15:L16"/>
    <mergeCell ref="O13:O14"/>
    <mergeCell ref="Z11:Z12"/>
    <mergeCell ref="AA11:AA17"/>
    <mergeCell ref="C13:C14"/>
    <mergeCell ref="D13:D14"/>
    <mergeCell ref="F13:F14"/>
    <mergeCell ref="G13:G14"/>
    <mergeCell ref="I13:I14"/>
    <mergeCell ref="J13:J14"/>
    <mergeCell ref="L13:L14"/>
    <mergeCell ref="M13:M14"/>
    <mergeCell ref="S11:S12"/>
    <mergeCell ref="U11:U12"/>
    <mergeCell ref="V11:V12"/>
    <mergeCell ref="W11:W12"/>
    <mergeCell ref="X11:X12"/>
    <mergeCell ref="Y11:Y12"/>
    <mergeCell ref="J11:J12"/>
    <mergeCell ref="L11:L12"/>
    <mergeCell ref="M11:M12"/>
    <mergeCell ref="O11:O12"/>
    <mergeCell ref="P11:P12"/>
    <mergeCell ref="R11:R12"/>
    <mergeCell ref="W13:X13"/>
    <mergeCell ref="W14:X14"/>
    <mergeCell ref="W10:X10"/>
    <mergeCell ref="A11:A14"/>
    <mergeCell ref="C11:C12"/>
    <mergeCell ref="D11:D12"/>
    <mergeCell ref="F11:F12"/>
    <mergeCell ref="G11:G12"/>
    <mergeCell ref="I11:I12"/>
    <mergeCell ref="M8:M9"/>
    <mergeCell ref="O8:O9"/>
    <mergeCell ref="P8:P9"/>
    <mergeCell ref="R8:R9"/>
    <mergeCell ref="S8:S9"/>
    <mergeCell ref="U8:U9"/>
    <mergeCell ref="P13:P14"/>
    <mergeCell ref="R13:R14"/>
    <mergeCell ref="S13:S14"/>
    <mergeCell ref="U13:U14"/>
    <mergeCell ref="V13:V14"/>
    <mergeCell ref="W6:X6"/>
    <mergeCell ref="W7:X7"/>
    <mergeCell ref="A8:A9"/>
    <mergeCell ref="C8:C9"/>
    <mergeCell ref="D8:D9"/>
    <mergeCell ref="F8:F9"/>
    <mergeCell ref="G8:G9"/>
    <mergeCell ref="I8:I9"/>
    <mergeCell ref="J8:J9"/>
    <mergeCell ref="L8:L9"/>
    <mergeCell ref="O6:O7"/>
    <mergeCell ref="P6:P7"/>
    <mergeCell ref="R6:R7"/>
    <mergeCell ref="S6:S7"/>
    <mergeCell ref="U6:U7"/>
    <mergeCell ref="V6:V7"/>
    <mergeCell ref="A4:A7"/>
    <mergeCell ref="F4:F5"/>
    <mergeCell ref="G4:G5"/>
    <mergeCell ref="I4:I5"/>
    <mergeCell ref="V8:V9"/>
    <mergeCell ref="W8:X8"/>
    <mergeCell ref="W9:Y9"/>
    <mergeCell ref="Z4:Z5"/>
    <mergeCell ref="AA4:AA10"/>
    <mergeCell ref="C6:C7"/>
    <mergeCell ref="D6:D7"/>
    <mergeCell ref="F6:F7"/>
    <mergeCell ref="G6:G7"/>
    <mergeCell ref="I6:I7"/>
    <mergeCell ref="J6:J7"/>
    <mergeCell ref="L6:L7"/>
    <mergeCell ref="M6:M7"/>
    <mergeCell ref="S4:S5"/>
    <mergeCell ref="U4:U5"/>
    <mergeCell ref="V4:V5"/>
    <mergeCell ref="W4:W5"/>
    <mergeCell ref="X4:X5"/>
    <mergeCell ref="Y4:Y5"/>
    <mergeCell ref="J4:J5"/>
    <mergeCell ref="L4:L5"/>
    <mergeCell ref="M4:M5"/>
    <mergeCell ref="O4:O5"/>
    <mergeCell ref="P4:P5"/>
    <mergeCell ref="R4:R5"/>
    <mergeCell ref="C4:C5"/>
    <mergeCell ref="D4:D5"/>
    <mergeCell ref="T1:V1"/>
    <mergeCell ref="W1:AA1"/>
    <mergeCell ref="B2:D2"/>
    <mergeCell ref="E2:G2"/>
    <mergeCell ref="H2:J2"/>
    <mergeCell ref="K2:M2"/>
    <mergeCell ref="N2:P2"/>
    <mergeCell ref="Q2:S2"/>
    <mergeCell ref="T2:V2"/>
    <mergeCell ref="A1:D1"/>
    <mergeCell ref="E1:G1"/>
    <mergeCell ref="H1:J1"/>
    <mergeCell ref="K1:M1"/>
    <mergeCell ref="N1:P1"/>
    <mergeCell ref="Q1:S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domi  trini paire</vt:lpstr>
      <vt:lpstr>Heure début et fin</vt:lpstr>
      <vt:lpstr>Caisse Paire Saint dominique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Christain Charbonneau</dc:creator>
  <cp:lastModifiedBy>FLORENT</cp:lastModifiedBy>
  <cp:lastPrinted>2011-05-17T10:21:58Z</cp:lastPrinted>
  <dcterms:created xsi:type="dcterms:W3CDTF">2007-10-12T08:13:11Z</dcterms:created>
  <dcterms:modified xsi:type="dcterms:W3CDTF">2011-05-20T08:38:15Z</dcterms:modified>
</cp:coreProperties>
</file>