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cnoel\Downloads\"/>
    </mc:Choice>
  </mc:AlternateContent>
  <xr:revisionPtr revIDLastSave="0" documentId="13_ncr:1_{1FC7515E-9D3B-43A9-B6DC-3A9FDC63CE4C}" xr6:coauthVersionLast="47" xr6:coauthVersionMax="47" xr10:uidLastSave="{00000000-0000-0000-0000-000000000000}"/>
  <bookViews>
    <workbookView xWindow="28680" yWindow="-120" windowWidth="29040" windowHeight="15840" firstSheet="2" activeTab="2" xr2:uid="{00000000-000D-0000-FFFF-FFFF00000000}"/>
  </bookViews>
  <sheets>
    <sheet name="TCD siege S16" sheetId="3" state="hidden" r:id="rId1"/>
    <sheet name="Activité Siege S16" sheetId="1" state="hidden" r:id="rId2"/>
    <sheet name="Activité Siege S17" sheetId="7" r:id="rId3"/>
    <sheet name="Def Siege Saison 16" sheetId="2" state="hidden" r:id="rId4"/>
    <sheet name="Def Siege Saison 17" sheetId="6" r:id="rId5"/>
    <sheet name="Activité guilde" sheetId="4" r:id="rId6"/>
  </sheets>
  <definedNames>
    <definedName name="_xlnm._FilterDatabase" localSheetId="2" hidden="1">'Activité Siege S17'!$A$2:$L$2</definedName>
    <definedName name="_xlnm._FilterDatabase" localSheetId="3" hidden="1">'Def Siege Saison 16'!$A$2:$J$164</definedName>
    <definedName name="_xlnm._FilterDatabase" localSheetId="4" hidden="1">'Def Siege Saison 17'!$A$2:$J$164</definedName>
    <definedName name="_xlnm._FilterDatabase" localSheetId="0" hidden="1">'TCD siege S16'!$A$1:$D$25</definedName>
  </definedNames>
  <calcPr calcId="191028"/>
  <pivotCaches>
    <pivotCache cacheId="6" r:id="rId7"/>
    <pivotCache cacheId="7" r:id="rId8"/>
    <pivotCache cacheId="8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6" i="7" l="1" a="1"/>
  <c r="L26" i="7" s="1"/>
  <c r="L12" i="7"/>
  <c r="L4" i="7"/>
  <c r="L19" i="7"/>
  <c r="L18" i="7"/>
  <c r="L3" i="7"/>
  <c r="L10" i="7"/>
  <c r="L11" i="7"/>
  <c r="L7" i="7"/>
  <c r="L6" i="7"/>
  <c r="L17" i="7"/>
  <c r="L20" i="7"/>
  <c r="L21" i="7"/>
  <c r="L5" i="7"/>
  <c r="L14" i="7"/>
  <c r="L13" i="7"/>
  <c r="L9" i="7"/>
  <c r="L8" i="7"/>
  <c r="L16" i="7"/>
  <c r="L15" i="7"/>
  <c r="L22" i="7"/>
  <c r="I12" i="7"/>
  <c r="I4" i="7"/>
  <c r="I19" i="7"/>
  <c r="I18" i="7"/>
  <c r="I3" i="7"/>
  <c r="I10" i="7"/>
  <c r="I11" i="7"/>
  <c r="I7" i="7"/>
  <c r="I6" i="7"/>
  <c r="I17" i="7"/>
  <c r="I20" i="7"/>
  <c r="I21" i="7"/>
  <c r="I5" i="7"/>
  <c r="I14" i="7"/>
  <c r="I13" i="7"/>
  <c r="I9" i="7"/>
  <c r="I8" i="7"/>
  <c r="I16" i="7"/>
  <c r="I15" i="7"/>
  <c r="I22" i="7"/>
  <c r="E12" i="7"/>
  <c r="E4" i="7"/>
  <c r="E19" i="7"/>
  <c r="E18" i="7"/>
  <c r="E3" i="7"/>
  <c r="E10" i="7"/>
  <c r="E11" i="7"/>
  <c r="E7" i="7"/>
  <c r="E6" i="7"/>
  <c r="E17" i="7"/>
  <c r="E20" i="7"/>
  <c r="E21" i="7"/>
  <c r="E5" i="7"/>
  <c r="E14" i="7"/>
  <c r="E13" i="7"/>
  <c r="E9" i="7"/>
  <c r="E8" i="7"/>
  <c r="E16" i="7"/>
  <c r="E15" i="7"/>
  <c r="E22" i="7"/>
  <c r="G15" i="7"/>
  <c r="C15" i="7"/>
  <c r="G16" i="7"/>
  <c r="C16" i="7"/>
  <c r="G8" i="7"/>
  <c r="C8" i="7"/>
  <c r="G9" i="7"/>
  <c r="C9" i="7"/>
  <c r="G13" i="7"/>
  <c r="C13" i="7"/>
  <c r="G14" i="7"/>
  <c r="C14" i="7"/>
  <c r="G5" i="7"/>
  <c r="C5" i="7"/>
  <c r="G21" i="7"/>
  <c r="C21" i="7"/>
  <c r="G20" i="7"/>
  <c r="C20" i="7"/>
  <c r="G17" i="7"/>
  <c r="C17" i="7"/>
  <c r="G6" i="7"/>
  <c r="C6" i="7"/>
  <c r="G7" i="7"/>
  <c r="C7" i="7"/>
  <c r="G11" i="7"/>
  <c r="C11" i="7"/>
  <c r="G10" i="7"/>
  <c r="C10" i="7"/>
  <c r="G3" i="7"/>
  <c r="C3" i="7"/>
  <c r="G18" i="7"/>
  <c r="C18" i="7"/>
  <c r="G19" i="7"/>
  <c r="C19" i="7"/>
  <c r="G4" i="7"/>
  <c r="C4" i="7"/>
  <c r="G12" i="7"/>
  <c r="C12" i="7"/>
  <c r="G22" i="7"/>
  <c r="C22" i="7"/>
  <c r="I164" i="6"/>
  <c r="F164" i="6"/>
  <c r="I163" i="6"/>
  <c r="F163" i="6"/>
  <c r="J162" i="6"/>
  <c r="I162" i="6"/>
  <c r="F162" i="6"/>
  <c r="J161" i="6"/>
  <c r="I161" i="6"/>
  <c r="F161" i="6"/>
  <c r="J160" i="6"/>
  <c r="I160" i="6"/>
  <c r="F160" i="6"/>
  <c r="I159" i="6"/>
  <c r="F159" i="6"/>
  <c r="I158" i="6"/>
  <c r="F158" i="6"/>
  <c r="J157" i="6"/>
  <c r="I157" i="6"/>
  <c r="F157" i="6"/>
  <c r="I156" i="6"/>
  <c r="F156" i="6"/>
  <c r="J155" i="6"/>
  <c r="I155" i="6"/>
  <c r="F155" i="6"/>
  <c r="J154" i="6"/>
  <c r="I154" i="6"/>
  <c r="F154" i="6"/>
  <c r="J153" i="6"/>
  <c r="I153" i="6"/>
  <c r="F153" i="6"/>
  <c r="I152" i="6"/>
  <c r="F152" i="6"/>
  <c r="J151" i="6"/>
  <c r="I151" i="6"/>
  <c r="F151" i="6"/>
  <c r="J150" i="6"/>
  <c r="I150" i="6"/>
  <c r="F150" i="6"/>
  <c r="J149" i="6"/>
  <c r="I149" i="6"/>
  <c r="F149" i="6"/>
  <c r="I148" i="6"/>
  <c r="F148" i="6"/>
  <c r="J147" i="6"/>
  <c r="I147" i="6"/>
  <c r="F147" i="6"/>
  <c r="J146" i="6"/>
  <c r="I146" i="6"/>
  <c r="F146" i="6"/>
  <c r="J145" i="6"/>
  <c r="I145" i="6"/>
  <c r="F145" i="6"/>
  <c r="I144" i="6"/>
  <c r="F144" i="6"/>
  <c r="I143" i="6"/>
  <c r="F143" i="6"/>
  <c r="J142" i="6"/>
  <c r="I142" i="6"/>
  <c r="F142" i="6"/>
  <c r="I141" i="6"/>
  <c r="F141" i="6"/>
  <c r="I140" i="6"/>
  <c r="F140" i="6"/>
  <c r="I139" i="6"/>
  <c r="F139" i="6"/>
  <c r="I138" i="6"/>
  <c r="F138" i="6"/>
  <c r="I137" i="6"/>
  <c r="F137" i="6"/>
  <c r="I136" i="6"/>
  <c r="F136" i="6"/>
  <c r="I135" i="6"/>
  <c r="F135" i="6"/>
  <c r="J134" i="6"/>
  <c r="I134" i="6"/>
  <c r="F134" i="6"/>
  <c r="J133" i="6"/>
  <c r="I133" i="6"/>
  <c r="F133" i="6"/>
  <c r="I132" i="6"/>
  <c r="F132" i="6"/>
  <c r="J131" i="6"/>
  <c r="I131" i="6"/>
  <c r="F131" i="6"/>
  <c r="J130" i="6"/>
  <c r="I130" i="6"/>
  <c r="F130" i="6"/>
  <c r="J129" i="6"/>
  <c r="I129" i="6"/>
  <c r="F129" i="6"/>
  <c r="I128" i="6"/>
  <c r="F128" i="6"/>
  <c r="J127" i="6"/>
  <c r="I127" i="6"/>
  <c r="F127" i="6"/>
  <c r="J126" i="6"/>
  <c r="I126" i="6"/>
  <c r="F126" i="6"/>
  <c r="J125" i="6"/>
  <c r="I125" i="6"/>
  <c r="F125" i="6"/>
  <c r="J124" i="6"/>
  <c r="I124" i="6"/>
  <c r="F124" i="6"/>
  <c r="I123" i="6"/>
  <c r="F123" i="6"/>
  <c r="I122" i="6"/>
  <c r="F122" i="6"/>
  <c r="J121" i="6"/>
  <c r="I121" i="6"/>
  <c r="F121" i="6"/>
  <c r="J120" i="6"/>
  <c r="I120" i="6"/>
  <c r="F120" i="6"/>
  <c r="I119" i="6"/>
  <c r="F119" i="6"/>
  <c r="J118" i="6"/>
  <c r="I118" i="6"/>
  <c r="F118" i="6"/>
  <c r="I117" i="6"/>
  <c r="F117" i="6"/>
  <c r="J116" i="6"/>
  <c r="I116" i="6"/>
  <c r="F116" i="6"/>
  <c r="J115" i="6"/>
  <c r="I115" i="6"/>
  <c r="F115" i="6"/>
  <c r="J114" i="6"/>
  <c r="I114" i="6"/>
  <c r="F114" i="6"/>
  <c r="J113" i="6"/>
  <c r="I113" i="6"/>
  <c r="F113" i="6"/>
  <c r="J112" i="6"/>
  <c r="I112" i="6"/>
  <c r="F112" i="6"/>
  <c r="J111" i="6"/>
  <c r="I111" i="6"/>
  <c r="F111" i="6"/>
  <c r="J110" i="6"/>
  <c r="I110" i="6"/>
  <c r="F110" i="6"/>
  <c r="J109" i="6"/>
  <c r="I109" i="6"/>
  <c r="F109" i="6"/>
  <c r="J108" i="6"/>
  <c r="I108" i="6"/>
  <c r="F108" i="6"/>
  <c r="J107" i="6"/>
  <c r="I107" i="6"/>
  <c r="F107" i="6"/>
  <c r="J106" i="6"/>
  <c r="I106" i="6"/>
  <c r="F106" i="6"/>
  <c r="J105" i="6"/>
  <c r="I105" i="6"/>
  <c r="F105" i="6"/>
  <c r="J104" i="6"/>
  <c r="I104" i="6"/>
  <c r="F104" i="6"/>
  <c r="J103" i="6"/>
  <c r="I103" i="6"/>
  <c r="F103" i="6"/>
  <c r="J102" i="6"/>
  <c r="I102" i="6"/>
  <c r="F102" i="6"/>
  <c r="J101" i="6"/>
  <c r="I101" i="6"/>
  <c r="F101" i="6"/>
  <c r="J100" i="6"/>
  <c r="I100" i="6"/>
  <c r="F100" i="6"/>
  <c r="J99" i="6"/>
  <c r="I99" i="6"/>
  <c r="F99" i="6"/>
  <c r="J98" i="6"/>
  <c r="I98" i="6"/>
  <c r="F98" i="6"/>
  <c r="J97" i="6"/>
  <c r="I97" i="6"/>
  <c r="F97" i="6"/>
  <c r="J96" i="6"/>
  <c r="I96" i="6"/>
  <c r="F96" i="6"/>
  <c r="J95" i="6"/>
  <c r="I95" i="6"/>
  <c r="F95" i="6"/>
  <c r="J94" i="6"/>
  <c r="I94" i="6"/>
  <c r="F94" i="6"/>
  <c r="J93" i="6"/>
  <c r="I93" i="6"/>
  <c r="F93" i="6"/>
  <c r="J92" i="6"/>
  <c r="I92" i="6"/>
  <c r="F92" i="6"/>
  <c r="J91" i="6"/>
  <c r="I91" i="6"/>
  <c r="F91" i="6"/>
  <c r="J90" i="6"/>
  <c r="I90" i="6"/>
  <c r="F90" i="6"/>
  <c r="J89" i="6"/>
  <c r="I89" i="6"/>
  <c r="F89" i="6"/>
  <c r="J88" i="6"/>
  <c r="I88" i="6"/>
  <c r="F88" i="6"/>
  <c r="J87" i="6"/>
  <c r="I87" i="6"/>
  <c r="F87" i="6"/>
  <c r="J86" i="6"/>
  <c r="I86" i="6"/>
  <c r="F86" i="6"/>
  <c r="J85" i="6"/>
  <c r="I85" i="6"/>
  <c r="F85" i="6"/>
  <c r="J84" i="6"/>
  <c r="I84" i="6"/>
  <c r="F84" i="6"/>
  <c r="J83" i="6"/>
  <c r="I83" i="6"/>
  <c r="F83" i="6"/>
  <c r="J82" i="6"/>
  <c r="I82" i="6"/>
  <c r="F82" i="6"/>
  <c r="J81" i="6"/>
  <c r="I81" i="6"/>
  <c r="F81" i="6"/>
  <c r="J80" i="6"/>
  <c r="I80" i="6"/>
  <c r="F80" i="6"/>
  <c r="J79" i="6"/>
  <c r="I79" i="6"/>
  <c r="F79" i="6"/>
  <c r="J78" i="6"/>
  <c r="I78" i="6"/>
  <c r="F78" i="6"/>
  <c r="J77" i="6"/>
  <c r="I77" i="6"/>
  <c r="F77" i="6"/>
  <c r="J76" i="6"/>
  <c r="I76" i="6"/>
  <c r="F76" i="6"/>
  <c r="J75" i="6"/>
  <c r="I75" i="6"/>
  <c r="F75" i="6"/>
  <c r="J74" i="6"/>
  <c r="I74" i="6"/>
  <c r="F74" i="6"/>
  <c r="J73" i="6"/>
  <c r="I73" i="6"/>
  <c r="F73" i="6"/>
  <c r="J72" i="6"/>
  <c r="I72" i="6"/>
  <c r="F72" i="6"/>
  <c r="J71" i="6"/>
  <c r="I71" i="6"/>
  <c r="F71" i="6"/>
  <c r="J70" i="6"/>
  <c r="I70" i="6"/>
  <c r="F70" i="6"/>
  <c r="J69" i="6"/>
  <c r="I69" i="6"/>
  <c r="F69" i="6"/>
  <c r="J68" i="6"/>
  <c r="I68" i="6"/>
  <c r="F68" i="6"/>
  <c r="J67" i="6"/>
  <c r="I67" i="6"/>
  <c r="F67" i="6"/>
  <c r="J66" i="6"/>
  <c r="I66" i="6"/>
  <c r="F66" i="6"/>
  <c r="J65" i="6"/>
  <c r="I65" i="6"/>
  <c r="F65" i="6"/>
  <c r="J64" i="6"/>
  <c r="I64" i="6"/>
  <c r="F64" i="6"/>
  <c r="J63" i="6"/>
  <c r="I63" i="6"/>
  <c r="F63" i="6"/>
  <c r="J62" i="6"/>
  <c r="I62" i="6"/>
  <c r="F62" i="6"/>
  <c r="J61" i="6"/>
  <c r="I61" i="6"/>
  <c r="F61" i="6"/>
  <c r="J60" i="6"/>
  <c r="I60" i="6"/>
  <c r="F60" i="6"/>
  <c r="J59" i="6"/>
  <c r="I59" i="6"/>
  <c r="F59" i="6"/>
  <c r="J58" i="6"/>
  <c r="I58" i="6"/>
  <c r="F58" i="6"/>
  <c r="J57" i="6"/>
  <c r="I57" i="6"/>
  <c r="F57" i="6"/>
  <c r="J56" i="6"/>
  <c r="I56" i="6"/>
  <c r="F56" i="6"/>
  <c r="J55" i="6"/>
  <c r="I55" i="6"/>
  <c r="F55" i="6"/>
  <c r="J54" i="6"/>
  <c r="I54" i="6"/>
  <c r="F54" i="6"/>
  <c r="J53" i="6"/>
  <c r="I53" i="6"/>
  <c r="F53" i="6"/>
  <c r="J52" i="6"/>
  <c r="I52" i="6"/>
  <c r="F52" i="6"/>
  <c r="J51" i="6"/>
  <c r="I51" i="6"/>
  <c r="F51" i="6"/>
  <c r="J50" i="6"/>
  <c r="I50" i="6"/>
  <c r="F50" i="6"/>
  <c r="J49" i="6"/>
  <c r="I49" i="6"/>
  <c r="F49" i="6"/>
  <c r="J48" i="6"/>
  <c r="I48" i="6"/>
  <c r="F48" i="6"/>
  <c r="J47" i="6"/>
  <c r="I47" i="6"/>
  <c r="F47" i="6"/>
  <c r="J46" i="6"/>
  <c r="I46" i="6"/>
  <c r="F46" i="6"/>
  <c r="J45" i="6"/>
  <c r="I45" i="6"/>
  <c r="F45" i="6"/>
  <c r="J44" i="6"/>
  <c r="I44" i="6"/>
  <c r="F44" i="6"/>
  <c r="J43" i="6"/>
  <c r="I43" i="6"/>
  <c r="F43" i="6"/>
  <c r="J42" i="6"/>
  <c r="I42" i="6"/>
  <c r="F42" i="6"/>
  <c r="J41" i="6"/>
  <c r="I41" i="6"/>
  <c r="F41" i="6"/>
  <c r="J40" i="6"/>
  <c r="I40" i="6"/>
  <c r="F40" i="6"/>
  <c r="J39" i="6"/>
  <c r="I39" i="6"/>
  <c r="F39" i="6"/>
  <c r="J38" i="6"/>
  <c r="I38" i="6"/>
  <c r="F38" i="6"/>
  <c r="J37" i="6"/>
  <c r="I37" i="6"/>
  <c r="F37" i="6"/>
  <c r="J36" i="6"/>
  <c r="I36" i="6"/>
  <c r="F36" i="6"/>
  <c r="J35" i="6"/>
  <c r="I35" i="6"/>
  <c r="F35" i="6"/>
  <c r="J34" i="6"/>
  <c r="I34" i="6"/>
  <c r="F34" i="6"/>
  <c r="J33" i="6"/>
  <c r="I33" i="6"/>
  <c r="F33" i="6"/>
  <c r="J32" i="6"/>
  <c r="I32" i="6"/>
  <c r="F32" i="6"/>
  <c r="J31" i="6"/>
  <c r="I31" i="6"/>
  <c r="F31" i="6"/>
  <c r="J30" i="6"/>
  <c r="I30" i="6"/>
  <c r="F30" i="6"/>
  <c r="J29" i="6"/>
  <c r="I29" i="6"/>
  <c r="F29" i="6"/>
  <c r="J28" i="6"/>
  <c r="I28" i="6"/>
  <c r="F28" i="6"/>
  <c r="J27" i="6"/>
  <c r="I27" i="6"/>
  <c r="F27" i="6"/>
  <c r="J26" i="6"/>
  <c r="I26" i="6"/>
  <c r="F26" i="6"/>
  <c r="J25" i="6"/>
  <c r="I25" i="6"/>
  <c r="F25" i="6"/>
  <c r="J24" i="6"/>
  <c r="I24" i="6"/>
  <c r="F24" i="6"/>
  <c r="J23" i="6"/>
  <c r="I23" i="6"/>
  <c r="F23" i="6"/>
  <c r="J22" i="6"/>
  <c r="I22" i="6"/>
  <c r="F22" i="6"/>
  <c r="J21" i="6"/>
  <c r="I21" i="6"/>
  <c r="F21" i="6"/>
  <c r="J20" i="6"/>
  <c r="I20" i="6"/>
  <c r="F20" i="6"/>
  <c r="J19" i="6"/>
  <c r="I19" i="6"/>
  <c r="F19" i="6"/>
  <c r="J18" i="6"/>
  <c r="I18" i="6"/>
  <c r="F18" i="6"/>
  <c r="J17" i="6"/>
  <c r="I17" i="6"/>
  <c r="F17" i="6"/>
  <c r="J16" i="6"/>
  <c r="I16" i="6"/>
  <c r="F16" i="6"/>
  <c r="J15" i="6"/>
  <c r="I15" i="6"/>
  <c r="F15" i="6"/>
  <c r="J14" i="6"/>
  <c r="I14" i="6"/>
  <c r="F14" i="6"/>
  <c r="J13" i="6"/>
  <c r="I13" i="6"/>
  <c r="F13" i="6"/>
  <c r="J12" i="6"/>
  <c r="I12" i="6"/>
  <c r="F12" i="6"/>
  <c r="J11" i="6"/>
  <c r="I11" i="6"/>
  <c r="F11" i="6"/>
  <c r="J10" i="6"/>
  <c r="I10" i="6"/>
  <c r="F10" i="6"/>
  <c r="J9" i="6"/>
  <c r="I9" i="6"/>
  <c r="F9" i="6"/>
  <c r="J8" i="6"/>
  <c r="I8" i="6"/>
  <c r="F8" i="6"/>
  <c r="J7" i="6"/>
  <c r="I7" i="6"/>
  <c r="F7" i="6"/>
  <c r="J6" i="6"/>
  <c r="I6" i="6"/>
  <c r="F6" i="6"/>
  <c r="J5" i="6"/>
  <c r="I5" i="6"/>
  <c r="F5" i="6"/>
  <c r="J4" i="6"/>
  <c r="I4" i="6"/>
  <c r="F4" i="6"/>
  <c r="J3" i="6"/>
  <c r="I3" i="6"/>
  <c r="F3" i="6"/>
  <c r="I159" i="2"/>
  <c r="I128" i="2"/>
  <c r="I163" i="2"/>
  <c r="F159" i="2"/>
  <c r="F128" i="2"/>
  <c r="F163" i="2"/>
  <c r="I144" i="2"/>
  <c r="I127" i="2"/>
  <c r="J127" i="2"/>
  <c r="F144" i="2"/>
  <c r="F127" i="2"/>
  <c r="J60" i="2"/>
  <c r="I60" i="2"/>
  <c r="J74" i="2"/>
  <c r="I74" i="2"/>
  <c r="J17" i="2"/>
  <c r="I17" i="2"/>
  <c r="J98" i="2"/>
  <c r="I98" i="2"/>
  <c r="I152" i="2"/>
  <c r="I136" i="2"/>
  <c r="I65" i="2"/>
  <c r="J65" i="2"/>
  <c r="I33" i="2"/>
  <c r="J33" i="2"/>
  <c r="I67" i="2"/>
  <c r="J67" i="2"/>
  <c r="I13" i="2"/>
  <c r="J13" i="2"/>
  <c r="F60" i="2"/>
  <c r="F74" i="2"/>
  <c r="F17" i="2"/>
  <c r="F98" i="2"/>
  <c r="F152" i="2"/>
  <c r="F136" i="2"/>
  <c r="F65" i="2"/>
  <c r="F33" i="2"/>
  <c r="F67" i="2"/>
  <c r="F13" i="2"/>
  <c r="J87" i="2"/>
  <c r="I87" i="2"/>
  <c r="J21" i="2"/>
  <c r="I21" i="2"/>
  <c r="J53" i="2"/>
  <c r="I53" i="2"/>
  <c r="I47" i="2"/>
  <c r="J47" i="2"/>
  <c r="I66" i="2"/>
  <c r="J66" i="2"/>
  <c r="F87" i="2"/>
  <c r="F21" i="2"/>
  <c r="F53" i="2"/>
  <c r="F47" i="2"/>
  <c r="F66" i="2"/>
  <c r="I105" i="2"/>
  <c r="I14" i="2"/>
  <c r="I97" i="2"/>
  <c r="I89" i="2"/>
  <c r="I147" i="2"/>
  <c r="I121" i="2"/>
  <c r="I126" i="2"/>
  <c r="I86" i="2"/>
  <c r="I111" i="2"/>
  <c r="I124" i="2"/>
  <c r="I146" i="2"/>
  <c r="I122" i="2"/>
  <c r="I160" i="2"/>
  <c r="I135" i="2"/>
  <c r="I143" i="2"/>
  <c r="I119" i="2"/>
  <c r="I164" i="2"/>
  <c r="I100" i="2"/>
  <c r="I145" i="2"/>
  <c r="I116" i="2"/>
  <c r="I81" i="2"/>
  <c r="I71" i="2"/>
  <c r="I130" i="2"/>
  <c r="I155" i="2"/>
  <c r="I142" i="2"/>
  <c r="I148" i="2"/>
  <c r="I139" i="2"/>
  <c r="I113" i="2"/>
  <c r="I112" i="2"/>
  <c r="I154" i="2"/>
  <c r="I96" i="2"/>
  <c r="I156" i="2"/>
  <c r="I129" i="2"/>
  <c r="I141" i="2"/>
  <c r="I88" i="2"/>
  <c r="I107" i="2"/>
  <c r="I158" i="2"/>
  <c r="I106" i="2"/>
  <c r="I8" i="2"/>
  <c r="I138" i="2"/>
  <c r="I117" i="2"/>
  <c r="I150" i="2"/>
  <c r="I131" i="2"/>
  <c r="I125" i="2"/>
  <c r="I132" i="2"/>
  <c r="I77" i="2"/>
  <c r="I137" i="2"/>
  <c r="I85" i="2"/>
  <c r="I95" i="2"/>
  <c r="I140" i="2"/>
  <c r="I133" i="2"/>
  <c r="I123" i="2"/>
  <c r="I114" i="2"/>
  <c r="I16" i="2"/>
  <c r="I64" i="2"/>
  <c r="I157" i="2"/>
  <c r="I101" i="2"/>
  <c r="I92" i="2"/>
  <c r="I120" i="2"/>
  <c r="I151" i="2"/>
  <c r="I108" i="2"/>
  <c r="I94" i="2"/>
  <c r="I78" i="2"/>
  <c r="I99" i="2"/>
  <c r="I39" i="2"/>
  <c r="I34" i="2"/>
  <c r="I20" i="2"/>
  <c r="I91" i="2"/>
  <c r="I63" i="2"/>
  <c r="I22" i="2"/>
  <c r="I80" i="2"/>
  <c r="I41" i="2"/>
  <c r="I110" i="2"/>
  <c r="I25" i="2"/>
  <c r="I9" i="2"/>
  <c r="I109" i="2"/>
  <c r="I69" i="2"/>
  <c r="I161" i="2"/>
  <c r="I37" i="2"/>
  <c r="I82" i="2"/>
  <c r="I72" i="2"/>
  <c r="I10" i="2"/>
  <c r="I6" i="2"/>
  <c r="I40" i="2"/>
  <c r="I59" i="2"/>
  <c r="I102" i="2"/>
  <c r="I46" i="2"/>
  <c r="I49" i="2"/>
  <c r="I62" i="2"/>
  <c r="I56" i="2"/>
  <c r="I52" i="2"/>
  <c r="I162" i="2"/>
  <c r="I48" i="2"/>
  <c r="I55" i="2"/>
  <c r="I15" i="2"/>
  <c r="I31" i="2"/>
  <c r="I29" i="2"/>
  <c r="I32" i="2"/>
  <c r="I11" i="2"/>
  <c r="I4" i="2"/>
  <c r="I118" i="2"/>
  <c r="I27" i="2"/>
  <c r="I3" i="2"/>
  <c r="I90" i="2"/>
  <c r="I73" i="2"/>
  <c r="I36" i="2"/>
  <c r="I26" i="2"/>
  <c r="I19" i="2"/>
  <c r="I79" i="2"/>
  <c r="I42" i="2"/>
  <c r="I44" i="2"/>
  <c r="I43" i="2"/>
  <c r="I61" i="2"/>
  <c r="I28" i="2"/>
  <c r="I54" i="2"/>
  <c r="I68" i="2"/>
  <c r="I115" i="2"/>
  <c r="I24" i="2"/>
  <c r="I51" i="2"/>
  <c r="I83" i="2"/>
  <c r="I93" i="2"/>
  <c r="I134" i="2"/>
  <c r="I149" i="2"/>
  <c r="I45" i="2"/>
  <c r="I7" i="2"/>
  <c r="I76" i="2"/>
  <c r="I57" i="2"/>
  <c r="I35" i="2"/>
  <c r="I50" i="2"/>
  <c r="I23" i="2"/>
  <c r="I75" i="2"/>
  <c r="I70" i="2"/>
  <c r="I58" i="2"/>
  <c r="I12" i="2"/>
  <c r="I104" i="2"/>
  <c r="I18" i="2"/>
  <c r="I38" i="2"/>
  <c r="I5" i="2"/>
  <c r="I84" i="2"/>
  <c r="I30" i="2"/>
  <c r="I103" i="2"/>
  <c r="I153" i="2"/>
  <c r="J105" i="2"/>
  <c r="J14" i="2"/>
  <c r="J97" i="2"/>
  <c r="J89" i="2"/>
  <c r="J147" i="2"/>
  <c r="J121" i="2"/>
  <c r="J126" i="2"/>
  <c r="J86" i="2"/>
  <c r="J111" i="2"/>
  <c r="J124" i="2"/>
  <c r="F105" i="2"/>
  <c r="F14" i="2"/>
  <c r="F97" i="2"/>
  <c r="F89" i="2"/>
  <c r="F147" i="2"/>
  <c r="F121" i="2"/>
  <c r="F126" i="2"/>
  <c r="F86" i="2"/>
  <c r="F111" i="2"/>
  <c r="F124" i="2"/>
  <c r="J146" i="2"/>
  <c r="J160" i="2"/>
  <c r="J100" i="2"/>
  <c r="J145" i="2"/>
  <c r="J116" i="2"/>
  <c r="F146" i="2"/>
  <c r="F122" i="2"/>
  <c r="F160" i="2"/>
  <c r="F135" i="2"/>
  <c r="F143" i="2"/>
  <c r="F119" i="2"/>
  <c r="F164" i="2"/>
  <c r="F100" i="2"/>
  <c r="F145" i="2"/>
  <c r="F116" i="2"/>
  <c r="J81" i="2"/>
  <c r="J71" i="2"/>
  <c r="J130" i="2"/>
  <c r="J155" i="2"/>
  <c r="J142" i="2"/>
  <c r="J113" i="2"/>
  <c r="J112" i="2"/>
  <c r="J154" i="2"/>
  <c r="F81" i="2"/>
  <c r="F71" i="2"/>
  <c r="F130" i="2"/>
  <c r="F155" i="2"/>
  <c r="F142" i="2"/>
  <c r="F148" i="2"/>
  <c r="F139" i="2"/>
  <c r="F113" i="2"/>
  <c r="F112" i="2"/>
  <c r="F154" i="2"/>
  <c r="J129" i="2"/>
  <c r="J96" i="2"/>
  <c r="F96" i="2"/>
  <c r="F156" i="2"/>
  <c r="F129" i="2"/>
  <c r="F141" i="2"/>
  <c r="J88" i="2"/>
  <c r="J107" i="2"/>
  <c r="J106" i="2"/>
  <c r="J8" i="2"/>
  <c r="F88" i="2"/>
  <c r="F107" i="2"/>
  <c r="F158" i="2"/>
  <c r="F106" i="2"/>
  <c r="F8" i="2"/>
  <c r="J150" i="2"/>
  <c r="J131" i="2"/>
  <c r="J125" i="2"/>
  <c r="F138" i="2"/>
  <c r="F117" i="2"/>
  <c r="F150" i="2"/>
  <c r="F131" i="2"/>
  <c r="F125" i="2"/>
  <c r="J77" i="2"/>
  <c r="J85" i="2"/>
  <c r="F132" i="2"/>
  <c r="F77" i="2"/>
  <c r="F137" i="2"/>
  <c r="F85" i="2"/>
  <c r="J95" i="2"/>
  <c r="J133" i="2"/>
  <c r="J114" i="2"/>
  <c r="J16" i="2"/>
  <c r="F95" i="2"/>
  <c r="F140" i="2"/>
  <c r="F133" i="2"/>
  <c r="F123" i="2"/>
  <c r="F114" i="2"/>
  <c r="F16" i="2"/>
  <c r="J64" i="2"/>
  <c r="J157" i="2"/>
  <c r="J101" i="2"/>
  <c r="J92" i="2"/>
  <c r="J120" i="2"/>
  <c r="J151" i="2"/>
  <c r="J108" i="2"/>
  <c r="J94" i="2"/>
  <c r="J78" i="2"/>
  <c r="J99" i="2"/>
  <c r="F64" i="2"/>
  <c r="F157" i="2"/>
  <c r="F101" i="2"/>
  <c r="F92" i="2"/>
  <c r="F120" i="2"/>
  <c r="F151" i="2"/>
  <c r="F108" i="2"/>
  <c r="F94" i="2"/>
  <c r="F78" i="2"/>
  <c r="F99" i="2"/>
  <c r="J39" i="2"/>
  <c r="J34" i="2"/>
  <c r="J20" i="2"/>
  <c r="J91" i="2"/>
  <c r="J63" i="2"/>
  <c r="J22" i="2"/>
  <c r="J80" i="2"/>
  <c r="J41" i="2"/>
  <c r="J110" i="2"/>
  <c r="J25" i="2"/>
  <c r="F39" i="2"/>
  <c r="F34" i="2"/>
  <c r="F20" i="2"/>
  <c r="F91" i="2"/>
  <c r="F63" i="2"/>
  <c r="F22" i="2"/>
  <c r="F80" i="2"/>
  <c r="F41" i="2"/>
  <c r="F110" i="2"/>
  <c r="F25" i="2"/>
  <c r="J9" i="2"/>
  <c r="J109" i="2"/>
  <c r="J69" i="2"/>
  <c r="J161" i="2"/>
  <c r="J37" i="2"/>
  <c r="J82" i="2"/>
  <c r="J72" i="2"/>
  <c r="F9" i="2"/>
  <c r="F109" i="2"/>
  <c r="F69" i="2"/>
  <c r="F161" i="2"/>
  <c r="F37" i="2"/>
  <c r="F82" i="2"/>
  <c r="F72" i="2"/>
  <c r="J70" i="2"/>
  <c r="J10" i="2"/>
  <c r="J6" i="2"/>
  <c r="J40" i="2"/>
  <c r="J59" i="2"/>
  <c r="J102" i="2"/>
  <c r="J46" i="2"/>
  <c r="J49" i="2"/>
  <c r="J62" i="2"/>
  <c r="F10" i="2"/>
  <c r="F6" i="2"/>
  <c r="F40" i="2"/>
  <c r="F59" i="2"/>
  <c r="F102" i="2"/>
  <c r="F46" i="2"/>
  <c r="Z92" i="4"/>
  <c r="Y92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K92" i="4"/>
  <c r="J92" i="4"/>
  <c r="I92" i="4"/>
  <c r="H92" i="4"/>
  <c r="G92" i="4"/>
  <c r="F92" i="4"/>
  <c r="E92" i="4"/>
  <c r="D92" i="4"/>
  <c r="C92" i="4"/>
  <c r="Z91" i="4"/>
  <c r="Y91" i="4"/>
  <c r="X91" i="4"/>
  <c r="W91" i="4"/>
  <c r="V91" i="4"/>
  <c r="U91" i="4"/>
  <c r="T91" i="4"/>
  <c r="S91" i="4"/>
  <c r="R91" i="4"/>
  <c r="Q91" i="4"/>
  <c r="P91" i="4"/>
  <c r="O91" i="4"/>
  <c r="N91" i="4"/>
  <c r="M91" i="4"/>
  <c r="L91" i="4"/>
  <c r="K91" i="4"/>
  <c r="J91" i="4"/>
  <c r="I91" i="4"/>
  <c r="H91" i="4"/>
  <c r="G91" i="4"/>
  <c r="F91" i="4"/>
  <c r="E91" i="4"/>
  <c r="D91" i="4"/>
  <c r="C91" i="4"/>
  <c r="Z90" i="4"/>
  <c r="Y90" i="4"/>
  <c r="X90" i="4"/>
  <c r="W90" i="4"/>
  <c r="V90" i="4"/>
  <c r="U90" i="4"/>
  <c r="T90" i="4"/>
  <c r="S90" i="4"/>
  <c r="R90" i="4"/>
  <c r="Q90" i="4"/>
  <c r="P90" i="4"/>
  <c r="O90" i="4"/>
  <c r="N90" i="4"/>
  <c r="M90" i="4"/>
  <c r="L90" i="4"/>
  <c r="K90" i="4"/>
  <c r="J90" i="4"/>
  <c r="I90" i="4"/>
  <c r="H90" i="4"/>
  <c r="G90" i="4"/>
  <c r="F90" i="4"/>
  <c r="E90" i="4"/>
  <c r="D90" i="4"/>
  <c r="C90" i="4"/>
  <c r="Z89" i="4"/>
  <c r="Y89" i="4"/>
  <c r="X89" i="4"/>
  <c r="W89" i="4"/>
  <c r="V89" i="4"/>
  <c r="U89" i="4"/>
  <c r="T89" i="4"/>
  <c r="S89" i="4"/>
  <c r="R89" i="4"/>
  <c r="Q89" i="4"/>
  <c r="P89" i="4"/>
  <c r="O89" i="4"/>
  <c r="N89" i="4"/>
  <c r="M89" i="4"/>
  <c r="L89" i="4"/>
  <c r="K89" i="4"/>
  <c r="J89" i="4"/>
  <c r="I89" i="4"/>
  <c r="H89" i="4"/>
  <c r="G89" i="4"/>
  <c r="F89" i="4"/>
  <c r="E89" i="4"/>
  <c r="D89" i="4"/>
  <c r="C89" i="4"/>
  <c r="Z88" i="4"/>
  <c r="Y88" i="4"/>
  <c r="X88" i="4"/>
  <c r="W88" i="4"/>
  <c r="V88" i="4"/>
  <c r="U88" i="4"/>
  <c r="T88" i="4"/>
  <c r="S88" i="4"/>
  <c r="R88" i="4"/>
  <c r="Q88" i="4"/>
  <c r="P88" i="4"/>
  <c r="O88" i="4"/>
  <c r="N88" i="4"/>
  <c r="M88" i="4"/>
  <c r="L88" i="4"/>
  <c r="K88" i="4"/>
  <c r="J88" i="4"/>
  <c r="I88" i="4"/>
  <c r="H88" i="4"/>
  <c r="G88" i="4"/>
  <c r="F88" i="4"/>
  <c r="E88" i="4"/>
  <c r="D88" i="4"/>
  <c r="C88" i="4"/>
  <c r="Z87" i="4"/>
  <c r="Y87" i="4"/>
  <c r="X87" i="4"/>
  <c r="W87" i="4"/>
  <c r="V87" i="4"/>
  <c r="U87" i="4"/>
  <c r="T87" i="4"/>
  <c r="S87" i="4"/>
  <c r="R87" i="4"/>
  <c r="Q87" i="4"/>
  <c r="P87" i="4"/>
  <c r="O87" i="4"/>
  <c r="N87" i="4"/>
  <c r="M87" i="4"/>
  <c r="L87" i="4"/>
  <c r="K87" i="4"/>
  <c r="J87" i="4"/>
  <c r="I87" i="4"/>
  <c r="H87" i="4"/>
  <c r="G87" i="4"/>
  <c r="F87" i="4"/>
  <c r="E87" i="4"/>
  <c r="D87" i="4"/>
  <c r="C87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Z51" i="4"/>
  <c r="Y51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E51" i="4"/>
  <c r="D51" i="4"/>
  <c r="C51" i="4"/>
  <c r="Z58" i="4"/>
  <c r="Y58" i="4"/>
  <c r="X58" i="4"/>
  <c r="W58" i="4"/>
  <c r="V58" i="4"/>
  <c r="U58" i="4"/>
  <c r="T58" i="4"/>
  <c r="S58" i="4"/>
  <c r="R58" i="4"/>
  <c r="Q58" i="4"/>
  <c r="P58" i="4"/>
  <c r="O58" i="4"/>
  <c r="N58" i="4"/>
  <c r="M58" i="4"/>
  <c r="L58" i="4"/>
  <c r="K58" i="4"/>
  <c r="J58" i="4"/>
  <c r="I58" i="4"/>
  <c r="H58" i="4"/>
  <c r="G58" i="4"/>
  <c r="F58" i="4"/>
  <c r="E58" i="4"/>
  <c r="D58" i="4"/>
  <c r="C58" i="4"/>
  <c r="Z65" i="4"/>
  <c r="Y65" i="4"/>
  <c r="X65" i="4"/>
  <c r="W65" i="4"/>
  <c r="V65" i="4"/>
  <c r="U65" i="4"/>
  <c r="T65" i="4"/>
  <c r="S65" i="4"/>
  <c r="R65" i="4"/>
  <c r="Q65" i="4"/>
  <c r="P65" i="4"/>
  <c r="O65" i="4"/>
  <c r="N65" i="4"/>
  <c r="M65" i="4"/>
  <c r="L65" i="4"/>
  <c r="K65" i="4"/>
  <c r="J65" i="4"/>
  <c r="I65" i="4"/>
  <c r="H65" i="4"/>
  <c r="G65" i="4"/>
  <c r="F65" i="4"/>
  <c r="E65" i="4"/>
  <c r="D65" i="4"/>
  <c r="C65" i="4"/>
  <c r="Z72" i="4"/>
  <c r="Y72" i="4"/>
  <c r="X72" i="4"/>
  <c r="W72" i="4"/>
  <c r="V72" i="4"/>
  <c r="U72" i="4"/>
  <c r="T72" i="4"/>
  <c r="S72" i="4"/>
  <c r="R72" i="4"/>
  <c r="Q72" i="4"/>
  <c r="P72" i="4"/>
  <c r="O72" i="4"/>
  <c r="N72" i="4"/>
  <c r="M72" i="4"/>
  <c r="L72" i="4"/>
  <c r="K72" i="4"/>
  <c r="J72" i="4"/>
  <c r="I72" i="4"/>
  <c r="H72" i="4"/>
  <c r="G72" i="4"/>
  <c r="F72" i="4"/>
  <c r="E72" i="4"/>
  <c r="D72" i="4"/>
  <c r="C72" i="4"/>
  <c r="Z86" i="4"/>
  <c r="Y86" i="4"/>
  <c r="X86" i="4"/>
  <c r="W86" i="4"/>
  <c r="V86" i="4"/>
  <c r="U86" i="4"/>
  <c r="T86" i="4"/>
  <c r="S86" i="4"/>
  <c r="R86" i="4"/>
  <c r="Q86" i="4"/>
  <c r="P86" i="4"/>
  <c r="O86" i="4"/>
  <c r="N86" i="4"/>
  <c r="M86" i="4"/>
  <c r="L86" i="4"/>
  <c r="K86" i="4"/>
  <c r="J86" i="4"/>
  <c r="I86" i="4"/>
  <c r="H86" i="4"/>
  <c r="G86" i="4"/>
  <c r="F86" i="4"/>
  <c r="E86" i="4"/>
  <c r="D86" i="4"/>
  <c r="C86" i="4"/>
  <c r="V79" i="4"/>
  <c r="W79" i="4"/>
  <c r="Z79" i="4"/>
  <c r="Y79" i="4"/>
  <c r="X79" i="4"/>
  <c r="U79" i="4"/>
  <c r="T79" i="4"/>
  <c r="S79" i="4"/>
  <c r="R79" i="4"/>
  <c r="Q79" i="4"/>
  <c r="P79" i="4"/>
  <c r="P93" i="4" s="1"/>
  <c r="O79" i="4"/>
  <c r="N79" i="4"/>
  <c r="M79" i="4"/>
  <c r="L79" i="4"/>
  <c r="K79" i="4"/>
  <c r="J79" i="4"/>
  <c r="I79" i="4"/>
  <c r="H79" i="4"/>
  <c r="G79" i="4"/>
  <c r="F79" i="4"/>
  <c r="E79" i="4"/>
  <c r="D79" i="4"/>
  <c r="C79" i="4"/>
  <c r="O19" i="1"/>
  <c r="Q17" i="1"/>
  <c r="F49" i="2"/>
  <c r="F62" i="2"/>
  <c r="J56" i="2"/>
  <c r="J52" i="2"/>
  <c r="J162" i="2"/>
  <c r="J48" i="2"/>
  <c r="J55" i="2"/>
  <c r="J15" i="2"/>
  <c r="F56" i="2"/>
  <c r="F52" i="2"/>
  <c r="F162" i="2"/>
  <c r="F48" i="2"/>
  <c r="F55" i="2"/>
  <c r="F15" i="2"/>
  <c r="J31" i="2"/>
  <c r="J29" i="2"/>
  <c r="J32" i="2"/>
  <c r="J11" i="2"/>
  <c r="J4" i="2"/>
  <c r="J118" i="2"/>
  <c r="J27" i="2"/>
  <c r="J3" i="2"/>
  <c r="J90" i="2"/>
  <c r="J73" i="2"/>
  <c r="F31" i="2"/>
  <c r="F29" i="2"/>
  <c r="F32" i="2"/>
  <c r="F11" i="2"/>
  <c r="F4" i="2"/>
  <c r="F118" i="2"/>
  <c r="F27" i="2"/>
  <c r="F3" i="2"/>
  <c r="F90" i="2"/>
  <c r="F73" i="2"/>
  <c r="J36" i="2"/>
  <c r="J26" i="2"/>
  <c r="J19" i="2"/>
  <c r="J79" i="2"/>
  <c r="J42" i="2"/>
  <c r="J44" i="2"/>
  <c r="J43" i="2"/>
  <c r="J61" i="2"/>
  <c r="F36" i="2"/>
  <c r="F26" i="2"/>
  <c r="F19" i="2"/>
  <c r="F79" i="2"/>
  <c r="F42" i="2"/>
  <c r="F44" i="2"/>
  <c r="F43" i="2"/>
  <c r="F61" i="2"/>
  <c r="J28" i="2"/>
  <c r="J54" i="2"/>
  <c r="J68" i="2"/>
  <c r="J115" i="2"/>
  <c r="J24" i="2"/>
  <c r="J51" i="2"/>
  <c r="J83" i="2"/>
  <c r="J93" i="2"/>
  <c r="J134" i="2"/>
  <c r="F28" i="2"/>
  <c r="F54" i="2"/>
  <c r="F68" i="2"/>
  <c r="F115" i="2"/>
  <c r="F24" i="2"/>
  <c r="F51" i="2"/>
  <c r="F83" i="2"/>
  <c r="F93" i="2"/>
  <c r="F134" i="2"/>
  <c r="J149" i="2"/>
  <c r="J45" i="2"/>
  <c r="J7" i="2"/>
  <c r="J76" i="2"/>
  <c r="F149" i="2"/>
  <c r="F45" i="2"/>
  <c r="F7" i="2"/>
  <c r="F76" i="2"/>
  <c r="O38" i="7" l="1"/>
  <c r="V38" i="7"/>
  <c r="Z39" i="7"/>
  <c r="X36" i="7"/>
  <c r="Q36" i="7"/>
  <c r="S39" i="7"/>
  <c r="R93" i="4"/>
  <c r="Z93" i="4"/>
  <c r="X93" i="4"/>
  <c r="Q93" i="4"/>
  <c r="K93" i="4"/>
  <c r="S93" i="4"/>
  <c r="C93" i="4"/>
  <c r="C94" i="4" s="1"/>
  <c r="L93" i="4"/>
  <c r="T93" i="4"/>
  <c r="U93" i="4"/>
  <c r="M93" i="4"/>
  <c r="N93" i="4"/>
  <c r="V93" i="4"/>
  <c r="O93" i="4"/>
  <c r="W93" i="4"/>
  <c r="Y93" i="4"/>
  <c r="J93" i="4"/>
  <c r="I93" i="4"/>
  <c r="H93" i="4"/>
  <c r="H94" i="4" s="1"/>
  <c r="G93" i="4"/>
  <c r="G94" i="4" s="1"/>
  <c r="AA91" i="4"/>
  <c r="AA90" i="4"/>
  <c r="F93" i="4"/>
  <c r="F94" i="4" s="1"/>
  <c r="AA92" i="4"/>
  <c r="AA89" i="4"/>
  <c r="AA88" i="4"/>
  <c r="AA87" i="4"/>
  <c r="E93" i="4"/>
  <c r="E94" i="4" s="1"/>
  <c r="D93" i="4"/>
  <c r="D94" i="4" s="1"/>
  <c r="F103" i="2"/>
  <c r="F30" i="2"/>
  <c r="F84" i="2"/>
  <c r="F5" i="2"/>
  <c r="F38" i="2"/>
  <c r="F18" i="2"/>
  <c r="F104" i="2"/>
  <c r="F12" i="2"/>
  <c r="F58" i="2"/>
  <c r="F70" i="2"/>
  <c r="F75" i="2"/>
  <c r="F23" i="2"/>
  <c r="F50" i="2"/>
  <c r="F35" i="2"/>
  <c r="F57" i="2"/>
  <c r="F153" i="2"/>
  <c r="J23" i="2"/>
  <c r="J75" i="2"/>
  <c r="J57" i="2"/>
  <c r="J35" i="2"/>
  <c r="J50" i="2"/>
  <c r="J103" i="2"/>
  <c r="J30" i="2"/>
  <c r="J84" i="2"/>
  <c r="J5" i="2"/>
  <c r="J38" i="2"/>
  <c r="J18" i="2"/>
  <c r="J104" i="2"/>
  <c r="J12" i="2"/>
  <c r="J58" i="2"/>
  <c r="J153" i="2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3" i="1"/>
  <c r="I25" i="1"/>
  <c r="G25" i="1"/>
  <c r="E25" i="1"/>
  <c r="C25" i="1"/>
  <c r="I23" i="1"/>
  <c r="I24" i="1"/>
  <c r="G24" i="1"/>
  <c r="E24" i="1"/>
  <c r="C24" i="1"/>
  <c r="G23" i="1"/>
  <c r="E23" i="1"/>
  <c r="C23" i="1"/>
  <c r="I22" i="1"/>
  <c r="G22" i="1"/>
  <c r="E22" i="1"/>
  <c r="C22" i="1"/>
  <c r="I21" i="1"/>
  <c r="G21" i="1"/>
  <c r="E21" i="1"/>
  <c r="C21" i="1"/>
  <c r="I20" i="1"/>
  <c r="G20" i="1"/>
  <c r="E20" i="1"/>
  <c r="C20" i="1"/>
  <c r="G19" i="1"/>
  <c r="I19" i="1"/>
  <c r="E19" i="1"/>
  <c r="C19" i="1"/>
  <c r="I18" i="1"/>
  <c r="G18" i="1"/>
  <c r="E18" i="1"/>
  <c r="C18" i="1"/>
  <c r="I17" i="1"/>
  <c r="G17" i="1"/>
  <c r="E17" i="1"/>
  <c r="C17" i="1"/>
  <c r="I16" i="1"/>
  <c r="G16" i="1"/>
  <c r="E16" i="1"/>
  <c r="C16" i="1"/>
  <c r="I15" i="1"/>
  <c r="G15" i="1"/>
  <c r="E15" i="1"/>
  <c r="C15" i="1"/>
  <c r="I14" i="1"/>
  <c r="G14" i="1"/>
  <c r="E14" i="1"/>
  <c r="C14" i="1"/>
  <c r="I13" i="1"/>
  <c r="G13" i="1"/>
  <c r="E13" i="1"/>
  <c r="C13" i="1"/>
  <c r="I12" i="1"/>
  <c r="G12" i="1"/>
  <c r="E12" i="1"/>
  <c r="C12" i="1"/>
  <c r="I11" i="1"/>
  <c r="G11" i="1"/>
  <c r="E11" i="1"/>
  <c r="C11" i="1"/>
  <c r="I10" i="1"/>
  <c r="G10" i="1"/>
  <c r="E10" i="1"/>
  <c r="C10" i="1"/>
  <c r="I9" i="1"/>
  <c r="G9" i="1"/>
  <c r="E9" i="1"/>
  <c r="C9" i="1"/>
  <c r="I8" i="1"/>
  <c r="G8" i="1"/>
  <c r="E8" i="1"/>
  <c r="C8" i="1"/>
  <c r="G7" i="1"/>
  <c r="I7" i="1"/>
  <c r="E7" i="1"/>
  <c r="C7" i="1"/>
  <c r="I6" i="1"/>
  <c r="G6" i="1"/>
  <c r="E6" i="1"/>
  <c r="C6" i="1"/>
  <c r="I5" i="1"/>
  <c r="G5" i="1"/>
  <c r="E5" i="1"/>
  <c r="C5" i="1"/>
  <c r="I4" i="1"/>
  <c r="G4" i="1"/>
  <c r="E4" i="1"/>
  <c r="C4" i="1"/>
  <c r="I3" i="1"/>
  <c r="E3" i="1"/>
  <c r="G3" i="1"/>
  <c r="C3" i="1"/>
  <c r="AA93" i="4" l="1"/>
  <c r="Z20" i="1"/>
  <c r="X17" i="1"/>
  <c r="V19" i="1"/>
  <c r="S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<sst xmlns="http://schemas.openxmlformats.org/spreadsheetml/2006/main" count="2105" uniqueCount="276">
  <si>
    <t>Attaque</t>
  </si>
  <si>
    <t>Defense</t>
  </si>
  <si>
    <t>Utilisation</t>
  </si>
  <si>
    <t>Pseudo</t>
  </si>
  <si>
    <t>Win</t>
  </si>
  <si>
    <t>Loose</t>
  </si>
  <si>
    <t>Total</t>
  </si>
  <si>
    <t>Utilisé</t>
  </si>
  <si>
    <t>Max</t>
  </si>
  <si>
    <t>Pourcentage</t>
  </si>
  <si>
    <t>Vincent</t>
  </si>
  <si>
    <t>Karnaaage</t>
  </si>
  <si>
    <t>Discord</t>
  </si>
  <si>
    <t>ShadowCat57</t>
  </si>
  <si>
    <t>Pipou</t>
  </si>
  <si>
    <t>Raphdonz</t>
  </si>
  <si>
    <t>Alliouf_77</t>
  </si>
  <si>
    <t>Faith</t>
  </si>
  <si>
    <t>Judas7</t>
  </si>
  <si>
    <t>Dydyfy</t>
  </si>
  <si>
    <t>Drazarh</t>
  </si>
  <si>
    <t>Pendemonium</t>
  </si>
  <si>
    <t>Shadowskyz</t>
  </si>
  <si>
    <t>Soldat-sky</t>
  </si>
  <si>
    <t>Djaneïv</t>
  </si>
  <si>
    <t>Kooinzell</t>
  </si>
  <si>
    <t>Khalil*830</t>
  </si>
  <si>
    <t>NT_HITMAN</t>
  </si>
  <si>
    <t>Elmoutmout</t>
  </si>
  <si>
    <t>Eldunarie</t>
  </si>
  <si>
    <t>Okolet</t>
  </si>
  <si>
    <t>Kookaburka</t>
  </si>
  <si>
    <t>Manuelika</t>
  </si>
  <si>
    <t>Nom</t>
  </si>
  <si>
    <t>Mob 1</t>
  </si>
  <si>
    <t>Mob 2</t>
  </si>
  <si>
    <t>Mob 3</t>
  </si>
  <si>
    <t>Def</t>
  </si>
  <si>
    <t>win</t>
  </si>
  <si>
    <t>loose</t>
  </si>
  <si>
    <t>Ophélia</t>
  </si>
  <si>
    <t>Théomars</t>
  </si>
  <si>
    <t>Taranys</t>
  </si>
  <si>
    <t>Feng Yan</t>
  </si>
  <si>
    <t>Laika</t>
  </si>
  <si>
    <t>Camille</t>
  </si>
  <si>
    <t>Satoru Gojo</t>
  </si>
  <si>
    <t>Parjanya</t>
  </si>
  <si>
    <t>Ritesh</t>
  </si>
  <si>
    <t>Khmun</t>
  </si>
  <si>
    <t>Adriana</t>
  </si>
  <si>
    <t>Odin</t>
  </si>
  <si>
    <t>Clara</t>
  </si>
  <si>
    <t>Bombay</t>
  </si>
  <si>
    <t>Aria</t>
  </si>
  <si>
    <t>Harmonia</t>
  </si>
  <si>
    <t>Vigor</t>
  </si>
  <si>
    <t>Roid</t>
  </si>
  <si>
    <t>Ciri Dark</t>
  </si>
  <si>
    <t>Eshir</t>
  </si>
  <si>
    <t>Truffe</t>
  </si>
  <si>
    <t>Dominic</t>
  </si>
  <si>
    <t>Nana</t>
  </si>
  <si>
    <t>Perna</t>
  </si>
  <si>
    <t>Mihyang</t>
  </si>
  <si>
    <t>Cichlid</t>
  </si>
  <si>
    <t>Liu Mei</t>
  </si>
  <si>
    <t>Louise</t>
  </si>
  <si>
    <t>Brita</t>
  </si>
  <si>
    <t>Racuni</t>
  </si>
  <si>
    <t>Hraesvelg</t>
  </si>
  <si>
    <t>Kaki</t>
  </si>
  <si>
    <t>Mina</t>
  </si>
  <si>
    <t>Juno</t>
  </si>
  <si>
    <t>Chilling</t>
  </si>
  <si>
    <t>Vritra</t>
  </si>
  <si>
    <t>Chandra</t>
  </si>
  <si>
    <t>Zen</t>
  </si>
  <si>
    <t>Rakan</t>
  </si>
  <si>
    <t>Tetra</t>
  </si>
  <si>
    <t>Kinki</t>
  </si>
  <si>
    <t>Tesarion</t>
  </si>
  <si>
    <t>Lora</t>
  </si>
  <si>
    <t>Byungchul</t>
  </si>
  <si>
    <t>Étiquettes de lignes</t>
  </si>
  <si>
    <t>Total général</t>
  </si>
  <si>
    <t>% Atq</t>
  </si>
  <si>
    <t>% Def</t>
  </si>
  <si>
    <t>% Utilisation</t>
  </si>
  <si>
    <t>Somme de % Atq</t>
  </si>
  <si>
    <t>Shad0wSkyZ</t>
  </si>
  <si>
    <t>Nora</t>
  </si>
  <si>
    <t>Moore</t>
  </si>
  <si>
    <t>Woosa</t>
  </si>
  <si>
    <t>Riley</t>
  </si>
  <si>
    <t>Minato</t>
  </si>
  <si>
    <t>Seara</t>
  </si>
  <si>
    <t>Orion</t>
  </si>
  <si>
    <t>Masha</t>
  </si>
  <si>
    <t>Molly</t>
  </si>
  <si>
    <t>Nigong</t>
  </si>
  <si>
    <t>Manon</t>
  </si>
  <si>
    <t>Martina</t>
  </si>
  <si>
    <t>Shaina</t>
  </si>
  <si>
    <t>Triana</t>
  </si>
  <si>
    <t>Praha</t>
  </si>
  <si>
    <t>Xing Zhe</t>
  </si>
  <si>
    <t>Miles</t>
  </si>
  <si>
    <t>Carcano</t>
  </si>
  <si>
    <t>Megumi Eau</t>
  </si>
  <si>
    <t>Brumuex</t>
  </si>
  <si>
    <t>Mi Ying</t>
  </si>
  <si>
    <t>Liesel</t>
  </si>
  <si>
    <t>Usha</t>
  </si>
  <si>
    <t>Danu</t>
  </si>
  <si>
    <t>Ashour</t>
  </si>
  <si>
    <t>Trasar</t>
  </si>
  <si>
    <t>Lulu</t>
  </si>
  <si>
    <t>Eladriel</t>
  </si>
  <si>
    <t>Eivor Dark</t>
  </si>
  <si>
    <t>Iris</t>
  </si>
  <si>
    <t>Emily</t>
  </si>
  <si>
    <t>Sylvia</t>
  </si>
  <si>
    <t>Coockie Vent</t>
  </si>
  <si>
    <t>Raoq</t>
  </si>
  <si>
    <t>Fei</t>
  </si>
  <si>
    <t>Celia</t>
  </si>
  <si>
    <t>Jeanne</t>
  </si>
  <si>
    <t>Podium Winrate Attaque</t>
  </si>
  <si>
    <t>Podium Winrate Defense</t>
  </si>
  <si>
    <t>Soldat-Sky</t>
  </si>
  <si>
    <t>Shd0wSkyZ</t>
  </si>
  <si>
    <t>HT_HITMAN</t>
  </si>
  <si>
    <t>Killame</t>
  </si>
  <si>
    <t>Pointage</t>
  </si>
  <si>
    <t>Siege</t>
  </si>
  <si>
    <t>Subjug</t>
  </si>
  <si>
    <t>Laby</t>
  </si>
  <si>
    <t>Riveau</t>
  </si>
  <si>
    <t>GVW</t>
  </si>
  <si>
    <t>Janvier</t>
  </si>
  <si>
    <t>Novembre</t>
  </si>
  <si>
    <t>Octobre</t>
  </si>
  <si>
    <t>Septembre</t>
  </si>
  <si>
    <t>Aout</t>
  </si>
  <si>
    <t>Juillet</t>
  </si>
  <si>
    <t>Juin</t>
  </si>
  <si>
    <t>Mai</t>
  </si>
  <si>
    <t>date d'entrée</t>
  </si>
  <si>
    <t>Decembre</t>
  </si>
  <si>
    <t>Avril</t>
  </si>
  <si>
    <t>Mars</t>
  </si>
  <si>
    <t>Février</t>
  </si>
  <si>
    <t>Annuel</t>
  </si>
  <si>
    <t>M.Bison Light</t>
  </si>
  <si>
    <t>Shahat</t>
  </si>
  <si>
    <t>Parajanya</t>
  </si>
  <si>
    <t>Maximilian</t>
  </si>
  <si>
    <t>Kooïnzell</t>
  </si>
  <si>
    <t>Kumar</t>
  </si>
  <si>
    <t>Mo Long</t>
  </si>
  <si>
    <t>Saturo Gojo Vent</t>
  </si>
  <si>
    <t>Nephthys</t>
  </si>
  <si>
    <t>Mimirr</t>
  </si>
  <si>
    <t>Madeleine</t>
  </si>
  <si>
    <t>Skogul</t>
  </si>
  <si>
    <t>Galion</t>
  </si>
  <si>
    <t>Tiana</t>
  </si>
  <si>
    <t>Dorothy</t>
  </si>
  <si>
    <t>Smicer</t>
  </si>
  <si>
    <t>Jubelle</t>
  </si>
  <si>
    <t>Sekhmet</t>
  </si>
  <si>
    <t>Bael</t>
  </si>
  <si>
    <t>Laima</t>
  </si>
  <si>
    <t>Herteit</t>
  </si>
  <si>
    <t>Hyanès</t>
  </si>
  <si>
    <t>Phenaka</t>
  </si>
  <si>
    <t>Angela</t>
  </si>
  <si>
    <t>Anavel</t>
  </si>
  <si>
    <t>Léo</t>
  </si>
  <si>
    <t>Susano</t>
  </si>
  <si>
    <t>Garo</t>
  </si>
  <si>
    <t>Fermion</t>
  </si>
  <si>
    <t>Artamiel</t>
  </si>
  <si>
    <t>Jeogun</t>
  </si>
  <si>
    <t>Savannah</t>
  </si>
  <si>
    <t>Robo Dark</t>
  </si>
  <si>
    <t>Betta</t>
  </si>
  <si>
    <t>Mugwang</t>
  </si>
  <si>
    <t>Julianne</t>
  </si>
  <si>
    <t>Aaliayh</t>
  </si>
  <si>
    <t>Benedict</t>
  </si>
  <si>
    <t>Veromos</t>
  </si>
  <si>
    <t>Bolverk</t>
  </si>
  <si>
    <t>Halphas</t>
  </si>
  <si>
    <t>Leo</t>
  </si>
  <si>
    <t>Bastet</t>
  </si>
  <si>
    <t>Nbr Utilisation</t>
  </si>
  <si>
    <t>Coco</t>
  </si>
  <si>
    <t>Amduat</t>
  </si>
  <si>
    <t>Abellio</t>
  </si>
  <si>
    <t>Claire</t>
  </si>
  <si>
    <t>Ren</t>
  </si>
  <si>
    <t>Alice</t>
  </si>
  <si>
    <t>Shadowcat</t>
  </si>
  <si>
    <t>Craka</t>
  </si>
  <si>
    <t>Moyenne</t>
  </si>
  <si>
    <t>Carcano / Manon / Eladriel</t>
  </si>
  <si>
    <t>Ciri Dark / Emily / Vigor</t>
  </si>
  <si>
    <t>Mihyang / Cichlid / Danu</t>
  </si>
  <si>
    <t>Seara / Eivor Dark / Iris</t>
  </si>
  <si>
    <t>Sylvia / Zen / Tesarion</t>
  </si>
  <si>
    <t>Trasar / Lulu / Kinki</t>
  </si>
  <si>
    <t>(Plusieurs éléments)</t>
  </si>
  <si>
    <t>Moyenne de Pourcentage</t>
  </si>
  <si>
    <t>Type</t>
  </si>
  <si>
    <t>5 nat</t>
  </si>
  <si>
    <t>4 nat</t>
  </si>
  <si>
    <t>Clara / Chilling / Vritra</t>
  </si>
  <si>
    <t>Khmun / Tetra / Kinki</t>
  </si>
  <si>
    <t>Ashour / Brita / Taranys</t>
  </si>
  <si>
    <t>Clara / Eshir / Liesel</t>
  </si>
  <si>
    <t>Carcano / Iris / Vritra</t>
  </si>
  <si>
    <t>Seara / Orion / Rakan</t>
  </si>
  <si>
    <t>Harmonia / Vigor / Roid</t>
  </si>
  <si>
    <t>Nigong / Byungchul / Manon</t>
  </si>
  <si>
    <t>Mihyang / Cichlid / Liu Mei</t>
  </si>
  <si>
    <t>Ciri Dark / Eshir / Truffe</t>
  </si>
  <si>
    <t>Satoru Gojo / Parjanya / Ritesh</t>
  </si>
  <si>
    <t>Ciri Dark / Eshir / Vritra</t>
  </si>
  <si>
    <t>Louise / Nora / Minato</t>
  </si>
  <si>
    <t>Ophélia / Brita / Angela</t>
  </si>
  <si>
    <t>Ciri Dark / Vigor / Liu Mei</t>
  </si>
  <si>
    <t>Louise / Brita / Racuni</t>
  </si>
  <si>
    <t>Xing Zhe / Kumar / Camille</t>
  </si>
  <si>
    <t>Clara / Chilling / Danu</t>
  </si>
  <si>
    <t>Théomars / Nora / Manon</t>
  </si>
  <si>
    <t>Chandra / Zen / Rakan</t>
  </si>
  <si>
    <t>Louise / Kinki / Miles</t>
  </si>
  <si>
    <t>Tesarion / Praha / Taranys</t>
  </si>
  <si>
    <t>Ophélia / Riley / Théomars</t>
  </si>
  <si>
    <t>Chandra / Byungchul / Tesarion</t>
  </si>
  <si>
    <t>Tesarion / Lora / Byungchul</t>
  </si>
  <si>
    <t>Chandra / M.Bison Light / Odin</t>
  </si>
  <si>
    <t>Jeanne / Théomars / Eladriel</t>
  </si>
  <si>
    <t>Clara / Vigor / Vritra</t>
  </si>
  <si>
    <t>Seara / Orion / Masha</t>
  </si>
  <si>
    <t>Martina / Shaina / Triana</t>
  </si>
  <si>
    <t>Coockie Vent / Raoq / Fei</t>
  </si>
  <si>
    <t>Feng Yan / Alice / Taranys</t>
  </si>
  <si>
    <t>Clara / Aria / Bombay</t>
  </si>
  <si>
    <t>Jeanne / Nora / Théomars</t>
  </si>
  <si>
    <t>Hraesvelg / Kaki / Mina</t>
  </si>
  <si>
    <t>Mimirr / Madeleine / Liu Mei</t>
  </si>
  <si>
    <t>Feng Yan / Camille / Nora</t>
  </si>
  <si>
    <t>Sekhmet / Eladriel / Bael</t>
  </si>
  <si>
    <t>Galion / Tiana / Dorothy</t>
  </si>
  <si>
    <t>Tesarion / Anavel / Taranys</t>
  </si>
  <si>
    <t>Dominic / Molly / Nana</t>
  </si>
  <si>
    <t>Khmun / Adriana / Odin</t>
  </si>
  <si>
    <t>Feng Yan / Laika / Camille</t>
  </si>
  <si>
    <t>Dominic / Nana / Perna</t>
  </si>
  <si>
    <t>Moore / Masha / Parjanya</t>
  </si>
  <si>
    <t>Xing Zhe / Parajanya / Kinki</t>
  </si>
  <si>
    <t>Ashour / Eladriel / Minato</t>
  </si>
  <si>
    <t>Nephthys / Zen / Rakan</t>
  </si>
  <si>
    <t>Xing Zhe / Nora / Camille</t>
  </si>
  <si>
    <t>Feng Yan / Nora / Camille</t>
  </si>
  <si>
    <t>Chandra / Ren / Dominic</t>
  </si>
  <si>
    <t>Claire / Bastet / Odin</t>
  </si>
  <si>
    <t>Mi Ying / Riley / Théomars</t>
  </si>
  <si>
    <t>(Tous)</t>
  </si>
  <si>
    <t>Somme de loose</t>
  </si>
  <si>
    <t>Somme de win</t>
  </si>
  <si>
    <t>Somme de % Utilisation</t>
  </si>
  <si>
    <t>Somme de % 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</si>
</sst>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10" fontId="0" fillId="2" borderId="0" xfId="0" applyNumberFormat="1" applyFill="1" applyAlignment="1">
      <alignment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 textRotation="90"/>
    </xf>
    <xf numFmtId="0" fontId="0" fillId="0" borderId="16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9" xfId="0" applyBorder="1"/>
    <xf numFmtId="10" fontId="0" fillId="0" borderId="9" xfId="0" applyNumberFormat="1" applyBorder="1"/>
    <xf numFmtId="0" fontId="0" fillId="0" borderId="0" xfId="0" applyAlignment="1">
      <alignment horizontal="center"/>
    </xf>
    <xf numFmtId="10" fontId="0" fillId="2" borderId="1" xfId="0" applyNumberFormat="1" applyFill="1" applyBorder="1" applyAlignment="1">
      <alignment horizontal="center" vertical="center"/>
    </xf>
    <xf numFmtId="10" fontId="0" fillId="2" borderId="2" xfId="0" applyNumberFormat="1" applyFill="1" applyBorder="1" applyAlignment="1">
      <alignment horizontal="center" vertical="center"/>
    </xf>
    <xf numFmtId="10" fontId="0" fillId="2" borderId="3" xfId="0" applyNumberFormat="1" applyFill="1" applyBorder="1" applyAlignment="1">
      <alignment horizontal="center" vertical="center"/>
    </xf>
    <xf numFmtId="10" fontId="0" fillId="2" borderId="4" xfId="0" applyNumberFormat="1" applyFill="1" applyBorder="1" applyAlignment="1">
      <alignment horizontal="center" vertical="center"/>
    </xf>
    <xf numFmtId="10" fontId="0" fillId="2" borderId="5" xfId="0" applyNumberFormat="1" applyFill="1" applyBorder="1" applyAlignment="1">
      <alignment horizontal="center" vertical="center"/>
    </xf>
    <xf numFmtId="10" fontId="0" fillId="2" borderId="6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7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[Darkneshadow.xlsx]TCD siege S16!Tableau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200"/>
              <a:t>Winrate</a:t>
            </a:r>
            <a:r>
              <a:rPr lang="en-US" sz="1200" baseline="0"/>
              <a:t> Défense</a:t>
            </a:r>
            <a:endParaRPr lang="en-US" sz="1200"/>
          </a:p>
        </c:rich>
      </c:tx>
      <c:layout>
        <c:manualLayout>
          <c:xMode val="edge"/>
          <c:yMode val="edge"/>
          <c:x val="0.3852325063140693"/>
          <c:y val="5.475501333084352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layout>
            <c:manualLayout>
              <c:x val="2.321083172147002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layout>
            <c:manualLayout>
              <c:x val="2.1921341070277239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5257801672276458"/>
          <c:y val="0.14342431504362349"/>
          <c:w val="0.76643648750869386"/>
          <c:h val="0.7956579834635295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'TCD siege S16'!$B$1</c:f>
              <c:strCache>
                <c:ptCount val="1"/>
                <c:pt idx="0">
                  <c:v>Somme de % Utilisation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siege S16'!$A$2:$A$25</c:f>
              <c:strCache>
                <c:ptCount val="23"/>
                <c:pt idx="0">
                  <c:v>Karnaaage</c:v>
                </c:pt>
                <c:pt idx="1">
                  <c:v>Djaneïv</c:v>
                </c:pt>
                <c:pt idx="2">
                  <c:v>Vincent</c:v>
                </c:pt>
                <c:pt idx="3">
                  <c:v>Discord</c:v>
                </c:pt>
                <c:pt idx="4">
                  <c:v>Kooinzell</c:v>
                </c:pt>
                <c:pt idx="5">
                  <c:v>ShadowCat57</c:v>
                </c:pt>
                <c:pt idx="6">
                  <c:v>Alliouf_77</c:v>
                </c:pt>
                <c:pt idx="7">
                  <c:v>Pipou</c:v>
                </c:pt>
                <c:pt idx="8">
                  <c:v>Faith</c:v>
                </c:pt>
                <c:pt idx="9">
                  <c:v>Judas7</c:v>
                </c:pt>
                <c:pt idx="10">
                  <c:v>Raphdonz</c:v>
                </c:pt>
                <c:pt idx="11">
                  <c:v>Drazarh</c:v>
                </c:pt>
                <c:pt idx="12">
                  <c:v>Eldunarie</c:v>
                </c:pt>
                <c:pt idx="13">
                  <c:v>Soldat-sky</c:v>
                </c:pt>
                <c:pt idx="14">
                  <c:v>Dydyfy</c:v>
                </c:pt>
                <c:pt idx="15">
                  <c:v>Okolet</c:v>
                </c:pt>
                <c:pt idx="16">
                  <c:v>Shadowskyz</c:v>
                </c:pt>
                <c:pt idx="17">
                  <c:v>Pendemonium</c:v>
                </c:pt>
                <c:pt idx="18">
                  <c:v>Khalil*830</c:v>
                </c:pt>
                <c:pt idx="19">
                  <c:v>NT_HITMAN</c:v>
                </c:pt>
                <c:pt idx="20">
                  <c:v>Manuelika</c:v>
                </c:pt>
                <c:pt idx="21">
                  <c:v>Elmoutmout</c:v>
                </c:pt>
                <c:pt idx="22">
                  <c:v>Kookaburka</c:v>
                </c:pt>
              </c:strCache>
            </c:strRef>
          </c:cat>
          <c:val>
            <c:numRef>
              <c:f>'TCD siege S16'!$B$2:$B$25</c:f>
              <c:numCache>
                <c:formatCode>0.00%</c:formatCode>
                <c:ptCount val="2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0.99696969696969695</c:v>
                </c:pt>
                <c:pt idx="6">
                  <c:v>0.9939393939393939</c:v>
                </c:pt>
                <c:pt idx="7">
                  <c:v>0.96060606060606057</c:v>
                </c:pt>
                <c:pt idx="8">
                  <c:v>0.94545454545454544</c:v>
                </c:pt>
                <c:pt idx="9">
                  <c:v>0.94545454545454544</c:v>
                </c:pt>
                <c:pt idx="10">
                  <c:v>0.9242424242424242</c:v>
                </c:pt>
                <c:pt idx="11">
                  <c:v>0.90909090909090906</c:v>
                </c:pt>
                <c:pt idx="12">
                  <c:v>0.86875000000000002</c:v>
                </c:pt>
                <c:pt idx="13">
                  <c:v>0.84545454545454546</c:v>
                </c:pt>
                <c:pt idx="14">
                  <c:v>0.78686868686868683</c:v>
                </c:pt>
                <c:pt idx="15">
                  <c:v>0.73333333333333328</c:v>
                </c:pt>
                <c:pt idx="16">
                  <c:v>0.70909090909090911</c:v>
                </c:pt>
                <c:pt idx="17">
                  <c:v>0.64242424242424245</c:v>
                </c:pt>
                <c:pt idx="18">
                  <c:v>0.64242424242424245</c:v>
                </c:pt>
                <c:pt idx="19">
                  <c:v>0.55555555555555558</c:v>
                </c:pt>
                <c:pt idx="20">
                  <c:v>0.5368421052631579</c:v>
                </c:pt>
                <c:pt idx="21">
                  <c:v>0.47575757575757577</c:v>
                </c:pt>
                <c:pt idx="22">
                  <c:v>0.15151515151515152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B12-4674-9C3D-C67802B4B518}"/>
            </c:ext>
          </c:extLst>
        </c:ser>
        <c:ser>
          <c:idx val="1"/>
          <c:order val="1"/>
          <c:tx>
            <c:strRef>
              <c:f>'TCD siege S16'!$C$1</c:f>
              <c:strCache>
                <c:ptCount val="1"/>
                <c:pt idx="0">
                  <c:v>Somme de % Atq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siege S16'!$A$2:$A$25</c:f>
              <c:strCache>
                <c:ptCount val="23"/>
                <c:pt idx="0">
                  <c:v>Karnaaage</c:v>
                </c:pt>
                <c:pt idx="1">
                  <c:v>Djaneïv</c:v>
                </c:pt>
                <c:pt idx="2">
                  <c:v>Vincent</c:v>
                </c:pt>
                <c:pt idx="3">
                  <c:v>Discord</c:v>
                </c:pt>
                <c:pt idx="4">
                  <c:v>Kooinzell</c:v>
                </c:pt>
                <c:pt idx="5">
                  <c:v>ShadowCat57</c:v>
                </c:pt>
                <c:pt idx="6">
                  <c:v>Alliouf_77</c:v>
                </c:pt>
                <c:pt idx="7">
                  <c:v>Pipou</c:v>
                </c:pt>
                <c:pt idx="8">
                  <c:v>Faith</c:v>
                </c:pt>
                <c:pt idx="9">
                  <c:v>Judas7</c:v>
                </c:pt>
                <c:pt idx="10">
                  <c:v>Raphdonz</c:v>
                </c:pt>
                <c:pt idx="11">
                  <c:v>Drazarh</c:v>
                </c:pt>
                <c:pt idx="12">
                  <c:v>Eldunarie</c:v>
                </c:pt>
                <c:pt idx="13">
                  <c:v>Soldat-sky</c:v>
                </c:pt>
                <c:pt idx="14">
                  <c:v>Dydyfy</c:v>
                </c:pt>
                <c:pt idx="15">
                  <c:v>Okolet</c:v>
                </c:pt>
                <c:pt idx="16">
                  <c:v>Shadowskyz</c:v>
                </c:pt>
                <c:pt idx="17">
                  <c:v>Pendemonium</c:v>
                </c:pt>
                <c:pt idx="18">
                  <c:v>Khalil*830</c:v>
                </c:pt>
                <c:pt idx="19">
                  <c:v>NT_HITMAN</c:v>
                </c:pt>
                <c:pt idx="20">
                  <c:v>Manuelika</c:v>
                </c:pt>
                <c:pt idx="21">
                  <c:v>Elmoutmout</c:v>
                </c:pt>
                <c:pt idx="22">
                  <c:v>Kookaburka</c:v>
                </c:pt>
              </c:strCache>
            </c:strRef>
          </c:cat>
          <c:val>
            <c:numRef>
              <c:f>'TCD siege S16'!$C$2:$C$25</c:f>
              <c:numCache>
                <c:formatCode>0.00%</c:formatCode>
                <c:ptCount val="23"/>
                <c:pt idx="0">
                  <c:v>0.86969696969696975</c:v>
                </c:pt>
                <c:pt idx="1">
                  <c:v>0.45373134328358211</c:v>
                </c:pt>
                <c:pt idx="2">
                  <c:v>0.93333333333333335</c:v>
                </c:pt>
                <c:pt idx="3">
                  <c:v>0.74029850746268655</c:v>
                </c:pt>
                <c:pt idx="4">
                  <c:v>0.88</c:v>
                </c:pt>
                <c:pt idx="5">
                  <c:v>0.74018126888217528</c:v>
                </c:pt>
                <c:pt idx="6">
                  <c:v>0.65957446808510634</c:v>
                </c:pt>
                <c:pt idx="7">
                  <c:v>0.77215189873417722</c:v>
                </c:pt>
                <c:pt idx="8">
                  <c:v>0.66346153846153844</c:v>
                </c:pt>
                <c:pt idx="9">
                  <c:v>0.65079365079365081</c:v>
                </c:pt>
                <c:pt idx="10">
                  <c:v>0.73376623376623373</c:v>
                </c:pt>
                <c:pt idx="11">
                  <c:v>0.55813953488372092</c:v>
                </c:pt>
                <c:pt idx="12">
                  <c:v>0.35251798561151076</c:v>
                </c:pt>
                <c:pt idx="13">
                  <c:v>0.56890459363957602</c:v>
                </c:pt>
                <c:pt idx="14">
                  <c:v>0.74621212121212122</c:v>
                </c:pt>
                <c:pt idx="15">
                  <c:v>0.43119266055045874</c:v>
                </c:pt>
                <c:pt idx="16">
                  <c:v>0.69957081545064381</c:v>
                </c:pt>
                <c:pt idx="17">
                  <c:v>0.76886792452830188</c:v>
                </c:pt>
                <c:pt idx="18">
                  <c:v>0.62085308056872035</c:v>
                </c:pt>
                <c:pt idx="19">
                  <c:v>0.48108108108108111</c:v>
                </c:pt>
                <c:pt idx="20">
                  <c:v>0.3235294117647059</c:v>
                </c:pt>
                <c:pt idx="21">
                  <c:v>0.46496815286624205</c:v>
                </c:pt>
                <c:pt idx="22">
                  <c:v>0.84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A198-44F1-832C-C3674219B24F}"/>
            </c:ext>
          </c:extLst>
        </c:ser>
        <c:ser>
          <c:idx val="2"/>
          <c:order val="2"/>
          <c:tx>
            <c:strRef>
              <c:f>'TCD siege S16'!$D$1</c:f>
              <c:strCache>
                <c:ptCount val="1"/>
                <c:pt idx="0">
                  <c:v>Somme de % Def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siege S16'!$A$2:$A$25</c:f>
              <c:strCache>
                <c:ptCount val="23"/>
                <c:pt idx="0">
                  <c:v>Karnaaage</c:v>
                </c:pt>
                <c:pt idx="1">
                  <c:v>Djaneïv</c:v>
                </c:pt>
                <c:pt idx="2">
                  <c:v>Vincent</c:v>
                </c:pt>
                <c:pt idx="3">
                  <c:v>Discord</c:v>
                </c:pt>
                <c:pt idx="4">
                  <c:v>Kooinzell</c:v>
                </c:pt>
                <c:pt idx="5">
                  <c:v>ShadowCat57</c:v>
                </c:pt>
                <c:pt idx="6">
                  <c:v>Alliouf_77</c:v>
                </c:pt>
                <c:pt idx="7">
                  <c:v>Pipou</c:v>
                </c:pt>
                <c:pt idx="8">
                  <c:v>Faith</c:v>
                </c:pt>
                <c:pt idx="9">
                  <c:v>Judas7</c:v>
                </c:pt>
                <c:pt idx="10">
                  <c:v>Raphdonz</c:v>
                </c:pt>
                <c:pt idx="11">
                  <c:v>Drazarh</c:v>
                </c:pt>
                <c:pt idx="12">
                  <c:v>Eldunarie</c:v>
                </c:pt>
                <c:pt idx="13">
                  <c:v>Soldat-sky</c:v>
                </c:pt>
                <c:pt idx="14">
                  <c:v>Dydyfy</c:v>
                </c:pt>
                <c:pt idx="15">
                  <c:v>Okolet</c:v>
                </c:pt>
                <c:pt idx="16">
                  <c:v>Shadowskyz</c:v>
                </c:pt>
                <c:pt idx="17">
                  <c:v>Pendemonium</c:v>
                </c:pt>
                <c:pt idx="18">
                  <c:v>Khalil*830</c:v>
                </c:pt>
                <c:pt idx="19">
                  <c:v>NT_HITMAN</c:v>
                </c:pt>
                <c:pt idx="20">
                  <c:v>Manuelika</c:v>
                </c:pt>
                <c:pt idx="21">
                  <c:v>Elmoutmout</c:v>
                </c:pt>
                <c:pt idx="22">
                  <c:v>Kookaburka</c:v>
                </c:pt>
              </c:strCache>
            </c:strRef>
          </c:cat>
          <c:val>
            <c:numRef>
              <c:f>'TCD siege S16'!$D$2:$D$25</c:f>
              <c:numCache>
                <c:formatCode>0.00%</c:formatCode>
                <c:ptCount val="23"/>
                <c:pt idx="0">
                  <c:v>0.38305084745762713</c:v>
                </c:pt>
                <c:pt idx="1">
                  <c:v>0.16923076923076924</c:v>
                </c:pt>
                <c:pt idx="2">
                  <c:v>0.45909849749582637</c:v>
                </c:pt>
                <c:pt idx="3">
                  <c:v>0.43292682926829268</c:v>
                </c:pt>
                <c:pt idx="4">
                  <c:v>0.36567164179104478</c:v>
                </c:pt>
                <c:pt idx="5">
                  <c:v>0.30275229357798167</c:v>
                </c:pt>
                <c:pt idx="6">
                  <c:v>0.3981042654028436</c:v>
                </c:pt>
                <c:pt idx="7">
                  <c:v>0.41826923076923078</c:v>
                </c:pt>
                <c:pt idx="8">
                  <c:v>0.36530612244897959</c:v>
                </c:pt>
                <c:pt idx="9">
                  <c:v>0.20143884892086331</c:v>
                </c:pt>
                <c:pt idx="10">
                  <c:v>0.2857142857142857</c:v>
                </c:pt>
                <c:pt idx="11">
                  <c:v>0.24</c:v>
                </c:pt>
                <c:pt idx="12">
                  <c:v>0</c:v>
                </c:pt>
                <c:pt idx="13">
                  <c:v>0.20779220779220781</c:v>
                </c:pt>
                <c:pt idx="14">
                  <c:v>0.14473684210526316</c:v>
                </c:pt>
                <c:pt idx="15">
                  <c:v>0</c:v>
                </c:pt>
                <c:pt idx="16">
                  <c:v>0.33730158730158732</c:v>
                </c:pt>
                <c:pt idx="17">
                  <c:v>0.38421955403087477</c:v>
                </c:pt>
                <c:pt idx="18">
                  <c:v>0.30939226519337015</c:v>
                </c:pt>
                <c:pt idx="19">
                  <c:v>0.20454545454545456</c:v>
                </c:pt>
                <c:pt idx="20">
                  <c:v>0.21052631578947367</c:v>
                </c:pt>
                <c:pt idx="21">
                  <c:v>0.24576271186440679</c:v>
                </c:pt>
                <c:pt idx="22">
                  <c:v>0.31481481481481483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A198-44F1-832C-C3674219B24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908224511"/>
        <c:axId val="908227391"/>
      </c:barChart>
      <c:catAx>
        <c:axId val="90822451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227391"/>
        <c:crosses val="autoZero"/>
        <c:auto val="1"/>
        <c:lblAlgn val="ctr"/>
        <c:lblOffset val="100"/>
        <c:noMultiLvlLbl val="0"/>
      </c:catAx>
      <c:valAx>
        <c:axId val="90822739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2245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[Darkneshadow.xlsx]Activité Siege S17!Tableau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'Activité Siege S17'!$AD$1</c:f>
              <c:strCache>
                <c:ptCount val="1"/>
                <c:pt idx="0">
                  <c:v>Somme de % Utilisation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'Activité Siege S17'!$AC$2:$AC$22</c:f>
              <c:strCache>
                <c:ptCount val="20"/>
                <c:pt idx="0">
                  <c:v>Alliouf_77</c:v>
                </c:pt>
                <c:pt idx="1">
                  <c:v>Discord</c:v>
                </c:pt>
                <c:pt idx="2">
                  <c:v>Djaneïv</c:v>
                </c:pt>
                <c:pt idx="3">
                  <c:v>Drazarh</c:v>
                </c:pt>
                <c:pt idx="4">
                  <c:v>Dydyfy</c:v>
                </c:pt>
                <c:pt idx="5">
                  <c:v>Eldunarie</c:v>
                </c:pt>
                <c:pt idx="6">
                  <c:v>Elmoutmout</c:v>
                </c:pt>
                <c:pt idx="7">
                  <c:v>Faith</c:v>
                </c:pt>
                <c:pt idx="8">
                  <c:v>Judas7</c:v>
                </c:pt>
                <c:pt idx="9">
                  <c:v>Karnaaage</c:v>
                </c:pt>
                <c:pt idx="10">
                  <c:v>Khalil*830</c:v>
                </c:pt>
                <c:pt idx="11">
                  <c:v>Kooinzell</c:v>
                </c:pt>
                <c:pt idx="12">
                  <c:v>Kookaburka</c:v>
                </c:pt>
                <c:pt idx="13">
                  <c:v>Okolet</c:v>
                </c:pt>
                <c:pt idx="14">
                  <c:v>Pendemonium</c:v>
                </c:pt>
                <c:pt idx="15">
                  <c:v>Pipou</c:v>
                </c:pt>
                <c:pt idx="16">
                  <c:v>ShadowCat57</c:v>
                </c:pt>
                <c:pt idx="17">
                  <c:v>Shadowskyz</c:v>
                </c:pt>
                <c:pt idx="18">
                  <c:v>Soldat-sky</c:v>
                </c:pt>
                <c:pt idx="19">
                  <c:v>Vincent</c:v>
                </c:pt>
              </c:strCache>
            </c:strRef>
          </c:cat>
          <c:val>
            <c:numRef>
              <c:f>'Activité Siege S17'!$AD$2:$AD$22</c:f>
              <c:numCache>
                <c:formatCode>0.00%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50-4BFB-89AE-7350194AE1A0}"/>
            </c:ext>
          </c:extLst>
        </c:ser>
        <c:ser>
          <c:idx val="1"/>
          <c:order val="1"/>
          <c:tx>
            <c:strRef>
              <c:f>'Activité Siege S17'!$AE$1</c:f>
              <c:strCache>
                <c:ptCount val="1"/>
                <c:pt idx="0">
                  <c:v>Somme de % Atq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'Activité Siege S17'!$AC$2:$AC$22</c:f>
              <c:strCache>
                <c:ptCount val="20"/>
                <c:pt idx="0">
                  <c:v>Alliouf_77</c:v>
                </c:pt>
                <c:pt idx="1">
                  <c:v>Discord</c:v>
                </c:pt>
                <c:pt idx="2">
                  <c:v>Djaneïv</c:v>
                </c:pt>
                <c:pt idx="3">
                  <c:v>Drazarh</c:v>
                </c:pt>
                <c:pt idx="4">
                  <c:v>Dydyfy</c:v>
                </c:pt>
                <c:pt idx="5">
                  <c:v>Eldunarie</c:v>
                </c:pt>
                <c:pt idx="6">
                  <c:v>Elmoutmout</c:v>
                </c:pt>
                <c:pt idx="7">
                  <c:v>Faith</c:v>
                </c:pt>
                <c:pt idx="8">
                  <c:v>Judas7</c:v>
                </c:pt>
                <c:pt idx="9">
                  <c:v>Karnaaage</c:v>
                </c:pt>
                <c:pt idx="10">
                  <c:v>Khalil*830</c:v>
                </c:pt>
                <c:pt idx="11">
                  <c:v>Kooinzell</c:v>
                </c:pt>
                <c:pt idx="12">
                  <c:v>Kookaburka</c:v>
                </c:pt>
                <c:pt idx="13">
                  <c:v>Okolet</c:v>
                </c:pt>
                <c:pt idx="14">
                  <c:v>Pendemonium</c:v>
                </c:pt>
                <c:pt idx="15">
                  <c:v>Pipou</c:v>
                </c:pt>
                <c:pt idx="16">
                  <c:v>ShadowCat57</c:v>
                </c:pt>
                <c:pt idx="17">
                  <c:v>Shadowskyz</c:v>
                </c:pt>
                <c:pt idx="18">
                  <c:v>Soldat-sky</c:v>
                </c:pt>
                <c:pt idx="19">
                  <c:v>Vincent</c:v>
                </c:pt>
              </c:strCache>
            </c:strRef>
          </c:cat>
          <c:val>
            <c:numRef>
              <c:f>'Activité Siege S17'!$AE$2:$AE$22</c:f>
              <c:numCache>
                <c:formatCode>0.00%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450-4BFB-89AE-7350194AE1A0}"/>
            </c:ext>
          </c:extLst>
        </c:ser>
        <c:ser>
          <c:idx val="2"/>
          <c:order val="2"/>
          <c:tx>
            <c:strRef>
              <c:f>'Activité Siege S17'!$AF$1</c:f>
              <c:strCache>
                <c:ptCount val="1"/>
                <c:pt idx="0">
                  <c:v>Somme de % Def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'Activité Siege S17'!$AC$2:$AC$22</c:f>
              <c:strCache>
                <c:ptCount val="20"/>
                <c:pt idx="0">
                  <c:v>Alliouf_77</c:v>
                </c:pt>
                <c:pt idx="1">
                  <c:v>Discord</c:v>
                </c:pt>
                <c:pt idx="2">
                  <c:v>Djaneïv</c:v>
                </c:pt>
                <c:pt idx="3">
                  <c:v>Drazarh</c:v>
                </c:pt>
                <c:pt idx="4">
                  <c:v>Dydyfy</c:v>
                </c:pt>
                <c:pt idx="5">
                  <c:v>Eldunarie</c:v>
                </c:pt>
                <c:pt idx="6">
                  <c:v>Elmoutmout</c:v>
                </c:pt>
                <c:pt idx="7">
                  <c:v>Faith</c:v>
                </c:pt>
                <c:pt idx="8">
                  <c:v>Judas7</c:v>
                </c:pt>
                <c:pt idx="9">
                  <c:v>Karnaaage</c:v>
                </c:pt>
                <c:pt idx="10">
                  <c:v>Khalil*830</c:v>
                </c:pt>
                <c:pt idx="11">
                  <c:v>Kooinzell</c:v>
                </c:pt>
                <c:pt idx="12">
                  <c:v>Kookaburka</c:v>
                </c:pt>
                <c:pt idx="13">
                  <c:v>Okolet</c:v>
                </c:pt>
                <c:pt idx="14">
                  <c:v>Pendemonium</c:v>
                </c:pt>
                <c:pt idx="15">
                  <c:v>Pipou</c:v>
                </c:pt>
                <c:pt idx="16">
                  <c:v>ShadowCat57</c:v>
                </c:pt>
                <c:pt idx="17">
                  <c:v>Shadowskyz</c:v>
                </c:pt>
                <c:pt idx="18">
                  <c:v>Soldat-sky</c:v>
                </c:pt>
                <c:pt idx="19">
                  <c:v>Vincent</c:v>
                </c:pt>
              </c:strCache>
            </c:strRef>
          </c:cat>
          <c:val>
            <c:numRef>
              <c:f>'Activité Siege S17'!$AF$2:$AF$22</c:f>
              <c:numCache>
                <c:formatCode>0.00%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450-4BFB-89AE-7350194AE1A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934485696"/>
        <c:axId val="934494336"/>
      </c:barChart>
      <c:catAx>
        <c:axId val="9344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4494336"/>
        <c:crosses val="autoZero"/>
        <c:auto val="1"/>
        <c:lblAlgn val="ctr"/>
        <c:lblOffset val="100"/>
        <c:noMultiLvlLbl val="0"/>
      </c:catAx>
      <c:valAx>
        <c:axId val="934494336"/>
        <c:scaling>
          <c:orientation val="minMax"/>
        </c:scaling>
        <c:delete val="1"/>
        <c:axPos val="b"/>
        <c:numFmt formatCode="0.00%" sourceLinked="1"/>
        <c:majorTickMark val="none"/>
        <c:minorTickMark val="none"/>
        <c:tickLblPos val="nextTo"/>
        <c:crossAx val="934485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[Darkneshadow.xlsx]Def Siege Saison 16!Tableau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'Def Siege Saison 16'!$N$4</c:f>
              <c:strCache>
                <c:ptCount val="1"/>
                <c:pt idx="0">
                  <c:v>Somme de win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'Def Siege Saison 16'!$M$5:$M$98</c:f>
              <c:multiLvlStrCache>
                <c:ptCount val="76"/>
                <c:lvl>
                  <c:pt idx="0">
                    <c:v>Clara / Chilling / Vritra</c:v>
                  </c:pt>
                  <c:pt idx="1">
                    <c:v>Khmun / Tetra / Kinki</c:v>
                  </c:pt>
                  <c:pt idx="2">
                    <c:v>Chandra / Zen / Rakan</c:v>
                  </c:pt>
                  <c:pt idx="3">
                    <c:v>Tesarion / Lora / Byungchul</c:v>
                  </c:pt>
                  <c:pt idx="4">
                    <c:v>Hraesvelg / Kaki / Mina</c:v>
                  </c:pt>
                  <c:pt idx="5">
                    <c:v>Ashour / Brita / Taranys</c:v>
                  </c:pt>
                  <c:pt idx="6">
                    <c:v>Clara / Eshir / Liesel</c:v>
                  </c:pt>
                  <c:pt idx="7">
                    <c:v>Carcano / Iris / Vritra</c:v>
                  </c:pt>
                  <c:pt idx="8">
                    <c:v>Seara / Orion / Rakan</c:v>
                  </c:pt>
                  <c:pt idx="9">
                    <c:v>Harmonia / Vigor / Roid</c:v>
                  </c:pt>
                  <c:pt idx="10">
                    <c:v>Chandra / M.Bison Light / Odin</c:v>
                  </c:pt>
                  <c:pt idx="11">
                    <c:v>Jeanne / Théomars / Eladriel</c:v>
                  </c:pt>
                  <c:pt idx="12">
                    <c:v>Feng Yan / Camille / Nora</c:v>
                  </c:pt>
                  <c:pt idx="13">
                    <c:v>Sekhmet / Eladriel / Bael</c:v>
                  </c:pt>
                  <c:pt idx="14">
                    <c:v>Galion / Tiana / Dorothy</c:v>
                  </c:pt>
                  <c:pt idx="15">
                    <c:v>Mimirr / Madeleine / Liu Mei</c:v>
                  </c:pt>
                  <c:pt idx="16">
                    <c:v>Khmun / Tetra / Kinki</c:v>
                  </c:pt>
                  <c:pt idx="17">
                    <c:v>Tesarion / Anavel / Taranys</c:v>
                  </c:pt>
                  <c:pt idx="18">
                    <c:v>Seara / Orion / Masha</c:v>
                  </c:pt>
                  <c:pt idx="19">
                    <c:v>Khmun / Tetra / Kinki</c:v>
                  </c:pt>
                  <c:pt idx="20">
                    <c:v>Nigong / Byungchul / Manon</c:v>
                  </c:pt>
                  <c:pt idx="21">
                    <c:v>Clara / Vigor / Vritra</c:v>
                  </c:pt>
                  <c:pt idx="22">
                    <c:v>Chandra / Zen / Rakan</c:v>
                  </c:pt>
                  <c:pt idx="23">
                    <c:v>Dominic / Molly / Nana</c:v>
                  </c:pt>
                  <c:pt idx="24">
                    <c:v>Ophélia / Riley / Théomars</c:v>
                  </c:pt>
                  <c:pt idx="25">
                    <c:v>Ophélia / Brita / Angela</c:v>
                  </c:pt>
                  <c:pt idx="26">
                    <c:v>Mihyang / Cichlid / Liu Mei</c:v>
                  </c:pt>
                  <c:pt idx="27">
                    <c:v>Ciri Dark / Eshir / Truffe</c:v>
                  </c:pt>
                  <c:pt idx="28">
                    <c:v>Satoru Gojo / Parjanya / Ritesh</c:v>
                  </c:pt>
                  <c:pt idx="29">
                    <c:v>Harmonia / Vigor / Roid</c:v>
                  </c:pt>
                  <c:pt idx="30">
                    <c:v>Louise / Brita / Racuni</c:v>
                  </c:pt>
                  <c:pt idx="31">
                    <c:v>Khmun / Adriana / Odin</c:v>
                  </c:pt>
                  <c:pt idx="32">
                    <c:v>Feng Yan / Laika / Camille</c:v>
                  </c:pt>
                  <c:pt idx="33">
                    <c:v>Dominic / Nana / Perna</c:v>
                  </c:pt>
                  <c:pt idx="34">
                    <c:v>Ciri Dark / Eshir / Vritra</c:v>
                  </c:pt>
                  <c:pt idx="35">
                    <c:v>Moore / Masha / Parjanya</c:v>
                  </c:pt>
                  <c:pt idx="36">
                    <c:v>Louise / Nora / Minato</c:v>
                  </c:pt>
                  <c:pt idx="37">
                    <c:v>Xing Zhe / Parajanya / Kinki</c:v>
                  </c:pt>
                  <c:pt idx="38">
                    <c:v>Ophélia / Brita / Angela</c:v>
                  </c:pt>
                  <c:pt idx="39">
                    <c:v>Ciri Dark / Vigor / Liu Mei</c:v>
                  </c:pt>
                  <c:pt idx="40">
                    <c:v>Seara / Orion / Rakan</c:v>
                  </c:pt>
                  <c:pt idx="41">
                    <c:v>Théomars / Nora / Manon</c:v>
                  </c:pt>
                  <c:pt idx="42">
                    <c:v>Louise / Brita / Racuni</c:v>
                  </c:pt>
                  <c:pt idx="43">
                    <c:v>Khmun / Tetra / Kinki</c:v>
                  </c:pt>
                  <c:pt idx="44">
                    <c:v>Xing Zhe / Kumar / Camille</c:v>
                  </c:pt>
                  <c:pt idx="45">
                    <c:v>Clara / Chilling / Danu</c:v>
                  </c:pt>
                  <c:pt idx="46">
                    <c:v>Théomars / Nora / Manon</c:v>
                  </c:pt>
                  <c:pt idx="47">
                    <c:v>Seara / Orion / Masha</c:v>
                  </c:pt>
                  <c:pt idx="48">
                    <c:v>Ashour / Eladriel / Minato</c:v>
                  </c:pt>
                  <c:pt idx="49">
                    <c:v>Nephthys / Zen / Rakan</c:v>
                  </c:pt>
                  <c:pt idx="50">
                    <c:v>Khmun / Tetra / Kinki</c:v>
                  </c:pt>
                  <c:pt idx="51">
                    <c:v>Chandra / Zen / Rakan</c:v>
                  </c:pt>
                  <c:pt idx="52">
                    <c:v>Louise / Kinki / Miles</c:v>
                  </c:pt>
                  <c:pt idx="53">
                    <c:v>Tesarion / Praha / Taranys</c:v>
                  </c:pt>
                  <c:pt idx="54">
                    <c:v>Harmonia / Vigor / Roid</c:v>
                  </c:pt>
                  <c:pt idx="55">
                    <c:v>Ophélia / Riley / Théomars</c:v>
                  </c:pt>
                  <c:pt idx="56">
                    <c:v>Martina / Shaina / Triana</c:v>
                  </c:pt>
                  <c:pt idx="57">
                    <c:v>Xing Zhe / Nora / Camille</c:v>
                  </c:pt>
                  <c:pt idx="58">
                    <c:v>Coockie Vent / Raoq / Fei</c:v>
                  </c:pt>
                  <c:pt idx="59">
                    <c:v>Chandra / Byungchul / Tesarion</c:v>
                  </c:pt>
                  <c:pt idx="60">
                    <c:v>Feng Yan / Nora / Camille</c:v>
                  </c:pt>
                  <c:pt idx="61">
                    <c:v>Khmun / Tetra / Kinki</c:v>
                  </c:pt>
                  <c:pt idx="62">
                    <c:v>Feng Yan / Alice / Taranys</c:v>
                  </c:pt>
                  <c:pt idx="63">
                    <c:v>Clara / Aria / Bombay</c:v>
                  </c:pt>
                  <c:pt idx="64">
                    <c:v>Jeanne / Nora / Théomars</c:v>
                  </c:pt>
                  <c:pt idx="65">
                    <c:v>Chandra / Ren / Dominic</c:v>
                  </c:pt>
                  <c:pt idx="66">
                    <c:v>Claire / Bastet / Odin</c:v>
                  </c:pt>
                  <c:pt idx="67">
                    <c:v>Ashour / Brita / Taranys</c:v>
                  </c:pt>
                  <c:pt idx="68">
                    <c:v>Chandra / Zen / Rakan</c:v>
                  </c:pt>
                  <c:pt idx="69">
                    <c:v>Trasar / Lulu / Kinki</c:v>
                  </c:pt>
                  <c:pt idx="70">
                    <c:v>Carcano / Manon / Eladriel</c:v>
                  </c:pt>
                  <c:pt idx="71">
                    <c:v>Mihyang / Cichlid / Danu</c:v>
                  </c:pt>
                  <c:pt idx="72">
                    <c:v>Ciri Dark / Emily / Vigor</c:v>
                  </c:pt>
                  <c:pt idx="73">
                    <c:v>Sylvia / Zen / Tesarion</c:v>
                  </c:pt>
                  <c:pt idx="74">
                    <c:v>Seara / Eivor Dark / Iris</c:v>
                  </c:pt>
                  <c:pt idx="75">
                    <c:v>Mi Ying / Riley / Théomars</c:v>
                  </c:pt>
                </c:lvl>
                <c:lvl>
                  <c:pt idx="0">
                    <c:v>Alliouf_77</c:v>
                  </c:pt>
                  <c:pt idx="5">
                    <c:v>Discord</c:v>
                  </c:pt>
                  <c:pt idx="13">
                    <c:v>Drazarh</c:v>
                  </c:pt>
                  <c:pt idx="16">
                    <c:v>Elmoutmout</c:v>
                  </c:pt>
                  <c:pt idx="19">
                    <c:v>Faith</c:v>
                  </c:pt>
                  <c:pt idx="25">
                    <c:v>Judas7</c:v>
                  </c:pt>
                  <c:pt idx="26">
                    <c:v>Karnaaage</c:v>
                  </c:pt>
                  <c:pt idx="34">
                    <c:v>Khalil*830</c:v>
                  </c:pt>
                  <c:pt idx="36">
                    <c:v>Kooïnzell</c:v>
                  </c:pt>
                  <c:pt idx="38">
                    <c:v>Kookaburka</c:v>
                  </c:pt>
                  <c:pt idx="42">
                    <c:v>Pendemonium</c:v>
                  </c:pt>
                  <c:pt idx="50">
                    <c:v>Pipou</c:v>
                  </c:pt>
                  <c:pt idx="58">
                    <c:v>Raphdonz</c:v>
                  </c:pt>
                  <c:pt idx="59">
                    <c:v>Shad0wSkyZ</c:v>
                  </c:pt>
                  <c:pt idx="61">
                    <c:v>Shadowcat</c:v>
                  </c:pt>
                  <c:pt idx="67">
                    <c:v>Soldat-Sky</c:v>
                  </c:pt>
                  <c:pt idx="69">
                    <c:v>Vincent</c:v>
                  </c:pt>
                </c:lvl>
              </c:multiLvlStrCache>
            </c:multiLvlStrRef>
          </c:cat>
          <c:val>
            <c:numRef>
              <c:f>'Def Siege Saison 16'!$N$5:$N$98</c:f>
              <c:numCache>
                <c:formatCode>General</c:formatCode>
                <c:ptCount val="76"/>
                <c:pt idx="0">
                  <c:v>21</c:v>
                </c:pt>
                <c:pt idx="1">
                  <c:v>44</c:v>
                </c:pt>
                <c:pt idx="2">
                  <c:v>59</c:v>
                </c:pt>
                <c:pt idx="3">
                  <c:v>50</c:v>
                </c:pt>
                <c:pt idx="4">
                  <c:v>49</c:v>
                </c:pt>
                <c:pt idx="5">
                  <c:v>151</c:v>
                </c:pt>
                <c:pt idx="6">
                  <c:v>49</c:v>
                </c:pt>
                <c:pt idx="7">
                  <c:v>26</c:v>
                </c:pt>
                <c:pt idx="8">
                  <c:v>25</c:v>
                </c:pt>
                <c:pt idx="9">
                  <c:v>24</c:v>
                </c:pt>
                <c:pt idx="10">
                  <c:v>35</c:v>
                </c:pt>
                <c:pt idx="11">
                  <c:v>22</c:v>
                </c:pt>
                <c:pt idx="12">
                  <c:v>8</c:v>
                </c:pt>
                <c:pt idx="13">
                  <c:v>33</c:v>
                </c:pt>
                <c:pt idx="14">
                  <c:v>21</c:v>
                </c:pt>
                <c:pt idx="15">
                  <c:v>10</c:v>
                </c:pt>
                <c:pt idx="16">
                  <c:v>22</c:v>
                </c:pt>
                <c:pt idx="17">
                  <c:v>13</c:v>
                </c:pt>
                <c:pt idx="18">
                  <c:v>8</c:v>
                </c:pt>
                <c:pt idx="19">
                  <c:v>41</c:v>
                </c:pt>
                <c:pt idx="20">
                  <c:v>50</c:v>
                </c:pt>
                <c:pt idx="21">
                  <c:v>13</c:v>
                </c:pt>
                <c:pt idx="22">
                  <c:v>38</c:v>
                </c:pt>
                <c:pt idx="23">
                  <c:v>76</c:v>
                </c:pt>
                <c:pt idx="24">
                  <c:v>30</c:v>
                </c:pt>
                <c:pt idx="25">
                  <c:v>28</c:v>
                </c:pt>
                <c:pt idx="26">
                  <c:v>43</c:v>
                </c:pt>
                <c:pt idx="27">
                  <c:v>58</c:v>
                </c:pt>
                <c:pt idx="28">
                  <c:v>35</c:v>
                </c:pt>
                <c:pt idx="29">
                  <c:v>33</c:v>
                </c:pt>
                <c:pt idx="30">
                  <c:v>42</c:v>
                </c:pt>
                <c:pt idx="31">
                  <c:v>27</c:v>
                </c:pt>
                <c:pt idx="32">
                  <c:v>7</c:v>
                </c:pt>
                <c:pt idx="33">
                  <c:v>15</c:v>
                </c:pt>
                <c:pt idx="34">
                  <c:v>20</c:v>
                </c:pt>
                <c:pt idx="35">
                  <c:v>25</c:v>
                </c:pt>
                <c:pt idx="36">
                  <c:v>21</c:v>
                </c:pt>
                <c:pt idx="37">
                  <c:v>11</c:v>
                </c:pt>
                <c:pt idx="38">
                  <c:v>83</c:v>
                </c:pt>
                <c:pt idx="39">
                  <c:v>58</c:v>
                </c:pt>
                <c:pt idx="40">
                  <c:v>95</c:v>
                </c:pt>
                <c:pt idx="41">
                  <c:v>60</c:v>
                </c:pt>
                <c:pt idx="42">
                  <c:v>134</c:v>
                </c:pt>
                <c:pt idx="43">
                  <c:v>133</c:v>
                </c:pt>
                <c:pt idx="44">
                  <c:v>17</c:v>
                </c:pt>
                <c:pt idx="45">
                  <c:v>45</c:v>
                </c:pt>
                <c:pt idx="46">
                  <c:v>172</c:v>
                </c:pt>
                <c:pt idx="47">
                  <c:v>140</c:v>
                </c:pt>
                <c:pt idx="48">
                  <c:v>18</c:v>
                </c:pt>
                <c:pt idx="49">
                  <c:v>16</c:v>
                </c:pt>
                <c:pt idx="50">
                  <c:v>155</c:v>
                </c:pt>
                <c:pt idx="51">
                  <c:v>80</c:v>
                </c:pt>
                <c:pt idx="52">
                  <c:v>192</c:v>
                </c:pt>
                <c:pt idx="53">
                  <c:v>74</c:v>
                </c:pt>
                <c:pt idx="54">
                  <c:v>59</c:v>
                </c:pt>
                <c:pt idx="55">
                  <c:v>167</c:v>
                </c:pt>
                <c:pt idx="56">
                  <c:v>48</c:v>
                </c:pt>
                <c:pt idx="57">
                  <c:v>12</c:v>
                </c:pt>
                <c:pt idx="58">
                  <c:v>12</c:v>
                </c:pt>
                <c:pt idx="59">
                  <c:v>73</c:v>
                </c:pt>
                <c:pt idx="60">
                  <c:v>22</c:v>
                </c:pt>
                <c:pt idx="61">
                  <c:v>27</c:v>
                </c:pt>
                <c:pt idx="62">
                  <c:v>60</c:v>
                </c:pt>
                <c:pt idx="63">
                  <c:v>42</c:v>
                </c:pt>
                <c:pt idx="64">
                  <c:v>45</c:v>
                </c:pt>
                <c:pt idx="65">
                  <c:v>39</c:v>
                </c:pt>
                <c:pt idx="66">
                  <c:v>10</c:v>
                </c:pt>
                <c:pt idx="67">
                  <c:v>13</c:v>
                </c:pt>
                <c:pt idx="68">
                  <c:v>36</c:v>
                </c:pt>
                <c:pt idx="69">
                  <c:v>23</c:v>
                </c:pt>
                <c:pt idx="70">
                  <c:v>121</c:v>
                </c:pt>
                <c:pt idx="71">
                  <c:v>18</c:v>
                </c:pt>
                <c:pt idx="72">
                  <c:v>88</c:v>
                </c:pt>
                <c:pt idx="73">
                  <c:v>123</c:v>
                </c:pt>
                <c:pt idx="74">
                  <c:v>163</c:v>
                </c:pt>
                <c:pt idx="75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83-4D79-B5CD-7386ACB8534E}"/>
            </c:ext>
          </c:extLst>
        </c:ser>
        <c:ser>
          <c:idx val="1"/>
          <c:order val="1"/>
          <c:tx>
            <c:strRef>
              <c:f>'Def Siege Saison 16'!$O$4</c:f>
              <c:strCache>
                <c:ptCount val="1"/>
                <c:pt idx="0">
                  <c:v>Somme de loose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'Def Siege Saison 16'!$M$5:$M$98</c:f>
              <c:multiLvlStrCache>
                <c:ptCount val="76"/>
                <c:lvl>
                  <c:pt idx="0">
                    <c:v>Clara / Chilling / Vritra</c:v>
                  </c:pt>
                  <c:pt idx="1">
                    <c:v>Khmun / Tetra / Kinki</c:v>
                  </c:pt>
                  <c:pt idx="2">
                    <c:v>Chandra / Zen / Rakan</c:v>
                  </c:pt>
                  <c:pt idx="3">
                    <c:v>Tesarion / Lora / Byungchul</c:v>
                  </c:pt>
                  <c:pt idx="4">
                    <c:v>Hraesvelg / Kaki / Mina</c:v>
                  </c:pt>
                  <c:pt idx="5">
                    <c:v>Ashour / Brita / Taranys</c:v>
                  </c:pt>
                  <c:pt idx="6">
                    <c:v>Clara / Eshir / Liesel</c:v>
                  </c:pt>
                  <c:pt idx="7">
                    <c:v>Carcano / Iris / Vritra</c:v>
                  </c:pt>
                  <c:pt idx="8">
                    <c:v>Seara / Orion / Rakan</c:v>
                  </c:pt>
                  <c:pt idx="9">
                    <c:v>Harmonia / Vigor / Roid</c:v>
                  </c:pt>
                  <c:pt idx="10">
                    <c:v>Chandra / M.Bison Light / Odin</c:v>
                  </c:pt>
                  <c:pt idx="11">
                    <c:v>Jeanne / Théomars / Eladriel</c:v>
                  </c:pt>
                  <c:pt idx="12">
                    <c:v>Feng Yan / Camille / Nora</c:v>
                  </c:pt>
                  <c:pt idx="13">
                    <c:v>Sekhmet / Eladriel / Bael</c:v>
                  </c:pt>
                  <c:pt idx="14">
                    <c:v>Galion / Tiana / Dorothy</c:v>
                  </c:pt>
                  <c:pt idx="15">
                    <c:v>Mimirr / Madeleine / Liu Mei</c:v>
                  </c:pt>
                  <c:pt idx="16">
                    <c:v>Khmun / Tetra / Kinki</c:v>
                  </c:pt>
                  <c:pt idx="17">
                    <c:v>Tesarion / Anavel / Taranys</c:v>
                  </c:pt>
                  <c:pt idx="18">
                    <c:v>Seara / Orion / Masha</c:v>
                  </c:pt>
                  <c:pt idx="19">
                    <c:v>Khmun / Tetra / Kinki</c:v>
                  </c:pt>
                  <c:pt idx="20">
                    <c:v>Nigong / Byungchul / Manon</c:v>
                  </c:pt>
                  <c:pt idx="21">
                    <c:v>Clara / Vigor / Vritra</c:v>
                  </c:pt>
                  <c:pt idx="22">
                    <c:v>Chandra / Zen / Rakan</c:v>
                  </c:pt>
                  <c:pt idx="23">
                    <c:v>Dominic / Molly / Nana</c:v>
                  </c:pt>
                  <c:pt idx="24">
                    <c:v>Ophélia / Riley / Théomars</c:v>
                  </c:pt>
                  <c:pt idx="25">
                    <c:v>Ophélia / Brita / Angela</c:v>
                  </c:pt>
                  <c:pt idx="26">
                    <c:v>Mihyang / Cichlid / Liu Mei</c:v>
                  </c:pt>
                  <c:pt idx="27">
                    <c:v>Ciri Dark / Eshir / Truffe</c:v>
                  </c:pt>
                  <c:pt idx="28">
                    <c:v>Satoru Gojo / Parjanya / Ritesh</c:v>
                  </c:pt>
                  <c:pt idx="29">
                    <c:v>Harmonia / Vigor / Roid</c:v>
                  </c:pt>
                  <c:pt idx="30">
                    <c:v>Louise / Brita / Racuni</c:v>
                  </c:pt>
                  <c:pt idx="31">
                    <c:v>Khmun / Adriana / Odin</c:v>
                  </c:pt>
                  <c:pt idx="32">
                    <c:v>Feng Yan / Laika / Camille</c:v>
                  </c:pt>
                  <c:pt idx="33">
                    <c:v>Dominic / Nana / Perna</c:v>
                  </c:pt>
                  <c:pt idx="34">
                    <c:v>Ciri Dark / Eshir / Vritra</c:v>
                  </c:pt>
                  <c:pt idx="35">
                    <c:v>Moore / Masha / Parjanya</c:v>
                  </c:pt>
                  <c:pt idx="36">
                    <c:v>Louise / Nora / Minato</c:v>
                  </c:pt>
                  <c:pt idx="37">
                    <c:v>Xing Zhe / Parajanya / Kinki</c:v>
                  </c:pt>
                  <c:pt idx="38">
                    <c:v>Ophélia / Brita / Angela</c:v>
                  </c:pt>
                  <c:pt idx="39">
                    <c:v>Ciri Dark / Vigor / Liu Mei</c:v>
                  </c:pt>
                  <c:pt idx="40">
                    <c:v>Seara / Orion / Rakan</c:v>
                  </c:pt>
                  <c:pt idx="41">
                    <c:v>Théomars / Nora / Manon</c:v>
                  </c:pt>
                  <c:pt idx="42">
                    <c:v>Louise / Brita / Racuni</c:v>
                  </c:pt>
                  <c:pt idx="43">
                    <c:v>Khmun / Tetra / Kinki</c:v>
                  </c:pt>
                  <c:pt idx="44">
                    <c:v>Xing Zhe / Kumar / Camille</c:v>
                  </c:pt>
                  <c:pt idx="45">
                    <c:v>Clara / Chilling / Danu</c:v>
                  </c:pt>
                  <c:pt idx="46">
                    <c:v>Théomars / Nora / Manon</c:v>
                  </c:pt>
                  <c:pt idx="47">
                    <c:v>Seara / Orion / Masha</c:v>
                  </c:pt>
                  <c:pt idx="48">
                    <c:v>Ashour / Eladriel / Minato</c:v>
                  </c:pt>
                  <c:pt idx="49">
                    <c:v>Nephthys / Zen / Rakan</c:v>
                  </c:pt>
                  <c:pt idx="50">
                    <c:v>Khmun / Tetra / Kinki</c:v>
                  </c:pt>
                  <c:pt idx="51">
                    <c:v>Chandra / Zen / Rakan</c:v>
                  </c:pt>
                  <c:pt idx="52">
                    <c:v>Louise / Kinki / Miles</c:v>
                  </c:pt>
                  <c:pt idx="53">
                    <c:v>Tesarion / Praha / Taranys</c:v>
                  </c:pt>
                  <c:pt idx="54">
                    <c:v>Harmonia / Vigor / Roid</c:v>
                  </c:pt>
                  <c:pt idx="55">
                    <c:v>Ophélia / Riley / Théomars</c:v>
                  </c:pt>
                  <c:pt idx="56">
                    <c:v>Martina / Shaina / Triana</c:v>
                  </c:pt>
                  <c:pt idx="57">
                    <c:v>Xing Zhe / Nora / Camille</c:v>
                  </c:pt>
                  <c:pt idx="58">
                    <c:v>Coockie Vent / Raoq / Fei</c:v>
                  </c:pt>
                  <c:pt idx="59">
                    <c:v>Chandra / Byungchul / Tesarion</c:v>
                  </c:pt>
                  <c:pt idx="60">
                    <c:v>Feng Yan / Nora / Camille</c:v>
                  </c:pt>
                  <c:pt idx="61">
                    <c:v>Khmun / Tetra / Kinki</c:v>
                  </c:pt>
                  <c:pt idx="62">
                    <c:v>Feng Yan / Alice / Taranys</c:v>
                  </c:pt>
                  <c:pt idx="63">
                    <c:v>Clara / Aria / Bombay</c:v>
                  </c:pt>
                  <c:pt idx="64">
                    <c:v>Jeanne / Nora / Théomars</c:v>
                  </c:pt>
                  <c:pt idx="65">
                    <c:v>Chandra / Ren / Dominic</c:v>
                  </c:pt>
                  <c:pt idx="66">
                    <c:v>Claire / Bastet / Odin</c:v>
                  </c:pt>
                  <c:pt idx="67">
                    <c:v>Ashour / Brita / Taranys</c:v>
                  </c:pt>
                  <c:pt idx="68">
                    <c:v>Chandra / Zen / Rakan</c:v>
                  </c:pt>
                  <c:pt idx="69">
                    <c:v>Trasar / Lulu / Kinki</c:v>
                  </c:pt>
                  <c:pt idx="70">
                    <c:v>Carcano / Manon / Eladriel</c:v>
                  </c:pt>
                  <c:pt idx="71">
                    <c:v>Mihyang / Cichlid / Danu</c:v>
                  </c:pt>
                  <c:pt idx="72">
                    <c:v>Ciri Dark / Emily / Vigor</c:v>
                  </c:pt>
                  <c:pt idx="73">
                    <c:v>Sylvia / Zen / Tesarion</c:v>
                  </c:pt>
                  <c:pt idx="74">
                    <c:v>Seara / Eivor Dark / Iris</c:v>
                  </c:pt>
                  <c:pt idx="75">
                    <c:v>Mi Ying / Riley / Théomars</c:v>
                  </c:pt>
                </c:lvl>
                <c:lvl>
                  <c:pt idx="0">
                    <c:v>Alliouf_77</c:v>
                  </c:pt>
                  <c:pt idx="5">
                    <c:v>Discord</c:v>
                  </c:pt>
                  <c:pt idx="13">
                    <c:v>Drazarh</c:v>
                  </c:pt>
                  <c:pt idx="16">
                    <c:v>Elmoutmout</c:v>
                  </c:pt>
                  <c:pt idx="19">
                    <c:v>Faith</c:v>
                  </c:pt>
                  <c:pt idx="25">
                    <c:v>Judas7</c:v>
                  </c:pt>
                  <c:pt idx="26">
                    <c:v>Karnaaage</c:v>
                  </c:pt>
                  <c:pt idx="34">
                    <c:v>Khalil*830</c:v>
                  </c:pt>
                  <c:pt idx="36">
                    <c:v>Kooïnzell</c:v>
                  </c:pt>
                  <c:pt idx="38">
                    <c:v>Kookaburka</c:v>
                  </c:pt>
                  <c:pt idx="42">
                    <c:v>Pendemonium</c:v>
                  </c:pt>
                  <c:pt idx="50">
                    <c:v>Pipou</c:v>
                  </c:pt>
                  <c:pt idx="58">
                    <c:v>Raphdonz</c:v>
                  </c:pt>
                  <c:pt idx="59">
                    <c:v>Shad0wSkyZ</c:v>
                  </c:pt>
                  <c:pt idx="61">
                    <c:v>Shadowcat</c:v>
                  </c:pt>
                  <c:pt idx="67">
                    <c:v>Soldat-Sky</c:v>
                  </c:pt>
                  <c:pt idx="69">
                    <c:v>Vincent</c:v>
                  </c:pt>
                </c:lvl>
              </c:multiLvlStrCache>
            </c:multiLvlStrRef>
          </c:cat>
          <c:val>
            <c:numRef>
              <c:f>'Def Siege Saison 16'!$O$5:$O$98</c:f>
              <c:numCache>
                <c:formatCode>General</c:formatCode>
                <c:ptCount val="76"/>
                <c:pt idx="0">
                  <c:v>23</c:v>
                </c:pt>
                <c:pt idx="1">
                  <c:v>56</c:v>
                </c:pt>
                <c:pt idx="2">
                  <c:v>89</c:v>
                </c:pt>
                <c:pt idx="3">
                  <c:v>80</c:v>
                </c:pt>
                <c:pt idx="4">
                  <c:v>94</c:v>
                </c:pt>
                <c:pt idx="5">
                  <c:v>119</c:v>
                </c:pt>
                <c:pt idx="6">
                  <c:v>45</c:v>
                </c:pt>
                <c:pt idx="7">
                  <c:v>36</c:v>
                </c:pt>
                <c:pt idx="8">
                  <c:v>37</c:v>
                </c:pt>
                <c:pt idx="9">
                  <c:v>36</c:v>
                </c:pt>
                <c:pt idx="10">
                  <c:v>57</c:v>
                </c:pt>
                <c:pt idx="11">
                  <c:v>38</c:v>
                </c:pt>
                <c:pt idx="12">
                  <c:v>26</c:v>
                </c:pt>
                <c:pt idx="13">
                  <c:v>79</c:v>
                </c:pt>
                <c:pt idx="14">
                  <c:v>56</c:v>
                </c:pt>
                <c:pt idx="15">
                  <c:v>29</c:v>
                </c:pt>
                <c:pt idx="16">
                  <c:v>49</c:v>
                </c:pt>
                <c:pt idx="17">
                  <c:v>37</c:v>
                </c:pt>
                <c:pt idx="18">
                  <c:v>30</c:v>
                </c:pt>
                <c:pt idx="19">
                  <c:v>45</c:v>
                </c:pt>
                <c:pt idx="20">
                  <c:v>59</c:v>
                </c:pt>
                <c:pt idx="21">
                  <c:v>20</c:v>
                </c:pt>
                <c:pt idx="22">
                  <c:v>60</c:v>
                </c:pt>
                <c:pt idx="23">
                  <c:v>142</c:v>
                </c:pt>
                <c:pt idx="24">
                  <c:v>78</c:v>
                </c:pt>
                <c:pt idx="25">
                  <c:v>75</c:v>
                </c:pt>
                <c:pt idx="26">
                  <c:v>43</c:v>
                </c:pt>
                <c:pt idx="27">
                  <c:v>59</c:v>
                </c:pt>
                <c:pt idx="28">
                  <c:v>42</c:v>
                </c:pt>
                <c:pt idx="29">
                  <c:v>44</c:v>
                </c:pt>
                <c:pt idx="30">
                  <c:v>68</c:v>
                </c:pt>
                <c:pt idx="31">
                  <c:v>59</c:v>
                </c:pt>
                <c:pt idx="32">
                  <c:v>23</c:v>
                </c:pt>
                <c:pt idx="33">
                  <c:v>50</c:v>
                </c:pt>
                <c:pt idx="34">
                  <c:v>18</c:v>
                </c:pt>
                <c:pt idx="35">
                  <c:v>57</c:v>
                </c:pt>
                <c:pt idx="36">
                  <c:v>19</c:v>
                </c:pt>
                <c:pt idx="37">
                  <c:v>21</c:v>
                </c:pt>
                <c:pt idx="38">
                  <c:v>90</c:v>
                </c:pt>
                <c:pt idx="39">
                  <c:v>87</c:v>
                </c:pt>
                <c:pt idx="40">
                  <c:v>169</c:v>
                </c:pt>
                <c:pt idx="41">
                  <c:v>134</c:v>
                </c:pt>
                <c:pt idx="42">
                  <c:v>144</c:v>
                </c:pt>
                <c:pt idx="43">
                  <c:v>145</c:v>
                </c:pt>
                <c:pt idx="44">
                  <c:v>19</c:v>
                </c:pt>
                <c:pt idx="45">
                  <c:v>57</c:v>
                </c:pt>
                <c:pt idx="46">
                  <c:v>237</c:v>
                </c:pt>
                <c:pt idx="47">
                  <c:v>244</c:v>
                </c:pt>
                <c:pt idx="48">
                  <c:v>38</c:v>
                </c:pt>
                <c:pt idx="49">
                  <c:v>37</c:v>
                </c:pt>
                <c:pt idx="50">
                  <c:v>164</c:v>
                </c:pt>
                <c:pt idx="51">
                  <c:v>93</c:v>
                </c:pt>
                <c:pt idx="52">
                  <c:v>245</c:v>
                </c:pt>
                <c:pt idx="53">
                  <c:v>106</c:v>
                </c:pt>
                <c:pt idx="54">
                  <c:v>85</c:v>
                </c:pt>
                <c:pt idx="55">
                  <c:v>241</c:v>
                </c:pt>
                <c:pt idx="56">
                  <c:v>82</c:v>
                </c:pt>
                <c:pt idx="57">
                  <c:v>24</c:v>
                </c:pt>
                <c:pt idx="58">
                  <c:v>19</c:v>
                </c:pt>
                <c:pt idx="59">
                  <c:v>106</c:v>
                </c:pt>
                <c:pt idx="60">
                  <c:v>44</c:v>
                </c:pt>
                <c:pt idx="61">
                  <c:v>34</c:v>
                </c:pt>
                <c:pt idx="62">
                  <c:v>99</c:v>
                </c:pt>
                <c:pt idx="63">
                  <c:v>74</c:v>
                </c:pt>
                <c:pt idx="64">
                  <c:v>82</c:v>
                </c:pt>
                <c:pt idx="65">
                  <c:v>78</c:v>
                </c:pt>
                <c:pt idx="66">
                  <c:v>29</c:v>
                </c:pt>
                <c:pt idx="67">
                  <c:v>25</c:v>
                </c:pt>
                <c:pt idx="68">
                  <c:v>77</c:v>
                </c:pt>
                <c:pt idx="69">
                  <c:v>17</c:v>
                </c:pt>
                <c:pt idx="70">
                  <c:v>116</c:v>
                </c:pt>
                <c:pt idx="71">
                  <c:v>21</c:v>
                </c:pt>
                <c:pt idx="72">
                  <c:v>105</c:v>
                </c:pt>
                <c:pt idx="73">
                  <c:v>148</c:v>
                </c:pt>
                <c:pt idx="74">
                  <c:v>204</c:v>
                </c:pt>
                <c:pt idx="75">
                  <c:v>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7-43CB-BF1D-5FE2180FB9BC}"/>
            </c:ext>
          </c:extLst>
        </c:ser>
        <c:ser>
          <c:idx val="2"/>
          <c:order val="2"/>
          <c:tx>
            <c:strRef>
              <c:f>'Def Siege Saison 16'!$P$4</c:f>
              <c:strCache>
                <c:ptCount val="1"/>
                <c:pt idx="0">
                  <c:v>Moyenne de Pourcentage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'Def Siege Saison 16'!$M$5:$M$98</c:f>
              <c:multiLvlStrCache>
                <c:ptCount val="76"/>
                <c:lvl>
                  <c:pt idx="0">
                    <c:v>Clara / Chilling / Vritra</c:v>
                  </c:pt>
                  <c:pt idx="1">
                    <c:v>Khmun / Tetra / Kinki</c:v>
                  </c:pt>
                  <c:pt idx="2">
                    <c:v>Chandra / Zen / Rakan</c:v>
                  </c:pt>
                  <c:pt idx="3">
                    <c:v>Tesarion / Lora / Byungchul</c:v>
                  </c:pt>
                  <c:pt idx="4">
                    <c:v>Hraesvelg / Kaki / Mina</c:v>
                  </c:pt>
                  <c:pt idx="5">
                    <c:v>Ashour / Brita / Taranys</c:v>
                  </c:pt>
                  <c:pt idx="6">
                    <c:v>Clara / Eshir / Liesel</c:v>
                  </c:pt>
                  <c:pt idx="7">
                    <c:v>Carcano / Iris / Vritra</c:v>
                  </c:pt>
                  <c:pt idx="8">
                    <c:v>Seara / Orion / Rakan</c:v>
                  </c:pt>
                  <c:pt idx="9">
                    <c:v>Harmonia / Vigor / Roid</c:v>
                  </c:pt>
                  <c:pt idx="10">
                    <c:v>Chandra / M.Bison Light / Odin</c:v>
                  </c:pt>
                  <c:pt idx="11">
                    <c:v>Jeanne / Théomars / Eladriel</c:v>
                  </c:pt>
                  <c:pt idx="12">
                    <c:v>Feng Yan / Camille / Nora</c:v>
                  </c:pt>
                  <c:pt idx="13">
                    <c:v>Sekhmet / Eladriel / Bael</c:v>
                  </c:pt>
                  <c:pt idx="14">
                    <c:v>Galion / Tiana / Dorothy</c:v>
                  </c:pt>
                  <c:pt idx="15">
                    <c:v>Mimirr / Madeleine / Liu Mei</c:v>
                  </c:pt>
                  <c:pt idx="16">
                    <c:v>Khmun / Tetra / Kinki</c:v>
                  </c:pt>
                  <c:pt idx="17">
                    <c:v>Tesarion / Anavel / Taranys</c:v>
                  </c:pt>
                  <c:pt idx="18">
                    <c:v>Seara / Orion / Masha</c:v>
                  </c:pt>
                  <c:pt idx="19">
                    <c:v>Khmun / Tetra / Kinki</c:v>
                  </c:pt>
                  <c:pt idx="20">
                    <c:v>Nigong / Byungchul / Manon</c:v>
                  </c:pt>
                  <c:pt idx="21">
                    <c:v>Clara / Vigor / Vritra</c:v>
                  </c:pt>
                  <c:pt idx="22">
                    <c:v>Chandra / Zen / Rakan</c:v>
                  </c:pt>
                  <c:pt idx="23">
                    <c:v>Dominic / Molly / Nana</c:v>
                  </c:pt>
                  <c:pt idx="24">
                    <c:v>Ophélia / Riley / Théomars</c:v>
                  </c:pt>
                  <c:pt idx="25">
                    <c:v>Ophélia / Brita / Angela</c:v>
                  </c:pt>
                  <c:pt idx="26">
                    <c:v>Mihyang / Cichlid / Liu Mei</c:v>
                  </c:pt>
                  <c:pt idx="27">
                    <c:v>Ciri Dark / Eshir / Truffe</c:v>
                  </c:pt>
                  <c:pt idx="28">
                    <c:v>Satoru Gojo / Parjanya / Ritesh</c:v>
                  </c:pt>
                  <c:pt idx="29">
                    <c:v>Harmonia / Vigor / Roid</c:v>
                  </c:pt>
                  <c:pt idx="30">
                    <c:v>Louise / Brita / Racuni</c:v>
                  </c:pt>
                  <c:pt idx="31">
                    <c:v>Khmun / Adriana / Odin</c:v>
                  </c:pt>
                  <c:pt idx="32">
                    <c:v>Feng Yan / Laika / Camille</c:v>
                  </c:pt>
                  <c:pt idx="33">
                    <c:v>Dominic / Nana / Perna</c:v>
                  </c:pt>
                  <c:pt idx="34">
                    <c:v>Ciri Dark / Eshir / Vritra</c:v>
                  </c:pt>
                  <c:pt idx="35">
                    <c:v>Moore / Masha / Parjanya</c:v>
                  </c:pt>
                  <c:pt idx="36">
                    <c:v>Louise / Nora / Minato</c:v>
                  </c:pt>
                  <c:pt idx="37">
                    <c:v>Xing Zhe / Parajanya / Kinki</c:v>
                  </c:pt>
                  <c:pt idx="38">
                    <c:v>Ophélia / Brita / Angela</c:v>
                  </c:pt>
                  <c:pt idx="39">
                    <c:v>Ciri Dark / Vigor / Liu Mei</c:v>
                  </c:pt>
                  <c:pt idx="40">
                    <c:v>Seara / Orion / Rakan</c:v>
                  </c:pt>
                  <c:pt idx="41">
                    <c:v>Théomars / Nora / Manon</c:v>
                  </c:pt>
                  <c:pt idx="42">
                    <c:v>Louise / Brita / Racuni</c:v>
                  </c:pt>
                  <c:pt idx="43">
                    <c:v>Khmun / Tetra / Kinki</c:v>
                  </c:pt>
                  <c:pt idx="44">
                    <c:v>Xing Zhe / Kumar / Camille</c:v>
                  </c:pt>
                  <c:pt idx="45">
                    <c:v>Clara / Chilling / Danu</c:v>
                  </c:pt>
                  <c:pt idx="46">
                    <c:v>Théomars / Nora / Manon</c:v>
                  </c:pt>
                  <c:pt idx="47">
                    <c:v>Seara / Orion / Masha</c:v>
                  </c:pt>
                  <c:pt idx="48">
                    <c:v>Ashour / Eladriel / Minato</c:v>
                  </c:pt>
                  <c:pt idx="49">
                    <c:v>Nephthys / Zen / Rakan</c:v>
                  </c:pt>
                  <c:pt idx="50">
                    <c:v>Khmun / Tetra / Kinki</c:v>
                  </c:pt>
                  <c:pt idx="51">
                    <c:v>Chandra / Zen / Rakan</c:v>
                  </c:pt>
                  <c:pt idx="52">
                    <c:v>Louise / Kinki / Miles</c:v>
                  </c:pt>
                  <c:pt idx="53">
                    <c:v>Tesarion / Praha / Taranys</c:v>
                  </c:pt>
                  <c:pt idx="54">
                    <c:v>Harmonia / Vigor / Roid</c:v>
                  </c:pt>
                  <c:pt idx="55">
                    <c:v>Ophélia / Riley / Théomars</c:v>
                  </c:pt>
                  <c:pt idx="56">
                    <c:v>Martina / Shaina / Triana</c:v>
                  </c:pt>
                  <c:pt idx="57">
                    <c:v>Xing Zhe / Nora / Camille</c:v>
                  </c:pt>
                  <c:pt idx="58">
                    <c:v>Coockie Vent / Raoq / Fei</c:v>
                  </c:pt>
                  <c:pt idx="59">
                    <c:v>Chandra / Byungchul / Tesarion</c:v>
                  </c:pt>
                  <c:pt idx="60">
                    <c:v>Feng Yan / Nora / Camille</c:v>
                  </c:pt>
                  <c:pt idx="61">
                    <c:v>Khmun / Tetra / Kinki</c:v>
                  </c:pt>
                  <c:pt idx="62">
                    <c:v>Feng Yan / Alice / Taranys</c:v>
                  </c:pt>
                  <c:pt idx="63">
                    <c:v>Clara / Aria / Bombay</c:v>
                  </c:pt>
                  <c:pt idx="64">
                    <c:v>Jeanne / Nora / Théomars</c:v>
                  </c:pt>
                  <c:pt idx="65">
                    <c:v>Chandra / Ren / Dominic</c:v>
                  </c:pt>
                  <c:pt idx="66">
                    <c:v>Claire / Bastet / Odin</c:v>
                  </c:pt>
                  <c:pt idx="67">
                    <c:v>Ashour / Brita / Taranys</c:v>
                  </c:pt>
                  <c:pt idx="68">
                    <c:v>Chandra / Zen / Rakan</c:v>
                  </c:pt>
                  <c:pt idx="69">
                    <c:v>Trasar / Lulu / Kinki</c:v>
                  </c:pt>
                  <c:pt idx="70">
                    <c:v>Carcano / Manon / Eladriel</c:v>
                  </c:pt>
                  <c:pt idx="71">
                    <c:v>Mihyang / Cichlid / Danu</c:v>
                  </c:pt>
                  <c:pt idx="72">
                    <c:v>Ciri Dark / Emily / Vigor</c:v>
                  </c:pt>
                  <c:pt idx="73">
                    <c:v>Sylvia / Zen / Tesarion</c:v>
                  </c:pt>
                  <c:pt idx="74">
                    <c:v>Seara / Eivor Dark / Iris</c:v>
                  </c:pt>
                  <c:pt idx="75">
                    <c:v>Mi Ying / Riley / Théomars</c:v>
                  </c:pt>
                </c:lvl>
                <c:lvl>
                  <c:pt idx="0">
                    <c:v>Alliouf_77</c:v>
                  </c:pt>
                  <c:pt idx="5">
                    <c:v>Discord</c:v>
                  </c:pt>
                  <c:pt idx="13">
                    <c:v>Drazarh</c:v>
                  </c:pt>
                  <c:pt idx="16">
                    <c:v>Elmoutmout</c:v>
                  </c:pt>
                  <c:pt idx="19">
                    <c:v>Faith</c:v>
                  </c:pt>
                  <c:pt idx="25">
                    <c:v>Judas7</c:v>
                  </c:pt>
                  <c:pt idx="26">
                    <c:v>Karnaaage</c:v>
                  </c:pt>
                  <c:pt idx="34">
                    <c:v>Khalil*830</c:v>
                  </c:pt>
                  <c:pt idx="36">
                    <c:v>Kooïnzell</c:v>
                  </c:pt>
                  <c:pt idx="38">
                    <c:v>Kookaburka</c:v>
                  </c:pt>
                  <c:pt idx="42">
                    <c:v>Pendemonium</c:v>
                  </c:pt>
                  <c:pt idx="50">
                    <c:v>Pipou</c:v>
                  </c:pt>
                  <c:pt idx="58">
                    <c:v>Raphdonz</c:v>
                  </c:pt>
                  <c:pt idx="59">
                    <c:v>Shad0wSkyZ</c:v>
                  </c:pt>
                  <c:pt idx="61">
                    <c:v>Shadowcat</c:v>
                  </c:pt>
                  <c:pt idx="67">
                    <c:v>Soldat-Sky</c:v>
                  </c:pt>
                  <c:pt idx="69">
                    <c:v>Vincent</c:v>
                  </c:pt>
                </c:lvl>
              </c:multiLvlStrCache>
            </c:multiLvlStrRef>
          </c:cat>
          <c:val>
            <c:numRef>
              <c:f>'Def Siege Saison 16'!$P$5:$P$98</c:f>
              <c:numCache>
                <c:formatCode>0.00%</c:formatCode>
                <c:ptCount val="76"/>
                <c:pt idx="0">
                  <c:v>0.47727272727272729</c:v>
                </c:pt>
                <c:pt idx="1">
                  <c:v>0.44</c:v>
                </c:pt>
                <c:pt idx="2">
                  <c:v>0.39864864864864863</c:v>
                </c:pt>
                <c:pt idx="3">
                  <c:v>0.38461538461538464</c:v>
                </c:pt>
                <c:pt idx="4">
                  <c:v>0.34265734265734266</c:v>
                </c:pt>
                <c:pt idx="5">
                  <c:v>0.55925925925925923</c:v>
                </c:pt>
                <c:pt idx="6">
                  <c:v>0.52127659574468088</c:v>
                </c:pt>
                <c:pt idx="7">
                  <c:v>0.41935483870967744</c:v>
                </c:pt>
                <c:pt idx="8">
                  <c:v>0.40322580645161288</c:v>
                </c:pt>
                <c:pt idx="9">
                  <c:v>0.4</c:v>
                </c:pt>
                <c:pt idx="10">
                  <c:v>0.38043478260869568</c:v>
                </c:pt>
                <c:pt idx="11">
                  <c:v>0.36666666666666664</c:v>
                </c:pt>
                <c:pt idx="12">
                  <c:v>0.23529411764705882</c:v>
                </c:pt>
                <c:pt idx="13">
                  <c:v>0.29464285714285715</c:v>
                </c:pt>
                <c:pt idx="14">
                  <c:v>0.27272727272727271</c:v>
                </c:pt>
                <c:pt idx="15">
                  <c:v>0.25641025641025639</c:v>
                </c:pt>
                <c:pt idx="16">
                  <c:v>0.30985915492957744</c:v>
                </c:pt>
                <c:pt idx="17">
                  <c:v>0.26</c:v>
                </c:pt>
                <c:pt idx="18">
                  <c:v>0.21052631578947367</c:v>
                </c:pt>
                <c:pt idx="19">
                  <c:v>0.47674418604651164</c:v>
                </c:pt>
                <c:pt idx="20">
                  <c:v>0.45871559633027525</c:v>
                </c:pt>
                <c:pt idx="21">
                  <c:v>0.39393939393939392</c:v>
                </c:pt>
                <c:pt idx="22">
                  <c:v>0.38775510204081631</c:v>
                </c:pt>
                <c:pt idx="23">
                  <c:v>0.34862385321100919</c:v>
                </c:pt>
                <c:pt idx="24">
                  <c:v>0.27777777777777779</c:v>
                </c:pt>
                <c:pt idx="25">
                  <c:v>0.27184466019417475</c:v>
                </c:pt>
                <c:pt idx="26">
                  <c:v>0.5</c:v>
                </c:pt>
                <c:pt idx="27">
                  <c:v>0.49572649572649574</c:v>
                </c:pt>
                <c:pt idx="28">
                  <c:v>0.45454545454545453</c:v>
                </c:pt>
                <c:pt idx="29">
                  <c:v>0.42857142857142855</c:v>
                </c:pt>
                <c:pt idx="30">
                  <c:v>0.38181818181818183</c:v>
                </c:pt>
                <c:pt idx="31">
                  <c:v>0.31395348837209303</c:v>
                </c:pt>
                <c:pt idx="32">
                  <c:v>0.23333333333333334</c:v>
                </c:pt>
                <c:pt idx="33">
                  <c:v>0.23076923076923078</c:v>
                </c:pt>
                <c:pt idx="34">
                  <c:v>0.52631578947368418</c:v>
                </c:pt>
                <c:pt idx="35">
                  <c:v>0.3048780487804878</c:v>
                </c:pt>
                <c:pt idx="36">
                  <c:v>0.52500000000000002</c:v>
                </c:pt>
                <c:pt idx="37">
                  <c:v>0.34375</c:v>
                </c:pt>
                <c:pt idx="38">
                  <c:v>0.47976878612716761</c:v>
                </c:pt>
                <c:pt idx="39">
                  <c:v>0.4</c:v>
                </c:pt>
                <c:pt idx="40">
                  <c:v>0.35984848484848486</c:v>
                </c:pt>
                <c:pt idx="41">
                  <c:v>0.30927835051546393</c:v>
                </c:pt>
                <c:pt idx="42">
                  <c:v>0.48201438848920863</c:v>
                </c:pt>
                <c:pt idx="43">
                  <c:v>0.47841726618705038</c:v>
                </c:pt>
                <c:pt idx="44">
                  <c:v>0.47222222222222221</c:v>
                </c:pt>
                <c:pt idx="45">
                  <c:v>0.44117647058823528</c:v>
                </c:pt>
                <c:pt idx="46">
                  <c:v>0.42053789731051344</c:v>
                </c:pt>
                <c:pt idx="47">
                  <c:v>0.36458333333333331</c:v>
                </c:pt>
                <c:pt idx="48">
                  <c:v>0.32142857142857145</c:v>
                </c:pt>
                <c:pt idx="49">
                  <c:v>0.30188679245283018</c:v>
                </c:pt>
                <c:pt idx="50">
                  <c:v>0.48589341692789967</c:v>
                </c:pt>
                <c:pt idx="51">
                  <c:v>0.46242774566473988</c:v>
                </c:pt>
                <c:pt idx="52">
                  <c:v>0.43935926773455375</c:v>
                </c:pt>
                <c:pt idx="53">
                  <c:v>0.41111111111111109</c:v>
                </c:pt>
                <c:pt idx="54">
                  <c:v>0.40972222222222221</c:v>
                </c:pt>
                <c:pt idx="55">
                  <c:v>0.40931372549019607</c:v>
                </c:pt>
                <c:pt idx="56">
                  <c:v>0.36923076923076925</c:v>
                </c:pt>
                <c:pt idx="57">
                  <c:v>0.33333333333333331</c:v>
                </c:pt>
                <c:pt idx="58">
                  <c:v>0.38709677419354838</c:v>
                </c:pt>
                <c:pt idx="59">
                  <c:v>0.40782122905027934</c:v>
                </c:pt>
                <c:pt idx="60">
                  <c:v>0.33333333333333331</c:v>
                </c:pt>
                <c:pt idx="61">
                  <c:v>0.44262295081967212</c:v>
                </c:pt>
                <c:pt idx="62">
                  <c:v>0.37735849056603776</c:v>
                </c:pt>
                <c:pt idx="63">
                  <c:v>0.36206896551724138</c:v>
                </c:pt>
                <c:pt idx="64">
                  <c:v>0.3543307086614173</c:v>
                </c:pt>
                <c:pt idx="65">
                  <c:v>0.33333333333333331</c:v>
                </c:pt>
                <c:pt idx="66">
                  <c:v>0.25641025641025639</c:v>
                </c:pt>
                <c:pt idx="67">
                  <c:v>0.34210526315789475</c:v>
                </c:pt>
                <c:pt idx="68">
                  <c:v>0.31858407079646017</c:v>
                </c:pt>
                <c:pt idx="69">
                  <c:v>0.57499999999999996</c:v>
                </c:pt>
                <c:pt idx="70">
                  <c:v>0.51054852320675104</c:v>
                </c:pt>
                <c:pt idx="71">
                  <c:v>0.46153846153846156</c:v>
                </c:pt>
                <c:pt idx="72">
                  <c:v>0.45595854922279794</c:v>
                </c:pt>
                <c:pt idx="73">
                  <c:v>0.45387453874538747</c:v>
                </c:pt>
                <c:pt idx="74">
                  <c:v>0.44414168937329701</c:v>
                </c:pt>
                <c:pt idx="75">
                  <c:v>0.30188679245283018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EC7-43CB-BF1D-5FE2180FB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68868159"/>
        <c:axId val="1268886399"/>
      </c:barChart>
      <c:catAx>
        <c:axId val="12688681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8886399"/>
        <c:crosses val="autoZero"/>
        <c:auto val="1"/>
        <c:lblAlgn val="ctr"/>
        <c:lblOffset val="100"/>
        <c:noMultiLvlLbl val="0"/>
      </c:catAx>
      <c:valAx>
        <c:axId val="12688863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88681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</xdr:row>
      <xdr:rowOff>38099</xdr:rowOff>
    </xdr:from>
    <xdr:to>
      <xdr:col>17</xdr:col>
      <xdr:colOff>342900</xdr:colOff>
      <xdr:row>26</xdr:row>
      <xdr:rowOff>66674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473458-BC57-E93F-7131-20CA82CCEEA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95249</xdr:colOff>
      <xdr:row>9</xdr:row>
      <xdr:rowOff>142875</xdr:rowOff>
    </xdr:from>
    <xdr:to>
      <xdr:col>17</xdr:col>
      <xdr:colOff>447674</xdr:colOff>
      <xdr:row>14</xdr:row>
      <xdr:rowOff>152400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F6D20145-5B78-5C0E-7B15-3A80AE95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4" y="533400"/>
          <a:ext cx="9620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114300</xdr:colOff>
      <xdr:row>9</xdr:row>
      <xdr:rowOff>123825</xdr:rowOff>
    </xdr:from>
    <xdr:to>
      <xdr:col>24</xdr:col>
      <xdr:colOff>466725</xdr:colOff>
      <xdr:row>14</xdr:row>
      <xdr:rowOff>133350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CD2ACFB-B673-417B-B7D2-413B1A6B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44475" y="514350"/>
          <a:ext cx="9620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76199</xdr:colOff>
      <xdr:row>11</xdr:row>
      <xdr:rowOff>152399</xdr:rowOff>
    </xdr:from>
    <xdr:to>
      <xdr:col>15</xdr:col>
      <xdr:colOff>447674</xdr:colOff>
      <xdr:row>16</xdr:row>
      <xdr:rowOff>171449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359C76A2-1480-3C5E-5A5D-F5A69A21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9974" y="923924"/>
          <a:ext cx="981075" cy="981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95250</xdr:colOff>
      <xdr:row>11</xdr:row>
      <xdr:rowOff>85725</xdr:rowOff>
    </xdr:from>
    <xdr:to>
      <xdr:col>22</xdr:col>
      <xdr:colOff>466725</xdr:colOff>
      <xdr:row>16</xdr:row>
      <xdr:rowOff>104775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FEECB63-81F2-4A6F-81A7-00F42A4EB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06225" y="857250"/>
          <a:ext cx="981075" cy="981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190500</xdr:colOff>
      <xdr:row>12</xdr:row>
      <xdr:rowOff>95250</xdr:rowOff>
    </xdr:from>
    <xdr:to>
      <xdr:col>26</xdr:col>
      <xdr:colOff>561974</xdr:colOff>
      <xdr:row>17</xdr:row>
      <xdr:rowOff>114299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67A68C50-5950-1F2B-9ECC-A4B522DA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39875" y="1057275"/>
          <a:ext cx="981074" cy="981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142875</xdr:colOff>
      <xdr:row>13</xdr:row>
      <xdr:rowOff>9525</xdr:rowOff>
    </xdr:from>
    <xdr:to>
      <xdr:col>19</xdr:col>
      <xdr:colOff>514349</xdr:colOff>
      <xdr:row>18</xdr:row>
      <xdr:rowOff>19049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F20C4A25-5DE0-44AB-888E-05CC54A8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162050"/>
          <a:ext cx="981074" cy="981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95249</xdr:colOff>
      <xdr:row>28</xdr:row>
      <xdr:rowOff>142875</xdr:rowOff>
    </xdr:from>
    <xdr:to>
      <xdr:col>17</xdr:col>
      <xdr:colOff>361949</xdr:colOff>
      <xdr:row>33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B5D2022-0B88-4C5B-A8AA-2BC8B285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4" y="1876425"/>
          <a:ext cx="9620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114300</xdr:colOff>
      <xdr:row>28</xdr:row>
      <xdr:rowOff>123825</xdr:rowOff>
    </xdr:from>
    <xdr:to>
      <xdr:col>24</xdr:col>
      <xdr:colOff>466725</xdr:colOff>
      <xdr:row>33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7F33CDC-BC7F-4575-B953-8D8396F2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44475" y="1857375"/>
          <a:ext cx="9620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76199</xdr:colOff>
      <xdr:row>30</xdr:row>
      <xdr:rowOff>152399</xdr:rowOff>
    </xdr:from>
    <xdr:to>
      <xdr:col>15</xdr:col>
      <xdr:colOff>447674</xdr:colOff>
      <xdr:row>35</xdr:row>
      <xdr:rowOff>171449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F9666A9-31C3-4922-9A53-9C80D8E8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9974" y="2266949"/>
          <a:ext cx="981075" cy="981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95250</xdr:colOff>
      <xdr:row>30</xdr:row>
      <xdr:rowOff>85725</xdr:rowOff>
    </xdr:from>
    <xdr:to>
      <xdr:col>22</xdr:col>
      <xdr:colOff>466726</xdr:colOff>
      <xdr:row>35</xdr:row>
      <xdr:rowOff>104775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8AD8755-533D-4D79-8BFA-0272F0D9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06225" y="2200275"/>
          <a:ext cx="981075" cy="981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190500</xdr:colOff>
      <xdr:row>31</xdr:row>
      <xdr:rowOff>95250</xdr:rowOff>
    </xdr:from>
    <xdr:to>
      <xdr:col>26</xdr:col>
      <xdr:colOff>561974</xdr:colOff>
      <xdr:row>36</xdr:row>
      <xdr:rowOff>114299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36E86534-0FC6-4A23-A8FE-043EB444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39875" y="2400300"/>
          <a:ext cx="981074" cy="981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190500</xdr:colOff>
      <xdr:row>32</xdr:row>
      <xdr:rowOff>9525</xdr:rowOff>
    </xdr:from>
    <xdr:to>
      <xdr:col>19</xdr:col>
      <xdr:colOff>561975</xdr:colOff>
      <xdr:row>37</xdr:row>
      <xdr:rowOff>19049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53FE268A-72D9-4717-AD85-88951AA1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6124575"/>
          <a:ext cx="981075" cy="981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28574</xdr:colOff>
      <xdr:row>0</xdr:row>
      <xdr:rowOff>52387</xdr:rowOff>
    </xdr:from>
    <xdr:to>
      <xdr:col>26</xdr:col>
      <xdr:colOff>590550</xdr:colOff>
      <xdr:row>22</xdr:row>
      <xdr:rowOff>9525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1E0875C-7BF0-2100-E973-1D44AFE6AD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3</xdr:row>
      <xdr:rowOff>28575</xdr:rowOff>
    </xdr:from>
    <xdr:to>
      <xdr:col>43</xdr:col>
      <xdr:colOff>47625</xdr:colOff>
      <xdr:row>25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46E19AB-CAC4-81DE-FD16-79FBAD6994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OEL Cyril" refreshedDate="45617.688332175923" createdVersion="8" refreshedVersion="8" minRefreshableVersion="3" recordCount="23" xr:uid="{F4DB9D13-94F1-4BD7-8C15-1F30ABD682F8}">
  <cacheSource type="worksheet">
    <worksheetSource ref="A2:L25" sheet="Activité Siege S16"/>
  </cacheSource>
  <cacheFields count="12">
    <cacheField name="Pseudo" numFmtId="0">
      <sharedItems count="23">
        <s v="Vincent"/>
        <s v="Karnaaage"/>
        <s v="Discord"/>
        <s v="ShadowCat57"/>
        <s v="Pipou"/>
        <s v="Raphdonz"/>
        <s v="Alliouf_77"/>
        <s v="Faith"/>
        <s v="Judas7"/>
        <s v="Dydyfy"/>
        <s v="Drazarh"/>
        <s v="Pendemonium"/>
        <s v="Shadowskyz"/>
        <s v="Soldat-sky"/>
        <s v="Djaneïv"/>
        <s v="Kooinzell"/>
        <s v="Khalil*830"/>
        <s v="NT_HITMAN"/>
        <s v="Elmoutmout"/>
        <s v="Eldunarie"/>
        <s v="Okolet"/>
        <s v="Kookaburka"/>
        <s v="Manuelika"/>
      </sharedItems>
    </cacheField>
    <cacheField name="Win" numFmtId="0">
      <sharedItems containsSemiMixedTypes="0" containsString="0" containsNumber="1" containsInteger="1" minValue="33" maxValue="308"/>
    </cacheField>
    <cacheField name="Loose" numFmtId="0">
      <sharedItems containsSemiMixedTypes="0" containsString="0" containsNumber="1" containsInteger="1" minValue="8" maxValue="183"/>
    </cacheField>
    <cacheField name="Total" numFmtId="0">
      <sharedItems containsSemiMixedTypes="0" containsString="0" containsNumber="1" containsInteger="1" minValue="50" maxValue="335"/>
    </cacheField>
    <cacheField name="% Atq" numFmtId="10">
      <sharedItems containsSemiMixedTypes="0" containsString="0" containsNumber="1" minValue="0.3235294117647059" maxValue="0.93333333333333335"/>
    </cacheField>
    <cacheField name="Win2" numFmtId="0">
      <sharedItems containsSemiMixedTypes="0" containsString="0" containsNumber="1" containsInteger="1" minValue="0" maxValue="275"/>
    </cacheField>
    <cacheField name="Loose2" numFmtId="0">
      <sharedItems containsSemiMixedTypes="0" containsString="0" containsNumber="1" containsInteger="1" minValue="0" maxValue="364"/>
    </cacheField>
    <cacheField name="Total2" numFmtId="0">
      <sharedItems containsSemiMixedTypes="0" containsString="0" containsNumber="1" containsInteger="1" minValue="0" maxValue="599" count="23">
        <n v="599"/>
        <n v="590"/>
        <n v="492"/>
        <n v="436"/>
        <n v="416"/>
        <n v="182"/>
        <n v="422"/>
        <n v="490"/>
        <n v="139"/>
        <n v="76"/>
        <n v="150"/>
        <n v="583"/>
        <n v="252"/>
        <n v="154"/>
        <n v="65"/>
        <n v="134"/>
        <n v="181"/>
        <n v="44"/>
        <n v="118"/>
        <n v="24"/>
        <n v="0"/>
        <n v="162"/>
        <n v="19"/>
      </sharedItems>
    </cacheField>
    <cacheField name="% Def" numFmtId="10">
      <sharedItems containsSemiMixedTypes="0" containsString="0" containsNumber="1" minValue="0" maxValue="0.45909849749582637"/>
    </cacheField>
    <cacheField name="Utilisé" numFmtId="0">
      <sharedItems containsSemiMixedTypes="0" containsString="0" containsNumber="1" containsInteger="1" minValue="150" maxValue="990"/>
    </cacheField>
    <cacheField name="Max" numFmtId="0">
      <sharedItems containsSemiMixedTypes="0" containsString="0" containsNumber="1" containsInteger="1" minValue="450" maxValue="990"/>
    </cacheField>
    <cacheField name="% Utilisation" numFmtId="10">
      <sharedItems containsSemiMixedTypes="0" containsString="0" containsNumber="1" minValue="0.15151515151515152" maxValue="1" count="17">
        <n v="1"/>
        <n v="0.99696969696969695"/>
        <n v="0.96060606060606057"/>
        <n v="0.9242424242424242"/>
        <n v="0.9939393939393939"/>
        <n v="0.94545454545454544"/>
        <n v="0.78686868686868683"/>
        <n v="0.90909090909090906"/>
        <n v="0.64242424242424245"/>
        <n v="0.70909090909090911"/>
        <n v="0.84545454545454546"/>
        <n v="0.55555555555555558"/>
        <n v="0.47575757575757577"/>
        <n v="0.86875000000000002"/>
        <n v="0.73333333333333328"/>
        <n v="0.15151515151515152"/>
        <n v="0.536842105263157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OEL Cyril" refreshedDate="45621.385451967595" createdVersion="8" refreshedVersion="8" minRefreshableVersion="3" recordCount="162" xr:uid="{16CFE57A-155B-435D-BB84-12E986DEB220}">
  <cacheSource type="worksheet">
    <worksheetSource ref="A2:J164" sheet="Def Siege Saison 16"/>
  </cacheSource>
  <cacheFields count="10">
    <cacheField name="Nom" numFmtId="0">
      <sharedItems count="23">
        <s v="Karnaaage"/>
        <s v="Alliouf_77"/>
        <s v="Shad0wSkyZ"/>
        <s v="Faith"/>
        <s v="Pipou"/>
        <s v="Vincent"/>
        <s v="Raphdonz"/>
        <s v="Discord"/>
        <s v="Kooïnzell"/>
        <s v="Pendemonium"/>
        <s v="Drazarh"/>
        <s v="Judas7"/>
        <s v="Djaneïv"/>
        <s v="Eldunarie"/>
        <s v="Khalil*830"/>
        <s v="Manuelika"/>
        <s v="Soldat-Sky"/>
        <s v="NT_HITMAN"/>
        <s v="Elmoutmout"/>
        <s v="Kookaburka"/>
        <s v="Shadowcat"/>
        <s v="Dydyfy"/>
        <s v="Okolet"/>
      </sharedItems>
    </cacheField>
    <cacheField name="Type" numFmtId="0">
      <sharedItems count="2">
        <s v="5 nat"/>
        <s v="4 nat"/>
      </sharedItems>
    </cacheField>
    <cacheField name="Mob 1" numFmtId="0">
      <sharedItems/>
    </cacheField>
    <cacheField name="Mob 2" numFmtId="0">
      <sharedItems/>
    </cacheField>
    <cacheField name="Mob 3" numFmtId="0">
      <sharedItems/>
    </cacheField>
    <cacheField name="Def" numFmtId="0">
      <sharedItems count="122">
        <s v="Ophélia / Théomars / Taranys"/>
        <s v="Feng Yan / Laika / Camille"/>
        <s v="Satoru Gojo / Parjanya / Ritesh"/>
        <s v="Khmun / Adriana / Odin"/>
        <s v="Clara / Aria / Bombay"/>
        <s v="Harmonia / Vigor / Roid"/>
        <s v="Ciri Dark / Eshir / Truffe"/>
        <s v="Dominic / Nana / Perna"/>
        <s v="Mihyang / Cichlid / Liu Mei"/>
        <s v="Louise / Brita / Racuni"/>
        <s v="Hraesvelg / Kaki / Mina"/>
        <s v="Dominic / Nana / Juno"/>
        <s v="Clara / Chilling / Vritra"/>
        <s v="Chandra / Zen / Rakan"/>
        <s v="Khmun / Tetra / Kinki"/>
        <s v="Tesarion / Lora / Byungchul"/>
        <s v="Feng Yan / Nora / Camille"/>
        <s v="Chandra / Byungchul / Tesarion"/>
        <s v="Moore / Ritesh / Perna"/>
        <s v="Feng Yan / Woosa / Laika"/>
        <s v="Ophélia / Riley / Théomars"/>
        <s v="Louise / Nora / Minato"/>
        <s v="Clara / Vigor / Vritra"/>
        <s v="Seara / Orion / Masha"/>
        <s v="Dominic / Molly / Nana"/>
        <s v="Nigong / Byungchul / Manon"/>
        <s v="Martina / Shaina / Triana"/>
        <s v="Tesarion / Praha / Taranys"/>
        <s v="Xing Zhe / Nora / Camille"/>
        <s v="Louise / Kinki / Miles"/>
        <s v="Carcano / Megumi Eau / Brumuex"/>
        <s v="Mi Ying / Riley / Théomars"/>
        <s v="Clara / Liesel / Usha"/>
        <s v="Mihyang / Cichlid / Danu"/>
        <s v="Ashour / Camille / Byungchul"/>
        <s v="Trasar / Lulu / Kinki"/>
        <s v="Carcano / Manon / Eladriel"/>
        <s v="Seara / Eivor Dark / Iris"/>
        <s v="Ciri Dark / Emily / Vigor"/>
        <s v="Sylvia / Zen / Tesarion"/>
        <s v="Coockie Vent / Raoq / Fei"/>
        <s v="Théomars / Riley / Perna"/>
        <s v="Carcano / Iris / Triana"/>
        <s v="Carcano / Celia / Bombay"/>
        <s v="Jeanne / Théomars / Eladriel"/>
        <s v="Seara / Orion / Rakan"/>
        <s v="Feng Yan / Camille / Nora"/>
        <s v="Chandra / M.Bison Light / Odin"/>
        <s v="Carcano / Iris / Vritra"/>
        <s v="Ashour / Brita / Taranys"/>
        <s v="Clara / Eshir / Liesel"/>
        <s v="Ashour / Byungchul / Liu Mei"/>
        <s v="Clara / Emily / Danu"/>
        <s v="Carcano / Molly / Kinki"/>
        <s v="Tesarion / Shahat / Brita"/>
        <s v="Xing Zhe / Parajanya / Kinki"/>
        <s v="Maximilian / Zen / Théomars"/>
        <s v="Xing Zhe / Kumar / Camille"/>
        <s v="Mo Long / Riley / Byungchul"/>
        <s v="Chandra / Saturo Gojo Vent / Tesarion"/>
        <s v="Ashour / Eladriel / Minato"/>
        <s v="Nephthys / Zen / Rakan"/>
        <s v="Clara / Chilling / Danu"/>
        <s v="Théomars / Nora / Manon"/>
        <s v="Mimirr / Madeleine / Liu Mei"/>
        <s v="Trasar / Skogul / Molly"/>
        <s v="Galion / Tiana / Dorothy"/>
        <s v="Ophélia / Smicer / Camille"/>
        <s v="Carcano / Jubelle / Clara"/>
        <s v="Sekhmet / Eladriel / Bael"/>
        <s v="Sylvia / Byungchul / Parjanya"/>
        <s v="Ashour / Brita / Laima"/>
        <s v="Moore / Kumar / Ritesh"/>
        <s v="Herteit / Vigor / Riley"/>
        <s v="Feng Yan / Perna / Nana"/>
        <s v="Hyanès / Phenaka / Eshir"/>
        <s v="Ophélia / Brita / Angela"/>
        <s v="Tesarion / Anavel / Taranys"/>
        <s v="Feng Yan / Laika / Woosa"/>
        <s v="Ciri Dark / Eshir / Vritra"/>
        <s v="Dominic / Riley / Nana"/>
        <s v="Ashour / Léo / Camille"/>
        <s v="Moore / Masha / Parjanya"/>
        <s v="Khmun / Triana / Vigor"/>
        <s v="Feng Yan / Camille / Laika"/>
        <s v="Susano / Orion / Garo"/>
        <s v="Mo Long / Fermion / Artamiel"/>
        <s v="Seara / Eshir / Jeogun"/>
        <s v="Clara / Savannah / Théomars"/>
        <s v="Ophélia / Odin / Adriana"/>
        <s v="Hraesvelg / Robo Dark / Kaki"/>
        <s v="Mimirr / Roid / Betta"/>
        <s v="Khmun / Vigor / Danu"/>
        <s v="Shahat / Nana / Mugwang"/>
        <s v="Feng Yan / Julianne / Aaliayh"/>
        <s v="Ashour / Brita / Juno"/>
        <s v="Louise / Nora / Artamiel"/>
        <s v="Nana / Benedict / Savannah"/>
        <s v="Veromos / Camille / Zen"/>
        <s v="Bolverk / Feng Yan / Aaliayh"/>
        <s v="Khmun / Vigor / Kinki"/>
        <s v="Garo / Lulu / Halphas"/>
        <s v="Tesarion / Riley / Leo"/>
        <s v="Carcano / Orion / Kaki"/>
        <s v="Manon / Woosa / Saturo Gojo Vent"/>
        <s v="Khmun / Bastet / Odin"/>
        <s v="Carcano / Molly / Triana"/>
        <s v="Mi Ying / Théomars / Ophélia"/>
        <s v="Nana / Savannah / Perna"/>
        <s v="Ciri Dark / Vigor / Liu Mei"/>
        <s v="Feng Yan / Coco / Aaliayh"/>
        <s v="Jeanne / Nora / Théomars"/>
        <s v="Harmonia / Roid / Amduat"/>
        <s v="Ritesh / Perna / Abellio"/>
        <s v="Claire / Bastet / Odin"/>
        <s v="Ophélia / Shahat / Manon"/>
        <s v="Chandra / Ren / Dominic"/>
        <s v="Feng Yan / Alice / Taranys"/>
        <s v="Kumar / Craka / Byungchul"/>
        <s v="Clara / Bombay / Aria" u="1"/>
        <s v="Khmun / Kinki / Tetra" u="1"/>
        <s v="Harmonia / Roid / Vigor" u="1"/>
      </sharedItems>
    </cacheField>
    <cacheField name="win" numFmtId="0">
      <sharedItems containsSemiMixedTypes="0" containsString="0" containsNumber="1" containsInteger="1" minValue="0" maxValue="192"/>
    </cacheField>
    <cacheField name="loose" numFmtId="0">
      <sharedItems containsSemiMixedTypes="0" containsString="0" containsNumber="1" containsInteger="1" minValue="0" maxValue="245"/>
    </cacheField>
    <cacheField name="Nbr Utilisation" numFmtId="0">
      <sharedItems containsSemiMixedTypes="0" containsString="0" containsNumber="1" containsInteger="1" minValue="0" maxValue="437" count="81">
        <n v="5"/>
        <n v="30"/>
        <n v="77"/>
        <n v="86"/>
        <n v="7"/>
        <n v="117"/>
        <n v="65"/>
        <n v="110"/>
        <n v="143"/>
        <n v="6"/>
        <n v="44"/>
        <n v="148"/>
        <n v="100"/>
        <n v="130"/>
        <n v="66"/>
        <n v="22"/>
        <n v="179"/>
        <n v="2"/>
        <n v="108"/>
        <n v="19"/>
        <n v="33"/>
        <n v="26"/>
        <n v="218"/>
        <n v="98"/>
        <n v="109"/>
        <n v="144"/>
        <n v="408"/>
        <n v="180"/>
        <n v="36"/>
        <n v="319"/>
        <n v="173"/>
        <n v="437"/>
        <n v="9"/>
        <n v="53"/>
        <n v="15"/>
        <n v="39"/>
        <n v="1"/>
        <n v="40"/>
        <n v="237"/>
        <n v="367"/>
        <n v="193"/>
        <n v="271"/>
        <n v="31"/>
        <n v="10"/>
        <n v="23"/>
        <n v="60"/>
        <n v="62"/>
        <n v="34"/>
        <n v="92"/>
        <n v="270"/>
        <n v="94"/>
        <n v="8"/>
        <n v="32"/>
        <n v="24"/>
        <n v="56"/>
        <n v="278"/>
        <n v="384"/>
        <n v="102"/>
        <n v="409"/>
        <n v="3"/>
        <n v="25"/>
        <n v="112"/>
        <n v="4"/>
        <n v="11"/>
        <n v="0"/>
        <n v="103"/>
        <n v="16"/>
        <n v="38"/>
        <n v="82"/>
        <n v="17"/>
        <n v="113"/>
        <n v="27"/>
        <n v="71"/>
        <n v="50"/>
        <n v="264"/>
        <n v="145"/>
        <n v="194"/>
        <n v="127"/>
        <n v="61"/>
        <n v="116"/>
        <n v="159"/>
      </sharedItems>
    </cacheField>
    <cacheField name="Pourcentage" numFmtId="10">
      <sharedItems containsSemiMixedTypes="0" containsString="0" containsNumber="1" minValue="0" maxValue="0.6" count="91">
        <n v="0"/>
        <n v="0.23333333333333334"/>
        <n v="0.45454545454545453"/>
        <n v="0.31395348837209303"/>
        <n v="0.5714285714285714"/>
        <n v="0.42857142857142855"/>
        <n v="0.49572649572649574"/>
        <n v="0.23076923076923078"/>
        <n v="0.5"/>
        <n v="0.38181818181818183"/>
        <n v="0.34265734265734266"/>
        <n v="0.33333333333333331"/>
        <n v="0.47727272727272729"/>
        <n v="0.39864864864864863"/>
        <n v="0.44"/>
        <n v="0.38461538461538464"/>
        <n v="0.54545454545454541"/>
        <n v="0.40782122905027934"/>
        <n v="0.27777777777777779"/>
        <n v="0.31578947368421051"/>
        <n v="0.39393939393939392"/>
        <n v="0.47674418604651164"/>
        <n v="7.6923076923076927E-2"/>
        <n v="0.34862385321100919"/>
        <n v="0.38775510204081631"/>
        <n v="0.45871559633027525"/>
        <n v="0.36923076923076925"/>
        <n v="0.40972222222222221"/>
        <n v="0.40931372549019607"/>
        <n v="0.41111111111111109"/>
        <n v="0.48589341692789967"/>
        <n v="0.46242774566473988"/>
        <n v="0.43935926773455375"/>
        <n v="0.30188679245283018"/>
        <n v="0.6"/>
        <n v="0.46153846153846156"/>
        <n v="0.57499999999999996"/>
        <n v="0.51054852320675104"/>
        <n v="0.44414168937329701"/>
        <n v="0.45595854922279794"/>
        <n v="0.45387453874538747"/>
        <n v="0.38709677419354838"/>
        <n v="0.4"/>
        <n v="0.39130434782608697"/>
        <n v="0.36666666666666664"/>
        <n v="0.40322580645161288"/>
        <n v="0.23529411764705882"/>
        <n v="0.38043478260869568"/>
        <n v="0.41935483870967744"/>
        <n v="0.55925925925925923"/>
        <n v="0.52127659574468088"/>
        <n v="0.31818181818181818"/>
        <n v="0.34375"/>
        <n v="0.2"/>
        <n v="0.52500000000000002"/>
        <n v="0.47222222222222221"/>
        <n v="0.41666666666666669"/>
        <n v="0.32142857142857145"/>
        <n v="0.47841726618705038"/>
        <n v="0.36458333333333331"/>
        <n v="0.48201438848920863"/>
        <n v="0.44117647058823528"/>
        <n v="0.42053789731051344"/>
        <n v="0.25641025641025639"/>
        <n v="0.27272727272727271"/>
        <n v="0.29464285714285715"/>
        <n v="0.25"/>
        <n v="0.36363636363636365"/>
        <n v="9.0909090909090912E-2"/>
        <n v="0.27184466019417475"/>
        <n v="0.3125"/>
        <n v="0.52631578947368418"/>
        <n v="0.20833333333333334"/>
        <n v="0.3048780487804878"/>
        <n v="0.26666666666666666"/>
        <n v="0.125"/>
        <n v="0.11764705882352941"/>
        <n v="0.34210526315789475"/>
        <n v="0.31858407079646017"/>
        <n v="0.14814814814814814"/>
        <n v="0.30985915492957744"/>
        <n v="0.30434782608695654"/>
        <n v="0.26"/>
        <n v="0.21052631578947367"/>
        <n v="0.35984848484848486"/>
        <n v="0.47976878612716761"/>
        <n v="0.30927835051546393"/>
        <n v="0.3543307086614173"/>
        <n v="0.44262295081967212"/>
        <n v="0.36206896551724138"/>
        <n v="0.3773584905660377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OEL Cyril" refreshedDate="45628.589088657405" createdVersion="8" refreshedVersion="8" minRefreshableVersion="3" recordCount="20" xr:uid="{4203996B-AE0E-4402-8F05-2E754557766B}">
  <cacheSource type="worksheet">
    <worksheetSource ref="A2:L22" sheet="Activité Siege S17"/>
  </cacheSource>
  <cacheFields count="12">
    <cacheField name="Pseudo" numFmtId="0">
      <sharedItems count="20">
        <s v="Alliouf_77"/>
        <s v="Discord"/>
        <s v="Djaneïv"/>
        <s v="Drazarh"/>
        <s v="Dydyfy"/>
        <s v="Eldunarie"/>
        <s v="Elmoutmout"/>
        <s v="Faith"/>
        <s v="Judas7"/>
        <s v="Karnaaage"/>
        <s v="Khalil*830"/>
        <s v="Kooinzell"/>
        <s v="Kookaburka"/>
        <s v="Okolet"/>
        <s v="Pendemonium"/>
        <s v="Pipou"/>
        <s v="ShadowCat57"/>
        <s v="Shadowskyz"/>
        <s v="Soldat-sky"/>
        <s v="Vincent"/>
      </sharedItems>
    </cacheField>
    <cacheField name="Win" numFmtId="0">
      <sharedItems containsNonDate="0" containsString="0" containsBlank="1"/>
    </cacheField>
    <cacheField name="Loose" numFmtId="0">
      <sharedItems containsSemiMixedTypes="0" containsString="0" containsNumber="1" containsInteger="1" minValue="0" maxValue="0"/>
    </cacheField>
    <cacheField name="Total" numFmtId="0">
      <sharedItems containsNonDate="0" containsString="0" containsBlank="1"/>
    </cacheField>
    <cacheField name="% Atq" numFmtId="10">
      <sharedItems containsSemiMixedTypes="0" containsString="0" containsNumber="1" containsInteger="1" minValue="0" maxValue="0"/>
    </cacheField>
    <cacheField name="Win2" numFmtId="0">
      <sharedItems containsNonDate="0" containsString="0" containsBlank="1"/>
    </cacheField>
    <cacheField name="Loose2" numFmtId="0">
      <sharedItems containsSemiMixedTypes="0" containsString="0" containsNumber="1" containsInteger="1" minValue="0" maxValue="0"/>
    </cacheField>
    <cacheField name="Total2" numFmtId="0">
      <sharedItems containsNonDate="0" containsString="0" containsBlank="1"/>
    </cacheField>
    <cacheField name="% Def" numFmtId="10">
      <sharedItems containsSemiMixedTypes="0" containsString="0" containsNumber="1" containsInteger="1" minValue="0" maxValue="0"/>
    </cacheField>
    <cacheField name="Utilisé" numFmtId="0">
      <sharedItems containsNonDate="0" containsString="0" containsBlank="1"/>
    </cacheField>
    <cacheField name="Max" numFmtId="0">
      <sharedItems containsNonDate="0" containsString="0" containsBlank="1"/>
    </cacheField>
    <cacheField name="% Utilisation" numFmtId="1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n v="308"/>
    <n v="22"/>
    <n v="330"/>
    <n v="0.93333333333333335"/>
    <n v="275"/>
    <n v="324"/>
    <x v="0"/>
    <n v="0.45909849749582637"/>
    <n v="990"/>
    <n v="990"/>
    <x v="0"/>
  </r>
  <r>
    <x v="1"/>
    <n v="287"/>
    <n v="43"/>
    <n v="330"/>
    <n v="0.86969696969696975"/>
    <n v="226"/>
    <n v="364"/>
    <x v="1"/>
    <n v="0.38305084745762713"/>
    <n v="990"/>
    <n v="990"/>
    <x v="0"/>
  </r>
  <r>
    <x v="2"/>
    <n v="248"/>
    <n v="87"/>
    <n v="335"/>
    <n v="0.74029850746268655"/>
    <n v="213"/>
    <n v="279"/>
    <x v="2"/>
    <n v="0.43292682926829268"/>
    <n v="990"/>
    <n v="990"/>
    <x v="0"/>
  </r>
  <r>
    <x v="3"/>
    <n v="245"/>
    <n v="86"/>
    <n v="331"/>
    <n v="0.74018126888217528"/>
    <n v="132"/>
    <n v="304"/>
    <x v="3"/>
    <n v="0.30275229357798167"/>
    <n v="987"/>
    <n v="990"/>
    <x v="1"/>
  </r>
  <r>
    <x v="4"/>
    <n v="244"/>
    <n v="72"/>
    <n v="316"/>
    <n v="0.77215189873417722"/>
    <n v="174"/>
    <n v="242"/>
    <x v="4"/>
    <n v="0.41826923076923078"/>
    <n v="951"/>
    <n v="990"/>
    <x v="2"/>
  </r>
  <r>
    <x v="5"/>
    <n v="226"/>
    <n v="82"/>
    <n v="308"/>
    <n v="0.73376623376623373"/>
    <n v="52"/>
    <n v="130"/>
    <x v="5"/>
    <n v="0.2857142857142857"/>
    <n v="915"/>
    <n v="990"/>
    <x v="3"/>
  </r>
  <r>
    <x v="6"/>
    <n v="217"/>
    <n v="112"/>
    <n v="329"/>
    <n v="0.65957446808510634"/>
    <n v="168"/>
    <n v="254"/>
    <x v="6"/>
    <n v="0.3981042654028436"/>
    <n v="984"/>
    <n v="990"/>
    <x v="4"/>
  </r>
  <r>
    <x v="7"/>
    <n v="207"/>
    <n v="105"/>
    <n v="312"/>
    <n v="0.66346153846153844"/>
    <n v="179"/>
    <n v="311"/>
    <x v="7"/>
    <n v="0.36530612244897959"/>
    <n v="936"/>
    <n v="990"/>
    <x v="5"/>
  </r>
  <r>
    <x v="8"/>
    <n v="205"/>
    <n v="110"/>
    <n v="315"/>
    <n v="0.65079365079365081"/>
    <n v="28"/>
    <n v="111"/>
    <x v="8"/>
    <n v="0.20143884892086331"/>
    <n v="936"/>
    <n v="990"/>
    <x v="5"/>
  </r>
  <r>
    <x v="9"/>
    <n v="197"/>
    <n v="67"/>
    <n v="264"/>
    <n v="0.74621212121212122"/>
    <n v="11"/>
    <n v="65"/>
    <x v="9"/>
    <n v="0.14473684210526316"/>
    <n v="779"/>
    <n v="990"/>
    <x v="6"/>
  </r>
  <r>
    <x v="10"/>
    <n v="168"/>
    <n v="133"/>
    <n v="301"/>
    <n v="0.55813953488372092"/>
    <n v="36"/>
    <n v="114"/>
    <x v="10"/>
    <n v="0.24"/>
    <n v="900"/>
    <n v="990"/>
    <x v="7"/>
  </r>
  <r>
    <x v="11"/>
    <n v="163"/>
    <n v="49"/>
    <n v="212"/>
    <n v="0.76886792452830188"/>
    <n v="224"/>
    <n v="359"/>
    <x v="11"/>
    <n v="0.38421955403087477"/>
    <n v="636"/>
    <n v="990"/>
    <x v="8"/>
  </r>
  <r>
    <x v="12"/>
    <n v="163"/>
    <n v="70"/>
    <n v="233"/>
    <n v="0.69957081545064381"/>
    <n v="85"/>
    <n v="167"/>
    <x v="12"/>
    <n v="0.33730158730158732"/>
    <n v="702"/>
    <n v="990"/>
    <x v="9"/>
  </r>
  <r>
    <x v="13"/>
    <n v="161"/>
    <n v="122"/>
    <n v="283"/>
    <n v="0.56890459363957602"/>
    <n v="32"/>
    <n v="122"/>
    <x v="13"/>
    <n v="0.20779220779220781"/>
    <n v="837"/>
    <n v="990"/>
    <x v="10"/>
  </r>
  <r>
    <x v="14"/>
    <n v="152"/>
    <n v="183"/>
    <n v="335"/>
    <n v="0.45373134328358211"/>
    <n v="11"/>
    <n v="54"/>
    <x v="14"/>
    <n v="0.16923076923076924"/>
    <n v="990"/>
    <n v="990"/>
    <x v="0"/>
  </r>
  <r>
    <x v="15"/>
    <n v="132"/>
    <n v="18"/>
    <n v="150"/>
    <n v="0.88"/>
    <n v="49"/>
    <n v="85"/>
    <x v="15"/>
    <n v="0.36567164179104478"/>
    <n v="450"/>
    <n v="450"/>
    <x v="0"/>
  </r>
  <r>
    <x v="16"/>
    <n v="131"/>
    <n v="80"/>
    <n v="211"/>
    <n v="0.62085308056872035"/>
    <n v="56"/>
    <n v="125"/>
    <x v="16"/>
    <n v="0.30939226519337015"/>
    <n v="636"/>
    <n v="990"/>
    <x v="8"/>
  </r>
  <r>
    <x v="17"/>
    <n v="89"/>
    <n v="96"/>
    <n v="185"/>
    <n v="0.48108108108108111"/>
    <n v="9"/>
    <n v="35"/>
    <x v="17"/>
    <n v="0.20454545454545456"/>
    <n v="550"/>
    <n v="990"/>
    <x v="11"/>
  </r>
  <r>
    <x v="18"/>
    <n v="73"/>
    <n v="84"/>
    <n v="157"/>
    <n v="0.46496815286624205"/>
    <n v="29"/>
    <n v="89"/>
    <x v="18"/>
    <n v="0.24576271186440679"/>
    <n v="471"/>
    <n v="990"/>
    <x v="12"/>
  </r>
  <r>
    <x v="19"/>
    <n v="49"/>
    <n v="90"/>
    <n v="139"/>
    <n v="0.35251798561151076"/>
    <n v="0"/>
    <n v="24"/>
    <x v="19"/>
    <n v="0"/>
    <n v="417"/>
    <n v="480"/>
    <x v="13"/>
  </r>
  <r>
    <x v="20"/>
    <n v="47"/>
    <n v="62"/>
    <n v="109"/>
    <n v="0.43119266055045874"/>
    <n v="0"/>
    <n v="0"/>
    <x v="20"/>
    <n v="0"/>
    <n v="330"/>
    <n v="450"/>
    <x v="14"/>
  </r>
  <r>
    <x v="21"/>
    <n v="42"/>
    <n v="8"/>
    <n v="50"/>
    <n v="0.84"/>
    <n v="51"/>
    <n v="111"/>
    <x v="21"/>
    <n v="0.31481481481481483"/>
    <n v="150"/>
    <n v="990"/>
    <x v="15"/>
  </r>
  <r>
    <x v="22"/>
    <n v="33"/>
    <n v="69"/>
    <n v="102"/>
    <n v="0.3235294117647059"/>
    <n v="4"/>
    <n v="15"/>
    <x v="22"/>
    <n v="0.21052631578947367"/>
    <n v="306"/>
    <n v="570"/>
    <x v="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2">
  <r>
    <x v="0"/>
    <x v="0"/>
    <s v="Ophélia"/>
    <s v="Théomars"/>
    <s v="Taranys"/>
    <x v="0"/>
    <n v="0"/>
    <n v="5"/>
    <x v="0"/>
    <x v="0"/>
  </r>
  <r>
    <x v="0"/>
    <x v="0"/>
    <s v="Feng Yan"/>
    <s v="Laika"/>
    <s v="Camille"/>
    <x v="1"/>
    <n v="7"/>
    <n v="23"/>
    <x v="1"/>
    <x v="1"/>
  </r>
  <r>
    <x v="0"/>
    <x v="0"/>
    <s v="Satoru Gojo"/>
    <s v="Parjanya"/>
    <s v="Ritesh"/>
    <x v="2"/>
    <n v="35"/>
    <n v="42"/>
    <x v="2"/>
    <x v="2"/>
  </r>
  <r>
    <x v="0"/>
    <x v="0"/>
    <s v="Khmun"/>
    <s v="Adriana"/>
    <s v="Odin"/>
    <x v="3"/>
    <n v="27"/>
    <n v="59"/>
    <x v="3"/>
    <x v="3"/>
  </r>
  <r>
    <x v="0"/>
    <x v="1"/>
    <s v="Clara"/>
    <s v="Aria"/>
    <s v="Bombay"/>
    <x v="4"/>
    <n v="4"/>
    <n v="3"/>
    <x v="4"/>
    <x v="4"/>
  </r>
  <r>
    <x v="0"/>
    <x v="1"/>
    <s v="Harmonia"/>
    <s v="Vigor"/>
    <s v="Roid"/>
    <x v="5"/>
    <n v="33"/>
    <n v="44"/>
    <x v="2"/>
    <x v="5"/>
  </r>
  <r>
    <x v="0"/>
    <x v="1"/>
    <s v="Ciri Dark"/>
    <s v="Eshir"/>
    <s v="Truffe"/>
    <x v="6"/>
    <n v="58"/>
    <n v="59"/>
    <x v="5"/>
    <x v="6"/>
  </r>
  <r>
    <x v="0"/>
    <x v="0"/>
    <s v="Dominic"/>
    <s v="Nana"/>
    <s v="Perna"/>
    <x v="7"/>
    <n v="15"/>
    <n v="50"/>
    <x v="6"/>
    <x v="7"/>
  </r>
  <r>
    <x v="0"/>
    <x v="1"/>
    <s v="Mihyang"/>
    <s v="Cichlid"/>
    <s v="Liu Mei"/>
    <x v="8"/>
    <n v="43"/>
    <n v="43"/>
    <x v="3"/>
    <x v="8"/>
  </r>
  <r>
    <x v="0"/>
    <x v="0"/>
    <s v="Louise"/>
    <s v="Brita"/>
    <s v="Racuni"/>
    <x v="9"/>
    <n v="42"/>
    <n v="68"/>
    <x v="7"/>
    <x v="9"/>
  </r>
  <r>
    <x v="1"/>
    <x v="1"/>
    <s v="Hraesvelg"/>
    <s v="Kaki"/>
    <s v="Mina"/>
    <x v="10"/>
    <n v="49"/>
    <n v="94"/>
    <x v="8"/>
    <x v="10"/>
  </r>
  <r>
    <x v="1"/>
    <x v="0"/>
    <s v="Dominic"/>
    <s v="Nana"/>
    <s v="Juno"/>
    <x v="11"/>
    <n v="2"/>
    <n v="4"/>
    <x v="9"/>
    <x v="11"/>
  </r>
  <r>
    <x v="1"/>
    <x v="1"/>
    <s v="Clara"/>
    <s v="Chilling"/>
    <s v="Vritra"/>
    <x v="12"/>
    <n v="21"/>
    <n v="23"/>
    <x v="10"/>
    <x v="12"/>
  </r>
  <r>
    <x v="1"/>
    <x v="0"/>
    <s v="Chandra"/>
    <s v="Zen"/>
    <s v="Rakan"/>
    <x v="13"/>
    <n v="59"/>
    <n v="89"/>
    <x v="11"/>
    <x v="13"/>
  </r>
  <r>
    <x v="1"/>
    <x v="1"/>
    <s v="Khmun"/>
    <s v="Tetra"/>
    <s v="Kinki"/>
    <x v="14"/>
    <n v="44"/>
    <n v="56"/>
    <x v="12"/>
    <x v="14"/>
  </r>
  <r>
    <x v="1"/>
    <x v="0"/>
    <s v="Tesarion"/>
    <s v="Lora"/>
    <s v="Byungchul"/>
    <x v="15"/>
    <n v="50"/>
    <n v="80"/>
    <x v="13"/>
    <x v="15"/>
  </r>
  <r>
    <x v="2"/>
    <x v="0"/>
    <s v="Feng Yan"/>
    <s v="Nora"/>
    <s v="Camille"/>
    <x v="16"/>
    <n v="22"/>
    <n v="44"/>
    <x v="14"/>
    <x v="11"/>
  </r>
  <r>
    <x v="2"/>
    <x v="0"/>
    <s v="Louise"/>
    <s v="Brita"/>
    <s v="Racuni"/>
    <x v="9"/>
    <n v="12"/>
    <n v="10"/>
    <x v="15"/>
    <x v="16"/>
  </r>
  <r>
    <x v="2"/>
    <x v="0"/>
    <s v="Chandra"/>
    <s v="Byungchul"/>
    <s v="Tesarion"/>
    <x v="17"/>
    <n v="73"/>
    <n v="106"/>
    <x v="16"/>
    <x v="17"/>
  </r>
  <r>
    <x v="2"/>
    <x v="0"/>
    <s v="Moore"/>
    <s v="Ritesh"/>
    <s v="Perna"/>
    <x v="18"/>
    <n v="0"/>
    <n v="2"/>
    <x v="17"/>
    <x v="0"/>
  </r>
  <r>
    <x v="3"/>
    <x v="0"/>
    <s v="Feng Yan"/>
    <s v="Woosa"/>
    <s v="Laika"/>
    <x v="19"/>
    <n v="0"/>
    <n v="7"/>
    <x v="4"/>
    <x v="0"/>
  </r>
  <r>
    <x v="3"/>
    <x v="0"/>
    <s v="Ophélia"/>
    <s v="Riley"/>
    <s v="Théomars"/>
    <x v="20"/>
    <n v="30"/>
    <n v="78"/>
    <x v="18"/>
    <x v="18"/>
  </r>
  <r>
    <x v="3"/>
    <x v="0"/>
    <s v="Louise"/>
    <s v="Nora"/>
    <s v="Minato"/>
    <x v="21"/>
    <n v="6"/>
    <n v="13"/>
    <x v="19"/>
    <x v="19"/>
  </r>
  <r>
    <x v="3"/>
    <x v="1"/>
    <s v="Clara"/>
    <s v="Vigor"/>
    <s v="Vritra"/>
    <x v="22"/>
    <n v="13"/>
    <n v="20"/>
    <x v="20"/>
    <x v="20"/>
  </r>
  <r>
    <x v="3"/>
    <x v="1"/>
    <s v="Khmun"/>
    <s v="Tetra"/>
    <s v="Kinki"/>
    <x v="14"/>
    <n v="41"/>
    <n v="45"/>
    <x v="3"/>
    <x v="21"/>
  </r>
  <r>
    <x v="3"/>
    <x v="0"/>
    <s v="Seara"/>
    <s v="Orion"/>
    <s v="Masha"/>
    <x v="23"/>
    <n v="2"/>
    <n v="24"/>
    <x v="21"/>
    <x v="22"/>
  </r>
  <r>
    <x v="3"/>
    <x v="0"/>
    <s v="Dominic"/>
    <s v="Molly"/>
    <s v="Nana"/>
    <x v="24"/>
    <n v="76"/>
    <n v="142"/>
    <x v="22"/>
    <x v="23"/>
  </r>
  <r>
    <x v="3"/>
    <x v="0"/>
    <s v="Chandra"/>
    <s v="Zen"/>
    <s v="Rakan"/>
    <x v="13"/>
    <n v="38"/>
    <n v="60"/>
    <x v="23"/>
    <x v="24"/>
  </r>
  <r>
    <x v="3"/>
    <x v="0"/>
    <s v="Nigong"/>
    <s v="Byungchul"/>
    <s v="Manon"/>
    <x v="25"/>
    <n v="50"/>
    <n v="59"/>
    <x v="24"/>
    <x v="25"/>
  </r>
  <r>
    <x v="4"/>
    <x v="1"/>
    <s v="Martina"/>
    <s v="Shaina"/>
    <s v="Triana"/>
    <x v="26"/>
    <n v="48"/>
    <n v="82"/>
    <x v="13"/>
    <x v="26"/>
  </r>
  <r>
    <x v="4"/>
    <x v="1"/>
    <s v="Harmonia"/>
    <s v="Vigor"/>
    <s v="Roid"/>
    <x v="5"/>
    <n v="59"/>
    <n v="85"/>
    <x v="25"/>
    <x v="27"/>
  </r>
  <r>
    <x v="4"/>
    <x v="0"/>
    <s v="Ophélia"/>
    <s v="Riley"/>
    <s v="Théomars"/>
    <x v="20"/>
    <n v="167"/>
    <n v="241"/>
    <x v="26"/>
    <x v="28"/>
  </r>
  <r>
    <x v="4"/>
    <x v="0"/>
    <s v="Tesarion"/>
    <s v="Praha"/>
    <s v="Taranys"/>
    <x v="27"/>
    <n v="74"/>
    <n v="106"/>
    <x v="27"/>
    <x v="29"/>
  </r>
  <r>
    <x v="4"/>
    <x v="0"/>
    <s v="Xing Zhe"/>
    <s v="Nora"/>
    <s v="Camille"/>
    <x v="28"/>
    <n v="12"/>
    <n v="24"/>
    <x v="28"/>
    <x v="11"/>
  </r>
  <r>
    <x v="4"/>
    <x v="1"/>
    <s v="Khmun"/>
    <s v="Tetra"/>
    <s v="Kinki"/>
    <x v="14"/>
    <n v="155"/>
    <n v="164"/>
    <x v="29"/>
    <x v="30"/>
  </r>
  <r>
    <x v="4"/>
    <x v="0"/>
    <s v="Chandra"/>
    <s v="Zen"/>
    <s v="Rakan"/>
    <x v="13"/>
    <n v="80"/>
    <n v="93"/>
    <x v="30"/>
    <x v="31"/>
  </r>
  <r>
    <x v="4"/>
    <x v="0"/>
    <s v="Louise"/>
    <s v="Kinki"/>
    <s v="Miles"/>
    <x v="29"/>
    <n v="192"/>
    <n v="245"/>
    <x v="31"/>
    <x v="32"/>
  </r>
  <r>
    <x v="5"/>
    <x v="1"/>
    <s v="Carcano"/>
    <s v="Megumi Eau"/>
    <s v="Brumuex"/>
    <x v="30"/>
    <n v="3"/>
    <n v="6"/>
    <x v="32"/>
    <x v="11"/>
  </r>
  <r>
    <x v="5"/>
    <x v="0"/>
    <s v="Mi Ying"/>
    <s v="Riley"/>
    <s v="Théomars"/>
    <x v="31"/>
    <n v="16"/>
    <n v="37"/>
    <x v="33"/>
    <x v="33"/>
  </r>
  <r>
    <x v="5"/>
    <x v="1"/>
    <s v="Clara"/>
    <s v="Liesel"/>
    <s v="Usha"/>
    <x v="32"/>
    <n v="9"/>
    <n v="6"/>
    <x v="34"/>
    <x v="34"/>
  </r>
  <r>
    <x v="5"/>
    <x v="1"/>
    <s v="Mihyang"/>
    <s v="Cichlid"/>
    <s v="Danu"/>
    <x v="33"/>
    <n v="18"/>
    <n v="21"/>
    <x v="35"/>
    <x v="35"/>
  </r>
  <r>
    <x v="5"/>
    <x v="0"/>
    <s v="Ashour"/>
    <s v="Camille"/>
    <s v="Byungchul"/>
    <x v="34"/>
    <n v="0"/>
    <n v="1"/>
    <x v="36"/>
    <x v="0"/>
  </r>
  <r>
    <x v="5"/>
    <x v="1"/>
    <s v="Trasar"/>
    <s v="Lulu"/>
    <s v="Kinki"/>
    <x v="35"/>
    <n v="23"/>
    <n v="17"/>
    <x v="37"/>
    <x v="36"/>
  </r>
  <r>
    <x v="5"/>
    <x v="0"/>
    <s v="Carcano"/>
    <s v="Manon"/>
    <s v="Eladriel"/>
    <x v="36"/>
    <n v="121"/>
    <n v="116"/>
    <x v="38"/>
    <x v="37"/>
  </r>
  <r>
    <x v="5"/>
    <x v="0"/>
    <s v="Seara"/>
    <s v="Eivor Dark"/>
    <s v="Iris"/>
    <x v="37"/>
    <n v="163"/>
    <n v="204"/>
    <x v="39"/>
    <x v="38"/>
  </r>
  <r>
    <x v="5"/>
    <x v="1"/>
    <s v="Ciri Dark"/>
    <s v="Emily"/>
    <s v="Vigor"/>
    <x v="38"/>
    <n v="88"/>
    <n v="105"/>
    <x v="40"/>
    <x v="39"/>
  </r>
  <r>
    <x v="5"/>
    <x v="0"/>
    <s v="Sylvia"/>
    <s v="Zen"/>
    <s v="Tesarion"/>
    <x v="39"/>
    <n v="123"/>
    <n v="148"/>
    <x v="41"/>
    <x v="40"/>
  </r>
  <r>
    <x v="6"/>
    <x v="1"/>
    <s v="Khmun"/>
    <s v="Tetra"/>
    <s v="Kinki"/>
    <x v="14"/>
    <n v="1"/>
    <n v="1"/>
    <x v="17"/>
    <x v="8"/>
  </r>
  <r>
    <x v="6"/>
    <x v="1"/>
    <s v="Coockie Vent"/>
    <s v="Raoq"/>
    <s v="Fei"/>
    <x v="40"/>
    <n v="12"/>
    <n v="19"/>
    <x v="42"/>
    <x v="41"/>
  </r>
  <r>
    <x v="6"/>
    <x v="1"/>
    <s v="Clara"/>
    <s v="Vigor"/>
    <s v="Vritra"/>
    <x v="22"/>
    <n v="4"/>
    <n v="6"/>
    <x v="43"/>
    <x v="42"/>
  </r>
  <r>
    <x v="6"/>
    <x v="0"/>
    <s v="Théomars"/>
    <s v="Riley"/>
    <s v="Perna"/>
    <x v="41"/>
    <n v="0"/>
    <n v="2"/>
    <x v="17"/>
    <x v="0"/>
  </r>
  <r>
    <x v="6"/>
    <x v="1"/>
    <s v="Carcano"/>
    <s v="Iris"/>
    <s v="Triana"/>
    <x v="42"/>
    <n v="9"/>
    <n v="14"/>
    <x v="44"/>
    <x v="43"/>
  </r>
  <r>
    <x v="6"/>
    <x v="0"/>
    <s v="Carcano"/>
    <s v="Celia"/>
    <s v="Bombay"/>
    <x v="43"/>
    <n v="10"/>
    <n v="16"/>
    <x v="21"/>
    <x v="15"/>
  </r>
  <r>
    <x v="7"/>
    <x v="0"/>
    <s v="Jeanne"/>
    <s v="Théomars"/>
    <s v="Eladriel"/>
    <x v="44"/>
    <n v="22"/>
    <n v="38"/>
    <x v="45"/>
    <x v="44"/>
  </r>
  <r>
    <x v="7"/>
    <x v="1"/>
    <s v="Harmonia"/>
    <s v="Vigor"/>
    <s v="Roid"/>
    <x v="5"/>
    <n v="24"/>
    <n v="36"/>
    <x v="45"/>
    <x v="42"/>
  </r>
  <r>
    <x v="7"/>
    <x v="0"/>
    <s v="Seara"/>
    <s v="Orion"/>
    <s v="Rakan"/>
    <x v="45"/>
    <n v="25"/>
    <n v="37"/>
    <x v="46"/>
    <x v="45"/>
  </r>
  <r>
    <x v="7"/>
    <x v="0"/>
    <s v="Feng Yan"/>
    <s v="Camille"/>
    <s v="Nora"/>
    <x v="46"/>
    <n v="8"/>
    <n v="26"/>
    <x v="47"/>
    <x v="46"/>
  </r>
  <r>
    <x v="7"/>
    <x v="0"/>
    <s v="Chandra"/>
    <s v="M.Bison Light"/>
    <s v="Odin"/>
    <x v="47"/>
    <n v="35"/>
    <n v="57"/>
    <x v="48"/>
    <x v="47"/>
  </r>
  <r>
    <x v="7"/>
    <x v="1"/>
    <s v="Carcano"/>
    <s v="Iris"/>
    <s v="Vritra"/>
    <x v="48"/>
    <n v="26"/>
    <n v="36"/>
    <x v="46"/>
    <x v="48"/>
  </r>
  <r>
    <x v="7"/>
    <x v="0"/>
    <s v="Ashour"/>
    <s v="Brita"/>
    <s v="Taranys"/>
    <x v="49"/>
    <n v="151"/>
    <n v="119"/>
    <x v="49"/>
    <x v="49"/>
  </r>
  <r>
    <x v="7"/>
    <x v="1"/>
    <s v="Clara"/>
    <s v="Eshir"/>
    <s v="Liesel"/>
    <x v="50"/>
    <n v="49"/>
    <n v="45"/>
    <x v="50"/>
    <x v="50"/>
  </r>
  <r>
    <x v="8"/>
    <x v="0"/>
    <s v="Ashour"/>
    <s v="Byungchul"/>
    <s v="Liu Mei"/>
    <x v="51"/>
    <n v="5"/>
    <n v="10"/>
    <x v="34"/>
    <x v="11"/>
  </r>
  <r>
    <x v="8"/>
    <x v="1"/>
    <s v="Clara"/>
    <s v="Emily"/>
    <s v="Danu"/>
    <x v="52"/>
    <n v="7"/>
    <n v="15"/>
    <x v="15"/>
    <x v="51"/>
  </r>
  <r>
    <x v="8"/>
    <x v="1"/>
    <s v="Carcano"/>
    <s v="Molly"/>
    <s v="Kinki"/>
    <x v="53"/>
    <n v="3"/>
    <n v="4"/>
    <x v="4"/>
    <x v="5"/>
  </r>
  <r>
    <x v="8"/>
    <x v="0"/>
    <s v="Tesarion"/>
    <s v="Shahat"/>
    <s v="Brita"/>
    <x v="54"/>
    <n v="0"/>
    <n v="8"/>
    <x v="51"/>
    <x v="0"/>
  </r>
  <r>
    <x v="8"/>
    <x v="0"/>
    <s v="Xing Zhe"/>
    <s v="Parajanya"/>
    <s v="Kinki"/>
    <x v="55"/>
    <n v="11"/>
    <n v="21"/>
    <x v="52"/>
    <x v="52"/>
  </r>
  <r>
    <x v="8"/>
    <x v="0"/>
    <s v="Maximilian"/>
    <s v="Zen"/>
    <s v="Théomars"/>
    <x v="56"/>
    <n v="2"/>
    <n v="8"/>
    <x v="43"/>
    <x v="53"/>
  </r>
  <r>
    <x v="8"/>
    <x v="0"/>
    <s v="Louise"/>
    <s v="Nora"/>
    <s v="Minato"/>
    <x v="21"/>
    <n v="21"/>
    <n v="19"/>
    <x v="37"/>
    <x v="54"/>
  </r>
  <r>
    <x v="9"/>
    <x v="0"/>
    <s v="Xing Zhe"/>
    <s v="Kumar"/>
    <s v="Camille"/>
    <x v="57"/>
    <n v="17"/>
    <n v="19"/>
    <x v="28"/>
    <x v="55"/>
  </r>
  <r>
    <x v="9"/>
    <x v="0"/>
    <s v="Mo Long"/>
    <s v="Riley"/>
    <s v="Byungchul"/>
    <x v="58"/>
    <n v="1"/>
    <n v="4"/>
    <x v="0"/>
    <x v="53"/>
  </r>
  <r>
    <x v="9"/>
    <x v="0"/>
    <s v="Chandra"/>
    <s v="Saturo Gojo Vent"/>
    <s v="Tesarion"/>
    <x v="59"/>
    <n v="10"/>
    <n v="14"/>
    <x v="53"/>
    <x v="56"/>
  </r>
  <r>
    <x v="9"/>
    <x v="0"/>
    <s v="Ashour"/>
    <s v="Eladriel"/>
    <s v="Minato"/>
    <x v="60"/>
    <n v="18"/>
    <n v="38"/>
    <x v="54"/>
    <x v="57"/>
  </r>
  <r>
    <x v="9"/>
    <x v="1"/>
    <s v="Khmun"/>
    <s v="Tetra"/>
    <s v="Kinki"/>
    <x v="14"/>
    <n v="133"/>
    <n v="145"/>
    <x v="55"/>
    <x v="58"/>
  </r>
  <r>
    <x v="9"/>
    <x v="0"/>
    <s v="Seara"/>
    <s v="Orion"/>
    <s v="Masha"/>
    <x v="23"/>
    <n v="140"/>
    <n v="244"/>
    <x v="56"/>
    <x v="59"/>
  </r>
  <r>
    <x v="9"/>
    <x v="0"/>
    <s v="Nephthys"/>
    <s v="Zen"/>
    <s v="Rakan"/>
    <x v="61"/>
    <n v="16"/>
    <n v="37"/>
    <x v="33"/>
    <x v="33"/>
  </r>
  <r>
    <x v="9"/>
    <x v="0"/>
    <s v="Louise"/>
    <s v="Brita"/>
    <s v="Racuni"/>
    <x v="9"/>
    <n v="134"/>
    <n v="144"/>
    <x v="55"/>
    <x v="60"/>
  </r>
  <r>
    <x v="9"/>
    <x v="1"/>
    <s v="Clara"/>
    <s v="Chilling"/>
    <s v="Danu"/>
    <x v="62"/>
    <n v="45"/>
    <n v="57"/>
    <x v="57"/>
    <x v="61"/>
  </r>
  <r>
    <x v="9"/>
    <x v="0"/>
    <s v="Théomars"/>
    <s v="Nora"/>
    <s v="Manon"/>
    <x v="63"/>
    <n v="172"/>
    <n v="237"/>
    <x v="58"/>
    <x v="62"/>
  </r>
  <r>
    <x v="10"/>
    <x v="1"/>
    <s v="Mimirr"/>
    <s v="Madeleine"/>
    <s v="Liu Mei"/>
    <x v="64"/>
    <n v="10"/>
    <n v="29"/>
    <x v="35"/>
    <x v="63"/>
  </r>
  <r>
    <x v="10"/>
    <x v="1"/>
    <s v="Trasar"/>
    <s v="Skogul"/>
    <s v="Molly"/>
    <x v="65"/>
    <n v="1"/>
    <n v="2"/>
    <x v="59"/>
    <x v="11"/>
  </r>
  <r>
    <x v="10"/>
    <x v="0"/>
    <s v="Galion"/>
    <s v="Tiana"/>
    <s v="Dorothy"/>
    <x v="66"/>
    <n v="21"/>
    <n v="56"/>
    <x v="2"/>
    <x v="64"/>
  </r>
  <r>
    <x v="10"/>
    <x v="1"/>
    <s v="Martina"/>
    <s v="Shaina"/>
    <s v="Triana"/>
    <x v="26"/>
    <n v="5"/>
    <n v="20"/>
    <x v="60"/>
    <x v="53"/>
  </r>
  <r>
    <x v="10"/>
    <x v="0"/>
    <s v="Ophélia"/>
    <s v="Smicer"/>
    <s v="Camille"/>
    <x v="67"/>
    <n v="0"/>
    <n v="2"/>
    <x v="17"/>
    <x v="0"/>
  </r>
  <r>
    <x v="10"/>
    <x v="1"/>
    <s v="Carcano"/>
    <s v="Jubelle"/>
    <s v="Clara"/>
    <x v="68"/>
    <n v="0"/>
    <n v="5"/>
    <x v="0"/>
    <x v="0"/>
  </r>
  <r>
    <x v="10"/>
    <x v="0"/>
    <s v="Sekhmet"/>
    <s v="Eladriel"/>
    <s v="Bael"/>
    <x v="69"/>
    <n v="33"/>
    <n v="79"/>
    <x v="61"/>
    <x v="65"/>
  </r>
  <r>
    <x v="10"/>
    <x v="0"/>
    <s v="Sylvia"/>
    <s v="Byungchul"/>
    <s v="Parjanya"/>
    <x v="70"/>
    <n v="1"/>
    <n v="3"/>
    <x v="62"/>
    <x v="66"/>
  </r>
  <r>
    <x v="10"/>
    <x v="0"/>
    <s v="Tesarion"/>
    <s v="Praha"/>
    <s v="Taranys"/>
    <x v="27"/>
    <n v="0"/>
    <n v="1"/>
    <x v="36"/>
    <x v="0"/>
  </r>
  <r>
    <x v="10"/>
    <x v="0"/>
    <s v="Ashour"/>
    <s v="Brita"/>
    <s v="Laima"/>
    <x v="71"/>
    <n v="4"/>
    <n v="7"/>
    <x v="63"/>
    <x v="67"/>
  </r>
  <r>
    <x v="11"/>
    <x v="0"/>
    <s v="Moore"/>
    <s v="Kumar"/>
    <s v="Ritesh"/>
    <x v="72"/>
    <n v="2"/>
    <n v="2"/>
    <x v="62"/>
    <x v="8"/>
  </r>
  <r>
    <x v="11"/>
    <x v="0"/>
    <s v="Herteit"/>
    <s v="Vigor"/>
    <s v="Riley"/>
    <x v="73"/>
    <n v="1"/>
    <n v="10"/>
    <x v="63"/>
    <x v="68"/>
  </r>
  <r>
    <x v="11"/>
    <x v="0"/>
    <s v="Chandra"/>
    <s v="Byungchul"/>
    <s v="Tesarion"/>
    <x v="17"/>
    <n v="0"/>
    <n v="0"/>
    <x v="64"/>
    <x v="0"/>
  </r>
  <r>
    <x v="11"/>
    <x v="0"/>
    <s v="Feng Yan"/>
    <s v="Perna"/>
    <s v="Nana"/>
    <x v="74"/>
    <n v="0"/>
    <n v="3"/>
    <x v="59"/>
    <x v="0"/>
  </r>
  <r>
    <x v="11"/>
    <x v="1"/>
    <s v="Hyanès"/>
    <s v="Phenaka"/>
    <s v="Eshir"/>
    <x v="75"/>
    <n v="0"/>
    <n v="0"/>
    <x v="64"/>
    <x v="0"/>
  </r>
  <r>
    <x v="11"/>
    <x v="0"/>
    <s v="Ophélia"/>
    <s v="Brita"/>
    <s v="Angela"/>
    <x v="76"/>
    <n v="28"/>
    <n v="75"/>
    <x v="65"/>
    <x v="69"/>
  </r>
  <r>
    <x v="12"/>
    <x v="1"/>
    <s v="Khmun"/>
    <s v="Tetra"/>
    <s v="Kinki"/>
    <x v="14"/>
    <n v="5"/>
    <n v="11"/>
    <x v="66"/>
    <x v="70"/>
  </r>
  <r>
    <x v="12"/>
    <x v="1"/>
    <s v="Harmonia"/>
    <s v="Vigor"/>
    <s v="Roid"/>
    <x v="5"/>
    <n v="0"/>
    <n v="0"/>
    <x v="64"/>
    <x v="0"/>
  </r>
  <r>
    <x v="12"/>
    <x v="0"/>
    <s v="Tesarion"/>
    <s v="Anavel"/>
    <s v="Taranys"/>
    <x v="77"/>
    <n v="1"/>
    <n v="2"/>
    <x v="59"/>
    <x v="11"/>
  </r>
  <r>
    <x v="12"/>
    <x v="0"/>
    <s v="Feng Yan"/>
    <s v="Nora"/>
    <s v="Camille"/>
    <x v="16"/>
    <n v="0"/>
    <n v="0"/>
    <x v="64"/>
    <x v="0"/>
  </r>
  <r>
    <x v="13"/>
    <x v="1"/>
    <s v="Clara"/>
    <s v="Chilling"/>
    <s v="Danu"/>
    <x v="62"/>
    <n v="0"/>
    <n v="6"/>
    <x v="9"/>
    <x v="0"/>
  </r>
  <r>
    <x v="13"/>
    <x v="0"/>
    <s v="Feng Yan"/>
    <s v="Laika"/>
    <s v="Woosa"/>
    <x v="78"/>
    <n v="0"/>
    <n v="3"/>
    <x v="59"/>
    <x v="0"/>
  </r>
  <r>
    <x v="13"/>
    <x v="0"/>
    <s v="Ophélia"/>
    <s v="Riley"/>
    <s v="Théomars"/>
    <x v="20"/>
    <n v="0"/>
    <n v="5"/>
    <x v="0"/>
    <x v="0"/>
  </r>
  <r>
    <x v="13"/>
    <x v="0"/>
    <s v="Ashour"/>
    <s v="Brita"/>
    <s v="Taranys"/>
    <x v="49"/>
    <n v="0"/>
    <n v="0"/>
    <x v="64"/>
    <x v="0"/>
  </r>
  <r>
    <x v="13"/>
    <x v="1"/>
    <s v="Harmonia"/>
    <s v="Vigor"/>
    <s v="Roid"/>
    <x v="5"/>
    <n v="0"/>
    <n v="0"/>
    <x v="64"/>
    <x v="0"/>
  </r>
  <r>
    <x v="14"/>
    <x v="1"/>
    <s v="Ciri Dark"/>
    <s v="Eshir"/>
    <s v="Vritra"/>
    <x v="79"/>
    <n v="20"/>
    <n v="18"/>
    <x v="67"/>
    <x v="71"/>
  </r>
  <r>
    <x v="14"/>
    <x v="0"/>
    <s v="Dominic"/>
    <s v="Riley"/>
    <s v="Nana"/>
    <x v="80"/>
    <n v="5"/>
    <n v="19"/>
    <x v="53"/>
    <x v="72"/>
  </r>
  <r>
    <x v="14"/>
    <x v="0"/>
    <s v="Tesarion"/>
    <s v="Praha"/>
    <s v="Taranys"/>
    <x v="27"/>
    <n v="0"/>
    <n v="0"/>
    <x v="64"/>
    <x v="0"/>
  </r>
  <r>
    <x v="14"/>
    <x v="0"/>
    <s v="Ashour"/>
    <s v="Léo"/>
    <s v="Camille"/>
    <x v="81"/>
    <n v="1"/>
    <n v="4"/>
    <x v="0"/>
    <x v="53"/>
  </r>
  <r>
    <x v="14"/>
    <x v="0"/>
    <s v="Moore"/>
    <s v="Masha"/>
    <s v="Parjanya"/>
    <x v="82"/>
    <n v="25"/>
    <n v="57"/>
    <x v="68"/>
    <x v="73"/>
  </r>
  <r>
    <x v="15"/>
    <x v="1"/>
    <s v="Khmun"/>
    <s v="Triana"/>
    <s v="Vigor"/>
    <x v="83"/>
    <n v="0"/>
    <n v="0"/>
    <x v="64"/>
    <x v="0"/>
  </r>
  <r>
    <x v="15"/>
    <x v="0"/>
    <s v="Feng Yan"/>
    <s v="Camille"/>
    <s v="Laika"/>
    <x v="84"/>
    <n v="0"/>
    <n v="4"/>
    <x v="62"/>
    <x v="0"/>
  </r>
  <r>
    <x v="15"/>
    <x v="0"/>
    <s v="Susano"/>
    <s v="Orion"/>
    <s v="Garo"/>
    <x v="85"/>
    <n v="0"/>
    <n v="0"/>
    <x v="64"/>
    <x v="0"/>
  </r>
  <r>
    <x v="15"/>
    <x v="0"/>
    <s v="Mo Long"/>
    <s v="Fermion"/>
    <s v="Artamiel"/>
    <x v="86"/>
    <n v="4"/>
    <n v="11"/>
    <x v="34"/>
    <x v="74"/>
  </r>
  <r>
    <x v="16"/>
    <x v="0"/>
    <s v="Seara"/>
    <s v="Eshir"/>
    <s v="Jeogun"/>
    <x v="87"/>
    <n v="0"/>
    <n v="1"/>
    <x v="36"/>
    <x v="0"/>
  </r>
  <r>
    <x v="16"/>
    <x v="0"/>
    <s v="Clara"/>
    <s v="Savannah"/>
    <s v="Théomars"/>
    <x v="88"/>
    <n v="1"/>
    <n v="7"/>
    <x v="51"/>
    <x v="75"/>
  </r>
  <r>
    <x v="16"/>
    <x v="0"/>
    <s v="Ophélia"/>
    <s v="Odin"/>
    <s v="Adriana"/>
    <x v="89"/>
    <n v="2"/>
    <n v="15"/>
    <x v="69"/>
    <x v="76"/>
  </r>
  <r>
    <x v="16"/>
    <x v="1"/>
    <s v="Hraesvelg"/>
    <s v="Robo Dark"/>
    <s v="Kaki"/>
    <x v="90"/>
    <n v="0"/>
    <n v="0"/>
    <x v="64"/>
    <x v="0"/>
  </r>
  <r>
    <x v="16"/>
    <x v="1"/>
    <s v="Mimirr"/>
    <s v="Roid"/>
    <s v="Betta"/>
    <x v="91"/>
    <n v="0"/>
    <n v="0"/>
    <x v="64"/>
    <x v="0"/>
  </r>
  <r>
    <x v="16"/>
    <x v="1"/>
    <s v="Khmun"/>
    <s v="Vigor"/>
    <s v="Danu"/>
    <x v="92"/>
    <n v="0"/>
    <n v="1"/>
    <x v="36"/>
    <x v="0"/>
  </r>
  <r>
    <x v="16"/>
    <x v="0"/>
    <s v="Shahat"/>
    <s v="Nana"/>
    <s v="Mugwang"/>
    <x v="93"/>
    <n v="0"/>
    <n v="2"/>
    <x v="17"/>
    <x v="0"/>
  </r>
  <r>
    <x v="16"/>
    <x v="0"/>
    <s v="Feng Yan"/>
    <s v="Julianne"/>
    <s v="Aaliayh"/>
    <x v="94"/>
    <n v="0"/>
    <n v="1"/>
    <x v="36"/>
    <x v="0"/>
  </r>
  <r>
    <x v="16"/>
    <x v="0"/>
    <s v="Ashour"/>
    <s v="Brita"/>
    <s v="Taranys"/>
    <x v="49"/>
    <n v="13"/>
    <n v="25"/>
    <x v="67"/>
    <x v="77"/>
  </r>
  <r>
    <x v="16"/>
    <x v="0"/>
    <s v="Chandra"/>
    <s v="Zen"/>
    <s v="Rakan"/>
    <x v="13"/>
    <n v="36"/>
    <n v="77"/>
    <x v="70"/>
    <x v="78"/>
  </r>
  <r>
    <x v="17"/>
    <x v="0"/>
    <s v="Ashour"/>
    <s v="Brita"/>
    <s v="Juno"/>
    <x v="95"/>
    <n v="0"/>
    <n v="1"/>
    <x v="36"/>
    <x v="0"/>
  </r>
  <r>
    <x v="17"/>
    <x v="0"/>
    <s v="Louise"/>
    <s v="Nora"/>
    <s v="Artamiel"/>
    <x v="96"/>
    <n v="0"/>
    <n v="2"/>
    <x v="17"/>
    <x v="0"/>
  </r>
  <r>
    <x v="17"/>
    <x v="0"/>
    <s v="Nana"/>
    <s v="Benedict"/>
    <s v="Savannah"/>
    <x v="97"/>
    <n v="1"/>
    <n v="3"/>
    <x v="62"/>
    <x v="66"/>
  </r>
  <r>
    <x v="17"/>
    <x v="0"/>
    <s v="Veromos"/>
    <s v="Camille"/>
    <s v="Zen"/>
    <x v="98"/>
    <n v="0"/>
    <n v="0"/>
    <x v="64"/>
    <x v="0"/>
  </r>
  <r>
    <x v="17"/>
    <x v="0"/>
    <s v="Bolverk"/>
    <s v="Feng Yan"/>
    <s v="Aaliayh"/>
    <x v="99"/>
    <n v="0"/>
    <n v="0"/>
    <x v="64"/>
    <x v="0"/>
  </r>
  <r>
    <x v="17"/>
    <x v="1"/>
    <s v="Khmun"/>
    <s v="Vigor"/>
    <s v="Kinki"/>
    <x v="100"/>
    <n v="0"/>
    <n v="0"/>
    <x v="64"/>
    <x v="0"/>
  </r>
  <r>
    <x v="17"/>
    <x v="1"/>
    <s v="Garo"/>
    <s v="Lulu"/>
    <s v="Halphas"/>
    <x v="101"/>
    <n v="0"/>
    <n v="0"/>
    <x v="64"/>
    <x v="0"/>
  </r>
  <r>
    <x v="17"/>
    <x v="0"/>
    <s v="Tesarion"/>
    <s v="Riley"/>
    <s v="Leo"/>
    <x v="102"/>
    <n v="0"/>
    <n v="1"/>
    <x v="36"/>
    <x v="0"/>
  </r>
  <r>
    <x v="17"/>
    <x v="1"/>
    <s v="Carcano"/>
    <s v="Orion"/>
    <s v="Kaki"/>
    <x v="103"/>
    <n v="0"/>
    <n v="0"/>
    <x v="64"/>
    <x v="0"/>
  </r>
  <r>
    <x v="17"/>
    <x v="0"/>
    <s v="Manon"/>
    <s v="Woosa"/>
    <s v="Saturo Gojo Vent"/>
    <x v="104"/>
    <n v="0"/>
    <n v="2"/>
    <x v="17"/>
    <x v="0"/>
  </r>
  <r>
    <x v="18"/>
    <x v="0"/>
    <s v="Chandra"/>
    <s v="Zen"/>
    <s v="Rakan"/>
    <x v="13"/>
    <n v="0"/>
    <n v="5"/>
    <x v="0"/>
    <x v="0"/>
  </r>
  <r>
    <x v="18"/>
    <x v="0"/>
    <s v="Khmun"/>
    <s v="Bastet"/>
    <s v="Odin"/>
    <x v="105"/>
    <n v="4"/>
    <n v="23"/>
    <x v="71"/>
    <x v="79"/>
  </r>
  <r>
    <x v="18"/>
    <x v="1"/>
    <s v="Khmun"/>
    <s v="Tetra"/>
    <s v="Kinki"/>
    <x v="14"/>
    <n v="22"/>
    <n v="49"/>
    <x v="72"/>
    <x v="80"/>
  </r>
  <r>
    <x v="18"/>
    <x v="1"/>
    <s v="Clara"/>
    <s v="Chilling"/>
    <s v="Danu"/>
    <x v="62"/>
    <n v="0"/>
    <n v="2"/>
    <x v="17"/>
    <x v="0"/>
  </r>
  <r>
    <x v="18"/>
    <x v="1"/>
    <s v="Carcano"/>
    <s v="Molly"/>
    <s v="Triana"/>
    <x v="106"/>
    <n v="0"/>
    <n v="4"/>
    <x v="62"/>
    <x v="0"/>
  </r>
  <r>
    <x v="18"/>
    <x v="0"/>
    <s v="Mi Ying"/>
    <s v="Théomars"/>
    <s v="Ophélia"/>
    <x v="107"/>
    <n v="0"/>
    <n v="2"/>
    <x v="17"/>
    <x v="0"/>
  </r>
  <r>
    <x v="18"/>
    <x v="0"/>
    <s v="Nana"/>
    <s v="Savannah"/>
    <s v="Perna"/>
    <x v="108"/>
    <n v="7"/>
    <n v="16"/>
    <x v="44"/>
    <x v="81"/>
  </r>
  <r>
    <x v="18"/>
    <x v="0"/>
    <s v="Tesarion"/>
    <s v="Anavel"/>
    <s v="Taranys"/>
    <x v="77"/>
    <n v="13"/>
    <n v="37"/>
    <x v="73"/>
    <x v="82"/>
  </r>
  <r>
    <x v="18"/>
    <x v="0"/>
    <s v="Feng Yan"/>
    <s v="Woosa"/>
    <s v="Laika"/>
    <x v="19"/>
    <n v="1"/>
    <n v="1"/>
    <x v="17"/>
    <x v="8"/>
  </r>
  <r>
    <x v="18"/>
    <x v="0"/>
    <s v="Seara"/>
    <s v="Orion"/>
    <s v="Masha"/>
    <x v="23"/>
    <n v="8"/>
    <n v="30"/>
    <x v="67"/>
    <x v="83"/>
  </r>
  <r>
    <x v="19"/>
    <x v="0"/>
    <s v="Seara"/>
    <s v="Orion"/>
    <s v="Rakan"/>
    <x v="45"/>
    <n v="95"/>
    <n v="169"/>
    <x v="74"/>
    <x v="84"/>
  </r>
  <r>
    <x v="19"/>
    <x v="1"/>
    <s v="Ciri Dark"/>
    <s v="Vigor"/>
    <s v="Liu Mei"/>
    <x v="109"/>
    <n v="58"/>
    <n v="87"/>
    <x v="75"/>
    <x v="42"/>
  </r>
  <r>
    <x v="19"/>
    <x v="1"/>
    <s v="Clara"/>
    <s v="Chilling"/>
    <s v="Vritra"/>
    <x v="12"/>
    <n v="9"/>
    <n v="14"/>
    <x v="44"/>
    <x v="43"/>
  </r>
  <r>
    <x v="19"/>
    <x v="0"/>
    <s v="Ophélia"/>
    <s v="Brita"/>
    <s v="Angela"/>
    <x v="76"/>
    <n v="83"/>
    <n v="90"/>
    <x v="30"/>
    <x v="85"/>
  </r>
  <r>
    <x v="19"/>
    <x v="0"/>
    <s v="Théomars"/>
    <s v="Nora"/>
    <s v="Manon"/>
    <x v="63"/>
    <n v="60"/>
    <n v="134"/>
    <x v="76"/>
    <x v="86"/>
  </r>
  <r>
    <x v="20"/>
    <x v="0"/>
    <s v="Feng Yan"/>
    <s v="Coco"/>
    <s v="Aaliayh"/>
    <x v="110"/>
    <n v="2"/>
    <n v="2"/>
    <x v="62"/>
    <x v="8"/>
  </r>
  <r>
    <x v="20"/>
    <x v="0"/>
    <s v="Jeanne"/>
    <s v="Nora"/>
    <s v="Théomars"/>
    <x v="111"/>
    <n v="45"/>
    <n v="82"/>
    <x v="77"/>
    <x v="87"/>
  </r>
  <r>
    <x v="20"/>
    <x v="1"/>
    <s v="Khmun"/>
    <s v="Tetra"/>
    <s v="Kinki"/>
    <x v="14"/>
    <n v="27"/>
    <n v="34"/>
    <x v="78"/>
    <x v="88"/>
  </r>
  <r>
    <x v="20"/>
    <x v="1"/>
    <s v="Clara"/>
    <s v="Aria"/>
    <s v="Bombay"/>
    <x v="4"/>
    <n v="42"/>
    <n v="74"/>
    <x v="79"/>
    <x v="89"/>
  </r>
  <r>
    <x v="20"/>
    <x v="1"/>
    <s v="Harmonia"/>
    <s v="Roid"/>
    <s v="Amduat"/>
    <x v="112"/>
    <n v="0"/>
    <n v="0"/>
    <x v="64"/>
    <x v="0"/>
  </r>
  <r>
    <x v="20"/>
    <x v="0"/>
    <s v="Ritesh"/>
    <s v="Perna"/>
    <s v="Abellio"/>
    <x v="113"/>
    <n v="0"/>
    <n v="0"/>
    <x v="64"/>
    <x v="0"/>
  </r>
  <r>
    <x v="20"/>
    <x v="0"/>
    <s v="Claire"/>
    <s v="Bastet"/>
    <s v="Odin"/>
    <x v="114"/>
    <n v="10"/>
    <n v="29"/>
    <x v="35"/>
    <x v="63"/>
  </r>
  <r>
    <x v="20"/>
    <x v="0"/>
    <s v="Ophélia"/>
    <s v="Shahat"/>
    <s v="Manon"/>
    <x v="115"/>
    <n v="1"/>
    <n v="1"/>
    <x v="17"/>
    <x v="8"/>
  </r>
  <r>
    <x v="20"/>
    <x v="0"/>
    <s v="Chandra"/>
    <s v="Ren"/>
    <s v="Dominic"/>
    <x v="116"/>
    <n v="39"/>
    <n v="78"/>
    <x v="5"/>
    <x v="11"/>
  </r>
  <r>
    <x v="20"/>
    <x v="0"/>
    <s v="Feng Yan"/>
    <s v="Alice"/>
    <s v="Taranys"/>
    <x v="117"/>
    <n v="60"/>
    <n v="99"/>
    <x v="80"/>
    <x v="90"/>
  </r>
  <r>
    <x v="21"/>
    <x v="1"/>
    <s v="Clara"/>
    <s v="Eshir"/>
    <s v="Liesel"/>
    <x v="50"/>
    <n v="0"/>
    <n v="2"/>
    <x v="17"/>
    <x v="0"/>
  </r>
  <r>
    <x v="21"/>
    <x v="0"/>
    <s v="Kumar"/>
    <s v="Craka"/>
    <s v="Byungchul"/>
    <x v="118"/>
    <n v="0"/>
    <n v="0"/>
    <x v="64"/>
    <x v="0"/>
  </r>
  <r>
    <x v="22"/>
    <x v="1"/>
    <s v="Trasar"/>
    <s v="Skogul"/>
    <s v="Molly"/>
    <x v="65"/>
    <n v="0"/>
    <n v="0"/>
    <x v="64"/>
    <x v="0"/>
  </r>
  <r>
    <x v="22"/>
    <x v="0"/>
    <s v="Clara"/>
    <s v="Savannah"/>
    <s v="Théomars"/>
    <x v="88"/>
    <n v="0"/>
    <n v="0"/>
    <x v="64"/>
    <x v="0"/>
  </r>
  <r>
    <x v="22"/>
    <x v="0"/>
    <s v="Tesarion"/>
    <s v="Praha"/>
    <s v="Taranys"/>
    <x v="27"/>
    <n v="0"/>
    <n v="0"/>
    <x v="64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m/>
    <n v="0"/>
    <m/>
    <n v="0"/>
    <m/>
    <n v="0"/>
    <m/>
    <n v="0"/>
    <m/>
    <m/>
    <n v="0"/>
  </r>
  <r>
    <x v="1"/>
    <m/>
    <n v="0"/>
    <m/>
    <n v="0"/>
    <m/>
    <n v="0"/>
    <m/>
    <n v="0"/>
    <m/>
    <m/>
    <n v="0"/>
  </r>
  <r>
    <x v="2"/>
    <m/>
    <n v="0"/>
    <m/>
    <n v="0"/>
    <m/>
    <n v="0"/>
    <m/>
    <n v="0"/>
    <m/>
    <m/>
    <n v="0"/>
  </r>
  <r>
    <x v="3"/>
    <m/>
    <n v="0"/>
    <m/>
    <n v="0"/>
    <m/>
    <n v="0"/>
    <m/>
    <n v="0"/>
    <m/>
    <m/>
    <n v="0"/>
  </r>
  <r>
    <x v="4"/>
    <m/>
    <n v="0"/>
    <m/>
    <n v="0"/>
    <m/>
    <n v="0"/>
    <m/>
    <n v="0"/>
    <m/>
    <m/>
    <n v="0"/>
  </r>
  <r>
    <x v="5"/>
    <m/>
    <n v="0"/>
    <m/>
    <n v="0"/>
    <m/>
    <n v="0"/>
    <m/>
    <n v="0"/>
    <m/>
    <m/>
    <n v="0"/>
  </r>
  <r>
    <x v="6"/>
    <m/>
    <n v="0"/>
    <m/>
    <n v="0"/>
    <m/>
    <n v="0"/>
    <m/>
    <n v="0"/>
    <m/>
    <m/>
    <n v="0"/>
  </r>
  <r>
    <x v="7"/>
    <m/>
    <n v="0"/>
    <m/>
    <n v="0"/>
    <m/>
    <n v="0"/>
    <m/>
    <n v="0"/>
    <m/>
    <m/>
    <n v="0"/>
  </r>
  <r>
    <x v="8"/>
    <m/>
    <n v="0"/>
    <m/>
    <n v="0"/>
    <m/>
    <n v="0"/>
    <m/>
    <n v="0"/>
    <m/>
    <m/>
    <n v="0"/>
  </r>
  <r>
    <x v="9"/>
    <m/>
    <n v="0"/>
    <m/>
    <n v="0"/>
    <m/>
    <n v="0"/>
    <m/>
    <n v="0"/>
    <m/>
    <m/>
    <n v="0"/>
  </r>
  <r>
    <x v="10"/>
    <m/>
    <n v="0"/>
    <m/>
    <n v="0"/>
    <m/>
    <n v="0"/>
    <m/>
    <n v="0"/>
    <m/>
    <m/>
    <n v="0"/>
  </r>
  <r>
    <x v="11"/>
    <m/>
    <n v="0"/>
    <m/>
    <n v="0"/>
    <m/>
    <n v="0"/>
    <m/>
    <n v="0"/>
    <m/>
    <m/>
    <n v="0"/>
  </r>
  <r>
    <x v="12"/>
    <m/>
    <n v="0"/>
    <m/>
    <n v="0"/>
    <m/>
    <n v="0"/>
    <m/>
    <n v="0"/>
    <m/>
    <m/>
    <n v="0"/>
  </r>
  <r>
    <x v="13"/>
    <m/>
    <n v="0"/>
    <m/>
    <n v="0"/>
    <m/>
    <n v="0"/>
    <m/>
    <n v="0"/>
    <m/>
    <m/>
    <n v="0"/>
  </r>
  <r>
    <x v="14"/>
    <m/>
    <n v="0"/>
    <m/>
    <n v="0"/>
    <m/>
    <n v="0"/>
    <m/>
    <n v="0"/>
    <m/>
    <m/>
    <n v="0"/>
  </r>
  <r>
    <x v="15"/>
    <m/>
    <n v="0"/>
    <m/>
    <n v="0"/>
    <m/>
    <n v="0"/>
    <m/>
    <n v="0"/>
    <m/>
    <m/>
    <n v="0"/>
  </r>
  <r>
    <x v="16"/>
    <m/>
    <n v="0"/>
    <m/>
    <n v="0"/>
    <m/>
    <n v="0"/>
    <m/>
    <n v="0"/>
    <m/>
    <m/>
    <n v="0"/>
  </r>
  <r>
    <x v="17"/>
    <m/>
    <n v="0"/>
    <m/>
    <n v="0"/>
    <m/>
    <n v="0"/>
    <m/>
    <n v="0"/>
    <m/>
    <m/>
    <n v="0"/>
  </r>
  <r>
    <x v="18"/>
    <m/>
    <n v="0"/>
    <m/>
    <n v="0"/>
    <m/>
    <n v="0"/>
    <m/>
    <n v="0"/>
    <m/>
    <m/>
    <n v="0"/>
  </r>
  <r>
    <x v="19"/>
    <m/>
    <n v="0"/>
    <m/>
    <n v="0"/>
    <m/>
    <n v="0"/>
    <m/>
    <n v="0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9E8708-943D-4B75-BCC3-0E0B3781F046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05">
  <location ref="A1:D25" firstHeaderRow="0" firstDataRow="1" firstDataCol="1"/>
  <pivotFields count="12">
    <pivotField axis="axisRow" showAll="0" sortType="descending">
      <items count="24">
        <item x="6"/>
        <item x="2"/>
        <item x="14"/>
        <item x="10"/>
        <item x="9"/>
        <item x="19"/>
        <item x="18"/>
        <item x="7"/>
        <item x="8"/>
        <item x="1"/>
        <item x="16"/>
        <item x="15"/>
        <item x="21"/>
        <item x="22"/>
        <item x="17"/>
        <item x="20"/>
        <item x="11"/>
        <item x="4"/>
        <item x="5"/>
        <item x="3"/>
        <item x="12"/>
        <item x="1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dataField="1" numFmtId="10" showAll="0"/>
    <pivotField showAll="0"/>
    <pivotField showAll="0"/>
    <pivotField showAll="0">
      <items count="24">
        <item x="20"/>
        <item x="22"/>
        <item x="19"/>
        <item x="17"/>
        <item x="14"/>
        <item x="9"/>
        <item x="18"/>
        <item x="15"/>
        <item x="8"/>
        <item x="10"/>
        <item x="13"/>
        <item x="21"/>
        <item x="16"/>
        <item x="5"/>
        <item x="12"/>
        <item x="4"/>
        <item x="6"/>
        <item x="3"/>
        <item x="7"/>
        <item x="2"/>
        <item x="11"/>
        <item x="1"/>
        <item x="0"/>
        <item t="default"/>
      </items>
    </pivotField>
    <pivotField dataField="1" numFmtId="10" showAll="0"/>
    <pivotField showAll="0"/>
    <pivotField showAll="0"/>
    <pivotField dataField="1" numFmtId="10" showAll="0">
      <items count="18">
        <item x="15"/>
        <item x="12"/>
        <item x="16"/>
        <item x="11"/>
        <item x="8"/>
        <item x="9"/>
        <item x="14"/>
        <item x="6"/>
        <item x="10"/>
        <item x="13"/>
        <item x="7"/>
        <item x="3"/>
        <item x="5"/>
        <item x="2"/>
        <item x="4"/>
        <item x="1"/>
        <item x="0"/>
        <item t="default"/>
      </items>
    </pivotField>
  </pivotFields>
  <rowFields count="1">
    <field x="0"/>
  </rowFields>
  <rowItems count="24">
    <i>
      <x v="9"/>
    </i>
    <i>
      <x v="2"/>
    </i>
    <i>
      <x v="22"/>
    </i>
    <i>
      <x v="1"/>
    </i>
    <i>
      <x v="11"/>
    </i>
    <i>
      <x v="19"/>
    </i>
    <i>
      <x/>
    </i>
    <i>
      <x v="17"/>
    </i>
    <i>
      <x v="7"/>
    </i>
    <i>
      <x v="8"/>
    </i>
    <i>
      <x v="18"/>
    </i>
    <i>
      <x v="3"/>
    </i>
    <i>
      <x v="5"/>
    </i>
    <i>
      <x v="21"/>
    </i>
    <i>
      <x v="4"/>
    </i>
    <i>
      <x v="15"/>
    </i>
    <i>
      <x v="20"/>
    </i>
    <i>
      <x v="16"/>
    </i>
    <i>
      <x v="10"/>
    </i>
    <i>
      <x v="14"/>
    </i>
    <i>
      <x v="13"/>
    </i>
    <i>
      <x v="6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% Utilisation" fld="11" baseField="0" baseItem="0"/>
    <dataField name="Somme de % Atq" fld="4" baseField="0" baseItem="0"/>
    <dataField name="Somme de % Def" fld="8" baseField="0" baseItem="0"/>
  </dataFields>
  <formats count="1">
    <format dxfId="73">
      <pivotArea collapsedLevelsAreSubtotals="1" fieldPosition="0">
        <references count="1">
          <reference field="0" count="0"/>
        </references>
      </pivotArea>
    </format>
  </formats>
  <chartFormats count="3">
    <chartFormat chart="0" format="8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8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8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69FB2E-C053-4607-94BC-878BEF0179A0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8">
  <location ref="AC1:AF22" firstHeaderRow="0" firstDataRow="1" firstDataCol="1"/>
  <pivotFields count="12"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dataField="1" numFmtId="10" showAll="0"/>
    <pivotField showAll="0"/>
    <pivotField showAll="0"/>
    <pivotField showAll="0"/>
    <pivotField dataField="1" numFmtId="10" showAll="0"/>
    <pivotField showAll="0"/>
    <pivotField showAll="0"/>
    <pivotField dataField="1" numFmtId="10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% Utilisation" fld="11" baseField="0" baseItem="0"/>
    <dataField name="Somme de % Atq" fld="4" baseField="0" baseItem="0"/>
    <dataField name="Somme de % Def" fld="8" baseField="0" baseItem="0"/>
  </dataFields>
  <formats count="1">
    <format dxfId="72">
      <pivotArea collapsedLevelsAreSubtotals="1" fieldPosition="0">
        <references count="1">
          <reference field="0" count="0"/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074845-81F1-479A-8B77-31FFFC2B0656}" name="Tableau croisé dynamique3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3" rowHeaderCaption="Pseudo">
  <location ref="M4:P98" firstHeaderRow="0" firstDataRow="1" firstDataCol="1" rowPageCount="2" colPageCount="1"/>
  <pivotFields count="10">
    <pivotField axis="axisRow" showAll="0" defaultSubtotal="0">
      <items count="23">
        <item x="1"/>
        <item x="7"/>
        <item x="12"/>
        <item x="10"/>
        <item x="21"/>
        <item x="13"/>
        <item x="18"/>
        <item x="3"/>
        <item x="11"/>
        <item x="0"/>
        <item x="14"/>
        <item x="8"/>
        <item x="19"/>
        <item x="15"/>
        <item x="17"/>
        <item x="22"/>
        <item x="9"/>
        <item x="4"/>
        <item x="6"/>
        <item x="2"/>
        <item x="20"/>
        <item x="16"/>
        <item x="5"/>
      </items>
    </pivotField>
    <pivotField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axis="axisRow" showAll="0" sortType="descending" defaultSubtotal="0">
      <items count="122">
        <item x="95"/>
        <item x="71"/>
        <item x="49"/>
        <item x="51"/>
        <item x="34"/>
        <item x="60"/>
        <item x="81"/>
        <item x="99"/>
        <item x="43"/>
        <item x="42"/>
        <item x="48"/>
        <item x="68"/>
        <item x="36"/>
        <item x="30"/>
        <item x="53"/>
        <item x="106"/>
        <item x="103"/>
        <item x="17"/>
        <item x="47"/>
        <item x="116"/>
        <item x="59"/>
        <item x="13"/>
        <item x="38"/>
        <item x="6"/>
        <item x="79"/>
        <item x="109"/>
        <item x="114"/>
        <item x="4"/>
        <item m="1" x="119"/>
        <item x="62"/>
        <item x="12"/>
        <item x="52"/>
        <item x="50"/>
        <item x="32"/>
        <item x="88"/>
        <item x="22"/>
        <item x="40"/>
        <item x="24"/>
        <item x="11"/>
        <item x="7"/>
        <item x="80"/>
        <item x="117"/>
        <item x="84"/>
        <item x="46"/>
        <item x="110"/>
        <item x="94"/>
        <item x="1"/>
        <item x="78"/>
        <item x="16"/>
        <item x="74"/>
        <item x="19"/>
        <item x="66"/>
        <item x="101"/>
        <item x="112"/>
        <item m="1" x="121"/>
        <item x="5"/>
        <item x="73"/>
        <item x="10"/>
        <item x="90"/>
        <item x="75"/>
        <item x="111"/>
        <item x="44"/>
        <item x="3"/>
        <item x="105"/>
        <item m="1" x="120"/>
        <item x="14"/>
        <item x="83"/>
        <item x="92"/>
        <item x="100"/>
        <item x="118"/>
        <item x="9"/>
        <item x="29"/>
        <item x="96"/>
        <item x="21"/>
        <item x="104"/>
        <item x="26"/>
        <item x="56"/>
        <item x="31"/>
        <item x="107"/>
        <item x="33"/>
        <item x="8"/>
        <item x="64"/>
        <item x="91"/>
        <item x="86"/>
        <item x="58"/>
        <item x="72"/>
        <item x="82"/>
        <item x="18"/>
        <item x="97"/>
        <item x="108"/>
        <item x="61"/>
        <item x="25"/>
        <item x="76"/>
        <item x="89"/>
        <item x="20"/>
        <item x="115"/>
        <item x="67"/>
        <item x="0"/>
        <item x="113"/>
        <item x="2"/>
        <item x="37"/>
        <item x="87"/>
        <item x="23"/>
        <item x="45"/>
        <item x="69"/>
        <item x="93"/>
        <item x="85"/>
        <item x="70"/>
        <item x="39"/>
        <item x="77"/>
        <item x="15"/>
        <item x="27"/>
        <item x="102"/>
        <item x="54"/>
        <item x="63"/>
        <item x="41"/>
        <item x="35"/>
        <item x="65"/>
        <item x="98"/>
        <item x="57"/>
        <item x="28"/>
        <item x="55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showAll="0"/>
    <pivotField dataField="1" showAll="0"/>
    <pivotField axis="axisPage" multipleItemSelectionAllowed="1" showAll="0">
      <items count="82">
        <item h="1" x="64"/>
        <item h="1" x="36"/>
        <item h="1" x="17"/>
        <item h="1" x="59"/>
        <item h="1" x="62"/>
        <item h="1" x="0"/>
        <item h="1" x="9"/>
        <item h="1" x="4"/>
        <item h="1" x="51"/>
        <item h="1" x="32"/>
        <item h="1" x="43"/>
        <item h="1" x="63"/>
        <item h="1" x="34"/>
        <item h="1" x="66"/>
        <item h="1" x="69"/>
        <item h="1" x="19"/>
        <item h="1" x="15"/>
        <item h="1" x="44"/>
        <item h="1" x="53"/>
        <item h="1" x="60"/>
        <item h="1" x="21"/>
        <item h="1" x="71"/>
        <item x="1"/>
        <item x="42"/>
        <item x="52"/>
        <item x="20"/>
        <item x="47"/>
        <item x="28"/>
        <item x="67"/>
        <item x="35"/>
        <item x="37"/>
        <item x="10"/>
        <item x="73"/>
        <item x="33"/>
        <item x="54"/>
        <item x="45"/>
        <item x="78"/>
        <item x="46"/>
        <item x="6"/>
        <item x="14"/>
        <item x="72"/>
        <item x="2"/>
        <item x="68"/>
        <item x="3"/>
        <item x="48"/>
        <item x="50"/>
        <item x="23"/>
        <item x="12"/>
        <item x="57"/>
        <item x="65"/>
        <item x="18"/>
        <item x="24"/>
        <item x="7"/>
        <item x="61"/>
        <item x="70"/>
        <item x="79"/>
        <item x="5"/>
        <item x="77"/>
        <item x="13"/>
        <item x="8"/>
        <item x="25"/>
        <item x="75"/>
        <item x="11"/>
        <item x="80"/>
        <item x="30"/>
        <item x="16"/>
        <item x="27"/>
        <item x="40"/>
        <item x="76"/>
        <item x="22"/>
        <item x="38"/>
        <item x="74"/>
        <item x="49"/>
        <item x="41"/>
        <item x="55"/>
        <item x="29"/>
        <item x="39"/>
        <item x="56"/>
        <item x="26"/>
        <item x="58"/>
        <item x="31"/>
        <item t="default"/>
      </items>
    </pivotField>
    <pivotField axis="axisPage" dataField="1" numFmtId="10" multipleItemSelectionAllowed="1" showAll="0">
      <items count="92">
        <item x="0"/>
        <item x="22"/>
        <item x="68"/>
        <item x="76"/>
        <item x="75"/>
        <item x="79"/>
        <item x="53"/>
        <item x="72"/>
        <item x="83"/>
        <item x="7"/>
        <item x="1"/>
        <item x="46"/>
        <item x="66"/>
        <item x="63"/>
        <item x="82"/>
        <item x="74"/>
        <item x="69"/>
        <item x="64"/>
        <item x="18"/>
        <item x="65"/>
        <item x="33"/>
        <item x="81"/>
        <item x="73"/>
        <item x="86"/>
        <item x="80"/>
        <item x="70"/>
        <item x="3"/>
        <item x="19"/>
        <item x="51"/>
        <item x="78"/>
        <item x="57"/>
        <item x="11"/>
        <item x="77"/>
        <item x="10"/>
        <item x="52"/>
        <item x="23"/>
        <item x="87"/>
        <item x="84"/>
        <item x="89"/>
        <item x="67"/>
        <item x="59"/>
        <item x="44"/>
        <item x="26"/>
        <item x="90"/>
        <item x="47"/>
        <item x="9"/>
        <item x="15"/>
        <item x="41"/>
        <item x="24"/>
        <item x="43"/>
        <item x="20"/>
        <item x="13"/>
        <item x="42"/>
        <item x="45"/>
        <item x="17"/>
        <item x="28"/>
        <item x="27"/>
        <item x="29"/>
        <item x="56"/>
        <item x="48"/>
        <item x="62"/>
        <item x="5"/>
        <item x="32"/>
        <item x="14"/>
        <item x="61"/>
        <item x="88"/>
        <item x="38"/>
        <item x="40"/>
        <item x="2"/>
        <item x="39"/>
        <item x="25"/>
        <item x="35"/>
        <item x="31"/>
        <item x="55"/>
        <item x="21"/>
        <item x="12"/>
        <item x="58"/>
        <item x="85"/>
        <item x="60"/>
        <item x="30"/>
        <item x="6"/>
        <item x="8"/>
        <item x="37"/>
        <item x="50"/>
        <item x="54"/>
        <item x="71"/>
        <item x="16"/>
        <item x="49"/>
        <item x="4"/>
        <item x="36"/>
        <item x="34"/>
        <item t="default"/>
      </items>
    </pivotField>
  </pivotFields>
  <rowFields count="2">
    <field x="0"/>
    <field x="5"/>
  </rowFields>
  <rowItems count="94">
    <i>
      <x/>
    </i>
    <i r="1">
      <x v="30"/>
    </i>
    <i r="1">
      <x v="65"/>
    </i>
    <i r="1">
      <x v="21"/>
    </i>
    <i r="1">
      <x v="110"/>
    </i>
    <i r="1">
      <x v="57"/>
    </i>
    <i>
      <x v="1"/>
    </i>
    <i r="1">
      <x v="2"/>
    </i>
    <i r="1">
      <x v="32"/>
    </i>
    <i r="1">
      <x v="10"/>
    </i>
    <i r="1">
      <x v="103"/>
    </i>
    <i r="1">
      <x v="55"/>
    </i>
    <i r="1">
      <x v="18"/>
    </i>
    <i r="1">
      <x v="61"/>
    </i>
    <i r="1">
      <x v="43"/>
    </i>
    <i>
      <x v="3"/>
    </i>
    <i r="1">
      <x v="104"/>
    </i>
    <i r="1">
      <x v="51"/>
    </i>
    <i r="1">
      <x v="81"/>
    </i>
    <i>
      <x v="6"/>
    </i>
    <i r="1">
      <x v="65"/>
    </i>
    <i r="1">
      <x v="109"/>
    </i>
    <i r="1">
      <x v="102"/>
    </i>
    <i>
      <x v="7"/>
    </i>
    <i r="1">
      <x v="65"/>
    </i>
    <i r="1">
      <x v="91"/>
    </i>
    <i r="1">
      <x v="35"/>
    </i>
    <i r="1">
      <x v="21"/>
    </i>
    <i r="1">
      <x v="37"/>
    </i>
    <i r="1">
      <x v="94"/>
    </i>
    <i>
      <x v="8"/>
    </i>
    <i r="1">
      <x v="92"/>
    </i>
    <i>
      <x v="9"/>
    </i>
    <i r="1">
      <x v="80"/>
    </i>
    <i r="1">
      <x v="23"/>
    </i>
    <i r="1">
      <x v="99"/>
    </i>
    <i r="1">
      <x v="55"/>
    </i>
    <i r="1">
      <x v="70"/>
    </i>
    <i r="1">
      <x v="62"/>
    </i>
    <i r="1">
      <x v="46"/>
    </i>
    <i r="1">
      <x v="39"/>
    </i>
    <i>
      <x v="10"/>
    </i>
    <i r="1">
      <x v="24"/>
    </i>
    <i r="1">
      <x v="86"/>
    </i>
    <i>
      <x v="11"/>
    </i>
    <i r="1">
      <x v="73"/>
    </i>
    <i r="1">
      <x v="121"/>
    </i>
    <i>
      <x v="12"/>
    </i>
    <i r="1">
      <x v="92"/>
    </i>
    <i r="1">
      <x v="25"/>
    </i>
    <i r="1">
      <x v="103"/>
    </i>
    <i r="1">
      <x v="114"/>
    </i>
    <i>
      <x v="16"/>
    </i>
    <i r="1">
      <x v="70"/>
    </i>
    <i r="1">
      <x v="65"/>
    </i>
    <i r="1">
      <x v="119"/>
    </i>
    <i r="1">
      <x v="29"/>
    </i>
    <i r="1">
      <x v="114"/>
    </i>
    <i r="1">
      <x v="102"/>
    </i>
    <i r="1">
      <x v="5"/>
    </i>
    <i r="1">
      <x v="90"/>
    </i>
    <i>
      <x v="17"/>
    </i>
    <i r="1">
      <x v="65"/>
    </i>
    <i r="1">
      <x v="21"/>
    </i>
    <i r="1">
      <x v="71"/>
    </i>
    <i r="1">
      <x v="111"/>
    </i>
    <i r="1">
      <x v="55"/>
    </i>
    <i r="1">
      <x v="94"/>
    </i>
    <i r="1">
      <x v="75"/>
    </i>
    <i r="1">
      <x v="120"/>
    </i>
    <i>
      <x v="18"/>
    </i>
    <i r="1">
      <x v="36"/>
    </i>
    <i>
      <x v="19"/>
    </i>
    <i r="1">
      <x v="17"/>
    </i>
    <i r="1">
      <x v="48"/>
    </i>
    <i>
      <x v="20"/>
    </i>
    <i r="1">
      <x v="65"/>
    </i>
    <i r="1">
      <x v="41"/>
    </i>
    <i r="1">
      <x v="27"/>
    </i>
    <i r="1">
      <x v="60"/>
    </i>
    <i r="1">
      <x v="19"/>
    </i>
    <i r="1">
      <x v="26"/>
    </i>
    <i>
      <x v="21"/>
    </i>
    <i r="1">
      <x v="2"/>
    </i>
    <i r="1">
      <x v="21"/>
    </i>
    <i>
      <x v="22"/>
    </i>
    <i r="1">
      <x v="116"/>
    </i>
    <i r="1">
      <x v="12"/>
    </i>
    <i r="1">
      <x v="79"/>
    </i>
    <i r="1">
      <x v="22"/>
    </i>
    <i r="1">
      <x v="108"/>
    </i>
    <i r="1">
      <x v="100"/>
    </i>
    <i r="1">
      <x v="7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8" hier="-1"/>
    <pageField fld="9" hier="-1"/>
  </pageFields>
  <dataFields count="3">
    <dataField name="Somme de win" fld="6" baseField="0" baseItem="0"/>
    <dataField name="Somme de loose" fld="7" baseField="0" baseItem="0"/>
    <dataField name="Moyenne de Pourcentage" fld="9" subtotal="average" baseField="4" baseItem="70" numFmtId="10"/>
  </dataFields>
  <formats count="35">
    <format dxfId="71">
      <pivotArea outline="0" collapsedLevelsAreSubtotals="1" fieldPosition="0"/>
    </format>
    <format dxfId="70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0"/>
          </reference>
          <reference field="5" count="5">
            <x v="21"/>
            <x v="30"/>
            <x v="57"/>
            <x v="65"/>
            <x v="110"/>
          </reference>
        </references>
      </pivotArea>
    </format>
    <format dxfId="69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"/>
          </reference>
        </references>
      </pivotArea>
    </format>
    <format dxfId="68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"/>
          </reference>
          <reference field="5" count="8">
            <x v="2"/>
            <x v="10"/>
            <x v="18"/>
            <x v="32"/>
            <x v="43"/>
            <x v="55"/>
            <x v="61"/>
            <x v="103"/>
          </reference>
        </references>
      </pivotArea>
    </format>
    <format dxfId="67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3"/>
          </reference>
        </references>
      </pivotArea>
    </format>
    <format dxfId="66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3"/>
          </reference>
          <reference field="5" count="3">
            <x v="51"/>
            <x v="81"/>
            <x v="104"/>
          </reference>
        </references>
      </pivotArea>
    </format>
    <format dxfId="65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6"/>
          </reference>
        </references>
      </pivotArea>
    </format>
    <format dxfId="64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6"/>
          </reference>
          <reference field="5" count="3">
            <x v="65"/>
            <x v="102"/>
            <x v="109"/>
          </reference>
        </references>
      </pivotArea>
    </format>
    <format dxfId="63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7"/>
          </reference>
        </references>
      </pivotArea>
    </format>
    <format dxfId="62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7"/>
          </reference>
          <reference field="5" count="6">
            <x v="21"/>
            <x v="35"/>
            <x v="37"/>
            <x v="65"/>
            <x v="91"/>
            <x v="94"/>
          </reference>
        </references>
      </pivotArea>
    </format>
    <format dxfId="61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8"/>
          </reference>
        </references>
      </pivotArea>
    </format>
    <format dxfId="60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8"/>
          </reference>
          <reference field="5" count="1">
            <x v="92"/>
          </reference>
        </references>
      </pivotArea>
    </format>
    <format dxfId="59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9"/>
          </reference>
        </references>
      </pivotArea>
    </format>
    <format dxfId="58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9"/>
          </reference>
          <reference field="5" count="8">
            <x v="23"/>
            <x v="39"/>
            <x v="46"/>
            <x v="55"/>
            <x v="62"/>
            <x v="70"/>
            <x v="80"/>
            <x v="99"/>
          </reference>
        </references>
      </pivotArea>
    </format>
    <format dxfId="57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0"/>
          </reference>
        </references>
      </pivotArea>
    </format>
    <format dxfId="56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0"/>
          </reference>
          <reference field="5" count="2">
            <x v="24"/>
            <x v="86"/>
          </reference>
        </references>
      </pivotArea>
    </format>
    <format dxfId="55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1"/>
          </reference>
        </references>
      </pivotArea>
    </format>
    <format dxfId="54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1"/>
          </reference>
          <reference field="5" count="2">
            <x v="73"/>
            <x v="121"/>
          </reference>
        </references>
      </pivotArea>
    </format>
    <format dxfId="53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2"/>
          </reference>
        </references>
      </pivotArea>
    </format>
    <format dxfId="52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2"/>
          </reference>
          <reference field="5" count="4">
            <x v="25"/>
            <x v="92"/>
            <x v="103"/>
            <x v="114"/>
          </reference>
        </references>
      </pivotArea>
    </format>
    <format dxfId="51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6"/>
          </reference>
        </references>
      </pivotArea>
    </format>
    <format dxfId="50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6"/>
          </reference>
          <reference field="5" count="8">
            <x v="5"/>
            <x v="29"/>
            <x v="65"/>
            <x v="70"/>
            <x v="90"/>
            <x v="102"/>
            <x v="114"/>
            <x v="119"/>
          </reference>
        </references>
      </pivotArea>
    </format>
    <format dxfId="49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7"/>
          </reference>
        </references>
      </pivotArea>
    </format>
    <format dxfId="48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7"/>
          </reference>
          <reference field="5" count="8">
            <x v="21"/>
            <x v="55"/>
            <x v="65"/>
            <x v="71"/>
            <x v="75"/>
            <x v="94"/>
            <x v="111"/>
            <x v="120"/>
          </reference>
        </references>
      </pivotArea>
    </format>
    <format dxfId="47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8"/>
          </reference>
        </references>
      </pivotArea>
    </format>
    <format dxfId="46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8"/>
          </reference>
          <reference field="5" count="1">
            <x v="36"/>
          </reference>
        </references>
      </pivotArea>
    </format>
    <format dxfId="45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9"/>
          </reference>
        </references>
      </pivotArea>
    </format>
    <format dxfId="44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9"/>
          </reference>
          <reference field="5" count="2">
            <x v="17"/>
            <x v="48"/>
          </reference>
        </references>
      </pivotArea>
    </format>
    <format dxfId="43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0"/>
          </reference>
        </references>
      </pivotArea>
    </format>
    <format dxfId="42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0"/>
          </reference>
          <reference field="5" count="6">
            <x v="19"/>
            <x v="26"/>
            <x v="27"/>
            <x v="41"/>
            <x v="60"/>
            <x v="65"/>
          </reference>
        </references>
      </pivotArea>
    </format>
    <format dxfId="41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1"/>
          </reference>
        </references>
      </pivotArea>
    </format>
    <format dxfId="40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1"/>
          </reference>
          <reference field="5" count="2">
            <x v="2"/>
            <x v="21"/>
          </reference>
        </references>
      </pivotArea>
    </format>
    <format dxfId="39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2"/>
          </reference>
        </references>
      </pivotArea>
    </format>
    <format dxfId="38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2"/>
          </reference>
          <reference field="5" count="7">
            <x v="12"/>
            <x v="22"/>
            <x v="77"/>
            <x v="79"/>
            <x v="100"/>
            <x v="108"/>
            <x v="116"/>
          </reference>
        </references>
      </pivotArea>
    </format>
    <format dxfId="37">
      <pivotArea field="0" grandRow="1" outline="0" collapsedLevelsAreSubtotals="1" axis="axisRow" fieldPosition="0">
        <references count="1">
          <reference field="4294967294" count="2" selected="0">
            <x v="0"/>
            <x v="1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36AA2C-24D8-4309-A5B1-33055462B053}" name="Tableau croisé dynamique3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rowHeaderCaption="Pseudo">
  <location ref="M4:P98" firstHeaderRow="0" firstDataRow="1" firstDataCol="1" rowPageCount="2" colPageCount="1"/>
  <pivotFields count="10">
    <pivotField axis="axisRow" showAll="0" defaultSubtotal="0">
      <items count="23">
        <item x="1"/>
        <item x="7"/>
        <item x="12"/>
        <item x="10"/>
        <item x="21"/>
        <item x="13"/>
        <item x="18"/>
        <item x="3"/>
        <item x="11"/>
        <item x="0"/>
        <item x="14"/>
        <item x="8"/>
        <item x="19"/>
        <item x="15"/>
        <item x="17"/>
        <item x="22"/>
        <item x="9"/>
        <item x="4"/>
        <item x="6"/>
        <item x="2"/>
        <item x="20"/>
        <item x="16"/>
        <item x="5"/>
      </items>
    </pivotField>
    <pivotField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axis="axisRow" showAll="0" sortType="descending" defaultSubtotal="0">
      <items count="122">
        <item x="95"/>
        <item x="71"/>
        <item x="49"/>
        <item x="51"/>
        <item x="34"/>
        <item x="60"/>
        <item x="81"/>
        <item x="99"/>
        <item x="43"/>
        <item x="42"/>
        <item x="48"/>
        <item x="68"/>
        <item x="36"/>
        <item x="30"/>
        <item x="53"/>
        <item x="106"/>
        <item x="103"/>
        <item x="17"/>
        <item x="47"/>
        <item x="116"/>
        <item x="59"/>
        <item x="13"/>
        <item x="38"/>
        <item x="6"/>
        <item x="79"/>
        <item x="109"/>
        <item x="114"/>
        <item x="4"/>
        <item m="1" x="119"/>
        <item x="62"/>
        <item x="12"/>
        <item x="52"/>
        <item x="50"/>
        <item x="32"/>
        <item x="88"/>
        <item x="22"/>
        <item x="40"/>
        <item x="24"/>
        <item x="11"/>
        <item x="7"/>
        <item x="80"/>
        <item x="117"/>
        <item x="84"/>
        <item x="46"/>
        <item x="110"/>
        <item x="94"/>
        <item x="1"/>
        <item x="78"/>
        <item x="16"/>
        <item x="74"/>
        <item x="19"/>
        <item x="66"/>
        <item x="101"/>
        <item x="112"/>
        <item m="1" x="121"/>
        <item x="5"/>
        <item x="73"/>
        <item x="10"/>
        <item x="90"/>
        <item x="75"/>
        <item x="111"/>
        <item x="44"/>
        <item x="3"/>
        <item x="105"/>
        <item m="1" x="120"/>
        <item x="14"/>
        <item x="83"/>
        <item x="92"/>
        <item x="100"/>
        <item x="118"/>
        <item x="9"/>
        <item x="29"/>
        <item x="96"/>
        <item x="21"/>
        <item x="104"/>
        <item x="26"/>
        <item x="56"/>
        <item x="31"/>
        <item x="107"/>
        <item x="33"/>
        <item x="8"/>
        <item x="64"/>
        <item x="91"/>
        <item x="86"/>
        <item x="58"/>
        <item x="72"/>
        <item x="82"/>
        <item x="18"/>
        <item x="97"/>
        <item x="108"/>
        <item x="61"/>
        <item x="25"/>
        <item x="76"/>
        <item x="89"/>
        <item x="20"/>
        <item x="115"/>
        <item x="67"/>
        <item x="0"/>
        <item x="113"/>
        <item x="2"/>
        <item x="37"/>
        <item x="87"/>
        <item x="23"/>
        <item x="45"/>
        <item x="69"/>
        <item x="93"/>
        <item x="85"/>
        <item x="70"/>
        <item x="39"/>
        <item x="77"/>
        <item x="15"/>
        <item x="27"/>
        <item x="102"/>
        <item x="54"/>
        <item x="63"/>
        <item x="41"/>
        <item x="35"/>
        <item x="65"/>
        <item x="98"/>
        <item x="57"/>
        <item x="28"/>
        <item x="55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dataField="1" showAll="0"/>
    <pivotField dataField="1" showAll="0"/>
    <pivotField axis="axisPage" multipleItemSelectionAllowed="1" showAll="0">
      <items count="82">
        <item h="1" x="64"/>
        <item h="1" x="36"/>
        <item h="1" x="17"/>
        <item h="1" x="59"/>
        <item h="1" x="62"/>
        <item h="1" x="0"/>
        <item h="1" x="9"/>
        <item h="1" x="4"/>
        <item h="1" x="51"/>
        <item h="1" x="32"/>
        <item h="1" x="43"/>
        <item h="1" x="63"/>
        <item h="1" x="34"/>
        <item h="1" x="66"/>
        <item h="1" x="69"/>
        <item h="1" x="19"/>
        <item h="1" x="15"/>
        <item h="1" x="44"/>
        <item h="1" x="53"/>
        <item h="1" x="60"/>
        <item h="1" x="21"/>
        <item h="1" x="71"/>
        <item x="1"/>
        <item x="42"/>
        <item x="52"/>
        <item x="20"/>
        <item x="47"/>
        <item x="28"/>
        <item x="67"/>
        <item x="35"/>
        <item x="37"/>
        <item x="10"/>
        <item x="73"/>
        <item x="33"/>
        <item x="54"/>
        <item x="45"/>
        <item x="78"/>
        <item x="46"/>
        <item x="6"/>
        <item x="14"/>
        <item x="72"/>
        <item x="2"/>
        <item x="68"/>
        <item x="3"/>
        <item x="48"/>
        <item x="50"/>
        <item x="23"/>
        <item x="12"/>
        <item x="57"/>
        <item x="65"/>
        <item x="18"/>
        <item x="24"/>
        <item x="7"/>
        <item x="61"/>
        <item x="70"/>
        <item x="79"/>
        <item x="5"/>
        <item x="77"/>
        <item x="13"/>
        <item x="8"/>
        <item x="25"/>
        <item x="75"/>
        <item x="11"/>
        <item x="80"/>
        <item x="30"/>
        <item x="16"/>
        <item x="27"/>
        <item x="40"/>
        <item x="76"/>
        <item x="22"/>
        <item x="38"/>
        <item x="74"/>
        <item x="49"/>
        <item x="41"/>
        <item x="55"/>
        <item x="29"/>
        <item x="39"/>
        <item x="56"/>
        <item x="26"/>
        <item x="58"/>
        <item x="31"/>
        <item t="default"/>
      </items>
    </pivotField>
    <pivotField axis="axisPage" dataField="1" numFmtId="10" multipleItemSelectionAllowed="1" showAll="0">
      <items count="92">
        <item x="0"/>
        <item x="22"/>
        <item x="68"/>
        <item x="76"/>
        <item x="75"/>
        <item x="79"/>
        <item x="53"/>
        <item x="72"/>
        <item x="83"/>
        <item x="7"/>
        <item x="1"/>
        <item x="46"/>
        <item x="66"/>
        <item x="63"/>
        <item x="82"/>
        <item x="74"/>
        <item x="69"/>
        <item x="64"/>
        <item x="18"/>
        <item x="65"/>
        <item x="33"/>
        <item x="81"/>
        <item x="73"/>
        <item x="86"/>
        <item x="80"/>
        <item x="70"/>
        <item x="3"/>
        <item x="19"/>
        <item x="51"/>
        <item x="78"/>
        <item x="57"/>
        <item x="11"/>
        <item x="77"/>
        <item x="10"/>
        <item x="52"/>
        <item x="23"/>
        <item x="87"/>
        <item x="84"/>
        <item x="89"/>
        <item x="67"/>
        <item x="59"/>
        <item x="44"/>
        <item x="26"/>
        <item x="90"/>
        <item x="47"/>
        <item x="9"/>
        <item x="15"/>
        <item x="41"/>
        <item x="24"/>
        <item x="43"/>
        <item x="20"/>
        <item x="13"/>
        <item x="42"/>
        <item x="45"/>
        <item x="17"/>
        <item x="28"/>
        <item x="27"/>
        <item x="29"/>
        <item x="56"/>
        <item x="48"/>
        <item x="62"/>
        <item x="5"/>
        <item x="32"/>
        <item x="14"/>
        <item x="61"/>
        <item x="88"/>
        <item x="38"/>
        <item x="40"/>
        <item x="2"/>
        <item x="39"/>
        <item x="25"/>
        <item x="35"/>
        <item x="31"/>
        <item x="55"/>
        <item x="21"/>
        <item x="12"/>
        <item x="58"/>
        <item x="85"/>
        <item x="60"/>
        <item x="30"/>
        <item x="6"/>
        <item x="8"/>
        <item x="37"/>
        <item x="50"/>
        <item x="54"/>
        <item x="71"/>
        <item x="16"/>
        <item x="49"/>
        <item x="4"/>
        <item x="36"/>
        <item x="34"/>
        <item t="default"/>
      </items>
    </pivotField>
  </pivotFields>
  <rowFields count="2">
    <field x="0"/>
    <field x="5"/>
  </rowFields>
  <rowItems count="94">
    <i>
      <x/>
    </i>
    <i r="1">
      <x v="30"/>
    </i>
    <i r="1">
      <x v="65"/>
    </i>
    <i r="1">
      <x v="21"/>
    </i>
    <i r="1">
      <x v="110"/>
    </i>
    <i r="1">
      <x v="57"/>
    </i>
    <i>
      <x v="1"/>
    </i>
    <i r="1">
      <x v="2"/>
    </i>
    <i r="1">
      <x v="32"/>
    </i>
    <i r="1">
      <x v="10"/>
    </i>
    <i r="1">
      <x v="103"/>
    </i>
    <i r="1">
      <x v="55"/>
    </i>
    <i r="1">
      <x v="18"/>
    </i>
    <i r="1">
      <x v="61"/>
    </i>
    <i r="1">
      <x v="43"/>
    </i>
    <i>
      <x v="3"/>
    </i>
    <i r="1">
      <x v="104"/>
    </i>
    <i r="1">
      <x v="51"/>
    </i>
    <i r="1">
      <x v="81"/>
    </i>
    <i>
      <x v="6"/>
    </i>
    <i r="1">
      <x v="65"/>
    </i>
    <i r="1">
      <x v="109"/>
    </i>
    <i r="1">
      <x v="102"/>
    </i>
    <i>
      <x v="7"/>
    </i>
    <i r="1">
      <x v="65"/>
    </i>
    <i r="1">
      <x v="91"/>
    </i>
    <i r="1">
      <x v="35"/>
    </i>
    <i r="1">
      <x v="21"/>
    </i>
    <i r="1">
      <x v="37"/>
    </i>
    <i r="1">
      <x v="94"/>
    </i>
    <i>
      <x v="8"/>
    </i>
    <i r="1">
      <x v="92"/>
    </i>
    <i>
      <x v="9"/>
    </i>
    <i r="1">
      <x v="80"/>
    </i>
    <i r="1">
      <x v="23"/>
    </i>
    <i r="1">
      <x v="99"/>
    </i>
    <i r="1">
      <x v="55"/>
    </i>
    <i r="1">
      <x v="70"/>
    </i>
    <i r="1">
      <x v="62"/>
    </i>
    <i r="1">
      <x v="46"/>
    </i>
    <i r="1">
      <x v="39"/>
    </i>
    <i>
      <x v="10"/>
    </i>
    <i r="1">
      <x v="24"/>
    </i>
    <i r="1">
      <x v="86"/>
    </i>
    <i>
      <x v="11"/>
    </i>
    <i r="1">
      <x v="73"/>
    </i>
    <i r="1">
      <x v="121"/>
    </i>
    <i>
      <x v="12"/>
    </i>
    <i r="1">
      <x v="92"/>
    </i>
    <i r="1">
      <x v="25"/>
    </i>
    <i r="1">
      <x v="103"/>
    </i>
    <i r="1">
      <x v="114"/>
    </i>
    <i>
      <x v="16"/>
    </i>
    <i r="1">
      <x v="70"/>
    </i>
    <i r="1">
      <x v="65"/>
    </i>
    <i r="1">
      <x v="119"/>
    </i>
    <i r="1">
      <x v="29"/>
    </i>
    <i r="1">
      <x v="114"/>
    </i>
    <i r="1">
      <x v="102"/>
    </i>
    <i r="1">
      <x v="5"/>
    </i>
    <i r="1">
      <x v="90"/>
    </i>
    <i>
      <x v="17"/>
    </i>
    <i r="1">
      <x v="65"/>
    </i>
    <i r="1">
      <x v="21"/>
    </i>
    <i r="1">
      <x v="71"/>
    </i>
    <i r="1">
      <x v="111"/>
    </i>
    <i r="1">
      <x v="55"/>
    </i>
    <i r="1">
      <x v="94"/>
    </i>
    <i r="1">
      <x v="75"/>
    </i>
    <i r="1">
      <x v="120"/>
    </i>
    <i>
      <x v="18"/>
    </i>
    <i r="1">
      <x v="36"/>
    </i>
    <i>
      <x v="19"/>
    </i>
    <i r="1">
      <x v="17"/>
    </i>
    <i r="1">
      <x v="48"/>
    </i>
    <i>
      <x v="20"/>
    </i>
    <i r="1">
      <x v="65"/>
    </i>
    <i r="1">
      <x v="41"/>
    </i>
    <i r="1">
      <x v="27"/>
    </i>
    <i r="1">
      <x v="60"/>
    </i>
    <i r="1">
      <x v="19"/>
    </i>
    <i r="1">
      <x v="26"/>
    </i>
    <i>
      <x v="21"/>
    </i>
    <i r="1">
      <x v="2"/>
    </i>
    <i r="1">
      <x v="21"/>
    </i>
    <i>
      <x v="22"/>
    </i>
    <i r="1">
      <x v="116"/>
    </i>
    <i r="1">
      <x v="12"/>
    </i>
    <i r="1">
      <x v="79"/>
    </i>
    <i r="1">
      <x v="22"/>
    </i>
    <i r="1">
      <x v="108"/>
    </i>
    <i r="1">
      <x v="100"/>
    </i>
    <i r="1">
      <x v="7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8" hier="-1"/>
    <pageField fld="9" hier="-1"/>
  </pageFields>
  <dataFields count="3">
    <dataField name="Somme de win" fld="6" baseField="0" baseItem="0"/>
    <dataField name="Somme de loose" fld="7" baseField="0" baseItem="0"/>
    <dataField name="Moyenne de Pourcentage" fld="9" subtotal="average" baseField="4" baseItem="70" numFmtId="10"/>
  </dataFields>
  <formats count="35">
    <format dxfId="36">
      <pivotArea outline="0" collapsedLevelsAreSubtotals="1" fieldPosition="0"/>
    </format>
    <format dxfId="35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0"/>
          </reference>
          <reference field="5" count="5">
            <x v="21"/>
            <x v="30"/>
            <x v="57"/>
            <x v="65"/>
            <x v="110"/>
          </reference>
        </references>
      </pivotArea>
    </format>
    <format dxfId="34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"/>
          </reference>
        </references>
      </pivotArea>
    </format>
    <format dxfId="33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"/>
          </reference>
          <reference field="5" count="8">
            <x v="2"/>
            <x v="10"/>
            <x v="18"/>
            <x v="32"/>
            <x v="43"/>
            <x v="55"/>
            <x v="61"/>
            <x v="103"/>
          </reference>
        </references>
      </pivotArea>
    </format>
    <format dxfId="32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3"/>
          </reference>
        </references>
      </pivotArea>
    </format>
    <format dxfId="31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3"/>
          </reference>
          <reference field="5" count="3">
            <x v="51"/>
            <x v="81"/>
            <x v="104"/>
          </reference>
        </references>
      </pivotArea>
    </format>
    <format dxfId="30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6"/>
          </reference>
        </references>
      </pivotArea>
    </format>
    <format dxfId="29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6"/>
          </reference>
          <reference field="5" count="3">
            <x v="65"/>
            <x v="102"/>
            <x v="109"/>
          </reference>
        </references>
      </pivotArea>
    </format>
    <format dxfId="28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7"/>
          </reference>
        </references>
      </pivotArea>
    </format>
    <format dxfId="27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7"/>
          </reference>
          <reference field="5" count="6">
            <x v="21"/>
            <x v="35"/>
            <x v="37"/>
            <x v="65"/>
            <x v="91"/>
            <x v="94"/>
          </reference>
        </references>
      </pivotArea>
    </format>
    <format dxfId="26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8"/>
          </reference>
        </references>
      </pivotArea>
    </format>
    <format dxfId="25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8"/>
          </reference>
          <reference field="5" count="1">
            <x v="92"/>
          </reference>
        </references>
      </pivotArea>
    </format>
    <format dxfId="24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9"/>
          </reference>
        </references>
      </pivotArea>
    </format>
    <format dxfId="23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9"/>
          </reference>
          <reference field="5" count="8">
            <x v="23"/>
            <x v="39"/>
            <x v="46"/>
            <x v="55"/>
            <x v="62"/>
            <x v="70"/>
            <x v="80"/>
            <x v="99"/>
          </reference>
        </references>
      </pivotArea>
    </format>
    <format dxfId="22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0"/>
          </reference>
        </references>
      </pivotArea>
    </format>
    <format dxfId="21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0"/>
          </reference>
          <reference field="5" count="2">
            <x v="24"/>
            <x v="86"/>
          </reference>
        </references>
      </pivotArea>
    </format>
    <format dxfId="20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1"/>
          </reference>
        </references>
      </pivotArea>
    </format>
    <format dxfId="19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1"/>
          </reference>
          <reference field="5" count="2">
            <x v="73"/>
            <x v="121"/>
          </reference>
        </references>
      </pivotArea>
    </format>
    <format dxfId="18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2"/>
          </reference>
        </references>
      </pivotArea>
    </format>
    <format dxfId="17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2"/>
          </reference>
          <reference field="5" count="4">
            <x v="25"/>
            <x v="92"/>
            <x v="103"/>
            <x v="114"/>
          </reference>
        </references>
      </pivotArea>
    </format>
    <format dxfId="16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6"/>
          </reference>
        </references>
      </pivotArea>
    </format>
    <format dxfId="15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6"/>
          </reference>
          <reference field="5" count="8">
            <x v="5"/>
            <x v="29"/>
            <x v="65"/>
            <x v="70"/>
            <x v="90"/>
            <x v="102"/>
            <x v="114"/>
            <x v="119"/>
          </reference>
        </references>
      </pivotArea>
    </format>
    <format dxfId="14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7"/>
          </reference>
        </references>
      </pivotArea>
    </format>
    <format dxfId="13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7"/>
          </reference>
          <reference field="5" count="8">
            <x v="21"/>
            <x v="55"/>
            <x v="65"/>
            <x v="71"/>
            <x v="75"/>
            <x v="94"/>
            <x v="111"/>
            <x v="120"/>
          </reference>
        </references>
      </pivotArea>
    </format>
    <format dxfId="12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8"/>
          </reference>
        </references>
      </pivotArea>
    </format>
    <format dxfId="11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8"/>
          </reference>
          <reference field="5" count="1">
            <x v="36"/>
          </reference>
        </references>
      </pivotArea>
    </format>
    <format dxfId="10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19"/>
          </reference>
        </references>
      </pivotArea>
    </format>
    <format dxfId="9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19"/>
          </reference>
          <reference field="5" count="2">
            <x v="17"/>
            <x v="48"/>
          </reference>
        </references>
      </pivotArea>
    </format>
    <format dxfId="8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0"/>
          </reference>
        </references>
      </pivotArea>
    </format>
    <format dxfId="7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0"/>
          </reference>
          <reference field="5" count="6">
            <x v="19"/>
            <x v="26"/>
            <x v="27"/>
            <x v="41"/>
            <x v="60"/>
            <x v="65"/>
          </reference>
        </references>
      </pivotArea>
    </format>
    <format dxfId="6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1"/>
          </reference>
        </references>
      </pivotArea>
    </format>
    <format dxfId="5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1"/>
          </reference>
          <reference field="5" count="2">
            <x v="2"/>
            <x v="21"/>
          </reference>
        </references>
      </pivotArea>
    </format>
    <format dxfId="4">
      <pivotArea collapsedLevelsAreSubtotals="1" fieldPosition="0">
        <references count="2">
          <reference field="4294967294" count="2" selected="0">
            <x v="0"/>
            <x v="1"/>
          </reference>
          <reference field="0" count="1">
            <x v="22"/>
          </reference>
        </references>
      </pivotArea>
    </format>
    <format dxfId="3">
      <pivotArea collapsedLevelsAreSubtotals="1" fieldPosition="0">
        <references count="3">
          <reference field="4294967294" count="2" selected="0">
            <x v="0"/>
            <x v="1"/>
          </reference>
          <reference field="0" count="1" selected="0">
            <x v="22"/>
          </reference>
          <reference field="5" count="7">
            <x v="12"/>
            <x v="22"/>
            <x v="77"/>
            <x v="79"/>
            <x v="100"/>
            <x v="108"/>
            <x v="116"/>
          </reference>
        </references>
      </pivotArea>
    </format>
    <format dxfId="2">
      <pivotArea field="0" grandRow="1" outline="0" collapsedLevelsAreSubtotals="1" axis="axisRow" fieldPosition="0">
        <references count="1">
          <reference field="4294967294" count="2" selected="0">
            <x v="0"/>
            <x v="1"/>
          </reference>
        </references>
      </pivotArea>
    </format>
  </formats>
  <chartFormats count="6">
    <chartFormat chart="0" format="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18C53D-5A8F-4591-B589-F7935FFA282B}">
  <dimension ref="A1:D25"/>
  <sheetViews>
    <sheetView zoomScaleNormal="100" workbookViewId="0">
      <selection activeCell="E34" sqref="E34"/>
    </sheetView>
  </sheetViews>
  <sheetFormatPr baseColWidth="10" defaultRowHeight="15" x14ac:dyDescent="0.25"/>
  <cols>
    <col min="1" max="1" width="21.42578125" bestFit="1" customWidth="1"/>
    <col min="2" max="2" width="24.85546875" bestFit="1" customWidth="1"/>
    <col min="3" max="3" width="18.42578125" bestFit="1" customWidth="1"/>
    <col min="4" max="4" width="18.7109375" bestFit="1" customWidth="1"/>
    <col min="5" max="10" width="12" bestFit="1" customWidth="1"/>
    <col min="11" max="11" width="7.140625" bestFit="1" customWidth="1"/>
    <col min="12" max="24" width="12" bestFit="1" customWidth="1"/>
    <col min="25" max="25" width="12.5703125" bestFit="1" customWidth="1"/>
  </cols>
  <sheetData>
    <row r="1" spans="1:4" x14ac:dyDescent="0.25">
      <c r="A1" s="2" t="s">
        <v>84</v>
      </c>
      <c r="B1" t="s">
        <v>274</v>
      </c>
      <c r="C1" t="s">
        <v>89</v>
      </c>
      <c r="D1" t="s">
        <v>275</v>
      </c>
    </row>
    <row r="2" spans="1:4" x14ac:dyDescent="0.25">
      <c r="A2" s="3" t="s">
        <v>11</v>
      </c>
      <c r="B2" s="1">
        <v>1</v>
      </c>
      <c r="C2" s="1">
        <v>0.86969696969696975</v>
      </c>
      <c r="D2" s="1">
        <v>0.38305084745762713</v>
      </c>
    </row>
    <row r="3" spans="1:4" x14ac:dyDescent="0.25">
      <c r="A3" s="3" t="s">
        <v>24</v>
      </c>
      <c r="B3" s="1">
        <v>1</v>
      </c>
      <c r="C3" s="1">
        <v>0.45373134328358211</v>
      </c>
      <c r="D3" s="1">
        <v>0.16923076923076924</v>
      </c>
    </row>
    <row r="4" spans="1:4" x14ac:dyDescent="0.25">
      <c r="A4" s="3" t="s">
        <v>10</v>
      </c>
      <c r="B4" s="1">
        <v>1</v>
      </c>
      <c r="C4" s="1">
        <v>0.93333333333333335</v>
      </c>
      <c r="D4" s="1">
        <v>0.45909849749582637</v>
      </c>
    </row>
    <row r="5" spans="1:4" x14ac:dyDescent="0.25">
      <c r="A5" s="3" t="s">
        <v>12</v>
      </c>
      <c r="B5" s="1">
        <v>1</v>
      </c>
      <c r="C5" s="1">
        <v>0.74029850746268655</v>
      </c>
      <c r="D5" s="1">
        <v>0.43292682926829268</v>
      </c>
    </row>
    <row r="6" spans="1:4" x14ac:dyDescent="0.25">
      <c r="A6" s="3" t="s">
        <v>25</v>
      </c>
      <c r="B6" s="1">
        <v>1</v>
      </c>
      <c r="C6" s="1">
        <v>0.88</v>
      </c>
      <c r="D6" s="1">
        <v>0.36567164179104478</v>
      </c>
    </row>
    <row r="7" spans="1:4" x14ac:dyDescent="0.25">
      <c r="A7" s="3" t="s">
        <v>13</v>
      </c>
      <c r="B7" s="1">
        <v>0.99696969696969695</v>
      </c>
      <c r="C7" s="1">
        <v>0.74018126888217528</v>
      </c>
      <c r="D7" s="1">
        <v>0.30275229357798167</v>
      </c>
    </row>
    <row r="8" spans="1:4" x14ac:dyDescent="0.25">
      <c r="A8" s="3" t="s">
        <v>16</v>
      </c>
      <c r="B8" s="1">
        <v>0.9939393939393939</v>
      </c>
      <c r="C8" s="1">
        <v>0.65957446808510634</v>
      </c>
      <c r="D8" s="1">
        <v>0.3981042654028436</v>
      </c>
    </row>
    <row r="9" spans="1:4" x14ac:dyDescent="0.25">
      <c r="A9" s="3" t="s">
        <v>14</v>
      </c>
      <c r="B9" s="1">
        <v>0.96060606060606057</v>
      </c>
      <c r="C9" s="1">
        <v>0.77215189873417722</v>
      </c>
      <c r="D9" s="1">
        <v>0.41826923076923078</v>
      </c>
    </row>
    <row r="10" spans="1:4" x14ac:dyDescent="0.25">
      <c r="A10" s="3" t="s">
        <v>17</v>
      </c>
      <c r="B10" s="1">
        <v>0.94545454545454544</v>
      </c>
      <c r="C10" s="1">
        <v>0.66346153846153844</v>
      </c>
      <c r="D10" s="1">
        <v>0.36530612244897959</v>
      </c>
    </row>
    <row r="11" spans="1:4" x14ac:dyDescent="0.25">
      <c r="A11" s="3" t="s">
        <v>18</v>
      </c>
      <c r="B11" s="1">
        <v>0.94545454545454544</v>
      </c>
      <c r="C11" s="1">
        <v>0.65079365079365081</v>
      </c>
      <c r="D11" s="1">
        <v>0.20143884892086331</v>
      </c>
    </row>
    <row r="12" spans="1:4" x14ac:dyDescent="0.25">
      <c r="A12" s="3" t="s">
        <v>15</v>
      </c>
      <c r="B12" s="1">
        <v>0.9242424242424242</v>
      </c>
      <c r="C12" s="1">
        <v>0.73376623376623373</v>
      </c>
      <c r="D12" s="1">
        <v>0.2857142857142857</v>
      </c>
    </row>
    <row r="13" spans="1:4" x14ac:dyDescent="0.25">
      <c r="A13" s="3" t="s">
        <v>20</v>
      </c>
      <c r="B13" s="1">
        <v>0.90909090909090906</v>
      </c>
      <c r="C13" s="1">
        <v>0.55813953488372092</v>
      </c>
      <c r="D13" s="1">
        <v>0.24</v>
      </c>
    </row>
    <row r="14" spans="1:4" x14ac:dyDescent="0.25">
      <c r="A14" s="3" t="s">
        <v>29</v>
      </c>
      <c r="B14" s="1">
        <v>0.86875000000000002</v>
      </c>
      <c r="C14" s="1">
        <v>0.35251798561151076</v>
      </c>
      <c r="D14" s="1">
        <v>0</v>
      </c>
    </row>
    <row r="15" spans="1:4" x14ac:dyDescent="0.25">
      <c r="A15" s="3" t="s">
        <v>23</v>
      </c>
      <c r="B15" s="1">
        <v>0.84545454545454546</v>
      </c>
      <c r="C15" s="1">
        <v>0.56890459363957602</v>
      </c>
      <c r="D15" s="1">
        <v>0.20779220779220781</v>
      </c>
    </row>
    <row r="16" spans="1:4" x14ac:dyDescent="0.25">
      <c r="A16" s="3" t="s">
        <v>19</v>
      </c>
      <c r="B16" s="1">
        <v>0.78686868686868683</v>
      </c>
      <c r="C16" s="1">
        <v>0.74621212121212122</v>
      </c>
      <c r="D16" s="1">
        <v>0.14473684210526316</v>
      </c>
    </row>
    <row r="17" spans="1:4" x14ac:dyDescent="0.25">
      <c r="A17" s="3" t="s">
        <v>30</v>
      </c>
      <c r="B17" s="1">
        <v>0.73333333333333328</v>
      </c>
      <c r="C17" s="1">
        <v>0.43119266055045874</v>
      </c>
      <c r="D17" s="1">
        <v>0</v>
      </c>
    </row>
    <row r="18" spans="1:4" x14ac:dyDescent="0.25">
      <c r="A18" s="3" t="s">
        <v>22</v>
      </c>
      <c r="B18" s="1">
        <v>0.70909090909090911</v>
      </c>
      <c r="C18" s="1">
        <v>0.69957081545064381</v>
      </c>
      <c r="D18" s="1">
        <v>0.33730158730158732</v>
      </c>
    </row>
    <row r="19" spans="1:4" x14ac:dyDescent="0.25">
      <c r="A19" s="3" t="s">
        <v>21</v>
      </c>
      <c r="B19" s="1">
        <v>0.64242424242424245</v>
      </c>
      <c r="C19" s="1">
        <v>0.76886792452830188</v>
      </c>
      <c r="D19" s="1">
        <v>0.38421955403087477</v>
      </c>
    </row>
    <row r="20" spans="1:4" x14ac:dyDescent="0.25">
      <c r="A20" s="3" t="s">
        <v>26</v>
      </c>
      <c r="B20" s="1">
        <v>0.64242424242424245</v>
      </c>
      <c r="C20" s="1">
        <v>0.62085308056872035</v>
      </c>
      <c r="D20" s="1">
        <v>0.30939226519337015</v>
      </c>
    </row>
    <row r="21" spans="1:4" x14ac:dyDescent="0.25">
      <c r="A21" s="3" t="s">
        <v>27</v>
      </c>
      <c r="B21" s="1">
        <v>0.55555555555555558</v>
      </c>
      <c r="C21" s="1">
        <v>0.48108108108108111</v>
      </c>
      <c r="D21" s="1">
        <v>0.20454545454545456</v>
      </c>
    </row>
    <row r="22" spans="1:4" x14ac:dyDescent="0.25">
      <c r="A22" s="3" t="s">
        <v>32</v>
      </c>
      <c r="B22" s="1">
        <v>0.5368421052631579</v>
      </c>
      <c r="C22" s="1">
        <v>0.3235294117647059</v>
      </c>
      <c r="D22" s="1">
        <v>0.21052631578947367</v>
      </c>
    </row>
    <row r="23" spans="1:4" x14ac:dyDescent="0.25">
      <c r="A23" s="3" t="s">
        <v>28</v>
      </c>
      <c r="B23" s="1">
        <v>0.47575757575757577</v>
      </c>
      <c r="C23" s="1">
        <v>0.46496815286624205</v>
      </c>
      <c r="D23" s="1">
        <v>0.24576271186440679</v>
      </c>
    </row>
    <row r="24" spans="1:4" x14ac:dyDescent="0.25">
      <c r="A24" s="3" t="s">
        <v>31</v>
      </c>
      <c r="B24" s="1">
        <v>0.15151515151515152</v>
      </c>
      <c r="C24" s="1">
        <v>0.84</v>
      </c>
      <c r="D24" s="1">
        <v>0.31481481481481483</v>
      </c>
    </row>
    <row r="25" spans="1:4" x14ac:dyDescent="0.25">
      <c r="A25" s="3" t="s">
        <v>85</v>
      </c>
      <c r="B25">
        <v>18.623773923444976</v>
      </c>
      <c r="C25">
        <v>14.952826574656537</v>
      </c>
      <c r="D25">
        <v>6.3806553855151975</v>
      </c>
    </row>
  </sheetData>
  <autoFilter ref="A1:D25" xr:uid="{0F18C53D-5A8F-4591-B589-F7935FFA282B}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5"/>
  <sheetViews>
    <sheetView workbookViewId="0">
      <selection activeCell="Q36" sqref="Q36"/>
    </sheetView>
  </sheetViews>
  <sheetFormatPr baseColWidth="10" defaultColWidth="9.140625" defaultRowHeight="15" x14ac:dyDescent="0.25"/>
  <cols>
    <col min="1" max="1" width="13.85546875" bestFit="1" customWidth="1"/>
    <col min="2" max="2" width="4.42578125" bestFit="1" customWidth="1"/>
    <col min="3" max="3" width="6.28515625" bestFit="1" customWidth="1"/>
    <col min="4" max="4" width="5.42578125" bestFit="1" customWidth="1"/>
    <col min="5" max="5" width="11.28515625" bestFit="1" customWidth="1"/>
    <col min="6" max="6" width="4.42578125" bestFit="1" customWidth="1"/>
    <col min="7" max="7" width="6.28515625" bestFit="1" customWidth="1"/>
    <col min="8" max="8" width="5.42578125" bestFit="1" customWidth="1"/>
    <col min="9" max="9" width="11.28515625" bestFit="1" customWidth="1"/>
    <col min="10" max="10" width="6.5703125" bestFit="1" customWidth="1"/>
    <col min="11" max="11" width="4.5703125" bestFit="1" customWidth="1"/>
    <col min="12" max="12" width="12" bestFit="1" customWidth="1"/>
  </cols>
  <sheetData>
    <row r="1" spans="1:29" x14ac:dyDescent="0.25">
      <c r="B1" s="27" t="s">
        <v>0</v>
      </c>
      <c r="C1" s="27"/>
      <c r="D1" s="27"/>
      <c r="E1" s="27"/>
      <c r="F1" s="27" t="s">
        <v>1</v>
      </c>
      <c r="G1" s="27"/>
      <c r="H1" s="27"/>
      <c r="I1" s="27"/>
      <c r="J1" s="27" t="s">
        <v>2</v>
      </c>
      <c r="K1" s="27"/>
      <c r="L1" s="27"/>
    </row>
    <row r="2" spans="1:29" x14ac:dyDescent="0.25">
      <c r="A2" t="s">
        <v>3</v>
      </c>
      <c r="B2" t="s">
        <v>4</v>
      </c>
      <c r="C2" t="s">
        <v>5</v>
      </c>
      <c r="D2" t="s">
        <v>6</v>
      </c>
      <c r="E2" t="s">
        <v>86</v>
      </c>
      <c r="F2" t="s">
        <v>4</v>
      </c>
      <c r="G2" t="s">
        <v>5</v>
      </c>
      <c r="H2" t="s">
        <v>6</v>
      </c>
      <c r="I2" t="s">
        <v>87</v>
      </c>
      <c r="J2" t="s">
        <v>7</v>
      </c>
      <c r="K2" t="s">
        <v>8</v>
      </c>
      <c r="L2" t="s">
        <v>88</v>
      </c>
    </row>
    <row r="3" spans="1:29" x14ac:dyDescent="0.25">
      <c r="A3" t="s">
        <v>10</v>
      </c>
      <c r="B3">
        <v>308</v>
      </c>
      <c r="C3">
        <f t="shared" ref="C3:C25" si="0">D3-B3</f>
        <v>22</v>
      </c>
      <c r="D3">
        <v>330</v>
      </c>
      <c r="E3" s="1">
        <f t="shared" ref="E3:E25" si="1">B3/D3</f>
        <v>0.93333333333333335</v>
      </c>
      <c r="F3">
        <v>275</v>
      </c>
      <c r="G3">
        <f t="shared" ref="G3:G25" si="2">H3-F3</f>
        <v>324</v>
      </c>
      <c r="H3">
        <v>599</v>
      </c>
      <c r="I3" s="1">
        <f t="shared" ref="I3:I22" si="3">F3/H3</f>
        <v>0.45909849749582637</v>
      </c>
      <c r="J3">
        <v>990</v>
      </c>
      <c r="K3">
        <v>990</v>
      </c>
      <c r="L3" s="1">
        <f>J3/K3</f>
        <v>1</v>
      </c>
    </row>
    <row r="4" spans="1:29" x14ac:dyDescent="0.25">
      <c r="A4" t="s">
        <v>11</v>
      </c>
      <c r="B4">
        <v>287</v>
      </c>
      <c r="C4">
        <f t="shared" si="0"/>
        <v>43</v>
      </c>
      <c r="D4">
        <v>330</v>
      </c>
      <c r="E4" s="1">
        <f t="shared" si="1"/>
        <v>0.86969696969696975</v>
      </c>
      <c r="F4">
        <v>226</v>
      </c>
      <c r="G4">
        <f t="shared" si="2"/>
        <v>364</v>
      </c>
      <c r="H4">
        <v>590</v>
      </c>
      <c r="I4" s="1">
        <f t="shared" si="3"/>
        <v>0.38305084745762713</v>
      </c>
      <c r="J4">
        <v>990</v>
      </c>
      <c r="K4">
        <v>990</v>
      </c>
      <c r="L4" s="1">
        <f t="shared" ref="L4:L25" si="4">J4/K4</f>
        <v>1</v>
      </c>
    </row>
    <row r="5" spans="1:29" x14ac:dyDescent="0.25">
      <c r="A5" t="s">
        <v>12</v>
      </c>
      <c r="B5">
        <v>248</v>
      </c>
      <c r="C5">
        <f t="shared" si="0"/>
        <v>87</v>
      </c>
      <c r="D5">
        <v>335</v>
      </c>
      <c r="E5" s="1">
        <f t="shared" si="1"/>
        <v>0.74029850746268655</v>
      </c>
      <c r="F5">
        <v>213</v>
      </c>
      <c r="G5">
        <f t="shared" si="2"/>
        <v>279</v>
      </c>
      <c r="H5">
        <v>492</v>
      </c>
      <c r="I5" s="1">
        <f t="shared" si="3"/>
        <v>0.43292682926829268</v>
      </c>
      <c r="J5">
        <v>990</v>
      </c>
      <c r="K5">
        <v>990</v>
      </c>
      <c r="L5" s="1">
        <f t="shared" si="4"/>
        <v>1</v>
      </c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x14ac:dyDescent="0.25">
      <c r="A6" t="s">
        <v>13</v>
      </c>
      <c r="B6">
        <v>245</v>
      </c>
      <c r="C6">
        <f t="shared" si="0"/>
        <v>86</v>
      </c>
      <c r="D6">
        <v>331</v>
      </c>
      <c r="E6" s="1">
        <f t="shared" si="1"/>
        <v>0.74018126888217528</v>
      </c>
      <c r="F6">
        <v>132</v>
      </c>
      <c r="G6">
        <f t="shared" si="2"/>
        <v>304</v>
      </c>
      <c r="H6">
        <v>436</v>
      </c>
      <c r="I6" s="1">
        <f t="shared" si="3"/>
        <v>0.30275229357798167</v>
      </c>
      <c r="J6">
        <v>987</v>
      </c>
      <c r="K6">
        <v>990</v>
      </c>
      <c r="L6" s="1">
        <f t="shared" si="4"/>
        <v>0.99696969696969695</v>
      </c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15.75" thickBot="1" x14ac:dyDescent="0.3">
      <c r="A7" t="s">
        <v>14</v>
      </c>
      <c r="B7">
        <v>244</v>
      </c>
      <c r="C7">
        <f t="shared" si="0"/>
        <v>72</v>
      </c>
      <c r="D7">
        <v>316</v>
      </c>
      <c r="E7" s="1">
        <f t="shared" si="1"/>
        <v>0.77215189873417722</v>
      </c>
      <c r="F7">
        <v>174</v>
      </c>
      <c r="G7">
        <f t="shared" si="2"/>
        <v>242</v>
      </c>
      <c r="H7">
        <v>416</v>
      </c>
      <c r="I7" s="1">
        <f t="shared" si="3"/>
        <v>0.41826923076923078</v>
      </c>
      <c r="J7">
        <v>951</v>
      </c>
      <c r="K7">
        <v>990</v>
      </c>
      <c r="L7" s="1">
        <f t="shared" si="4"/>
        <v>0.96060606060606057</v>
      </c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t="s">
        <v>15</v>
      </c>
      <c r="B8">
        <v>226</v>
      </c>
      <c r="C8">
        <f t="shared" si="0"/>
        <v>82</v>
      </c>
      <c r="D8">
        <v>308</v>
      </c>
      <c r="E8" s="1">
        <f t="shared" si="1"/>
        <v>0.73376623376623373</v>
      </c>
      <c r="F8">
        <v>52</v>
      </c>
      <c r="G8">
        <f t="shared" si="2"/>
        <v>130</v>
      </c>
      <c r="H8">
        <v>182</v>
      </c>
      <c r="I8" s="1">
        <f t="shared" si="3"/>
        <v>0.2857142857142857</v>
      </c>
      <c r="J8">
        <v>915</v>
      </c>
      <c r="K8">
        <v>990</v>
      </c>
      <c r="L8" s="1">
        <f t="shared" si="4"/>
        <v>0.9242424242424242</v>
      </c>
      <c r="N8" s="4"/>
      <c r="O8" s="34" t="s">
        <v>128</v>
      </c>
      <c r="P8" s="35"/>
      <c r="Q8" s="35"/>
      <c r="R8" s="35"/>
      <c r="S8" s="35"/>
      <c r="T8" s="36"/>
      <c r="U8" s="4"/>
      <c r="V8" s="34" t="s">
        <v>129</v>
      </c>
      <c r="W8" s="35"/>
      <c r="X8" s="35"/>
      <c r="Y8" s="35"/>
      <c r="Z8" s="35"/>
      <c r="AA8" s="36"/>
      <c r="AB8" s="4"/>
      <c r="AC8" s="4"/>
    </row>
    <row r="9" spans="1:29" ht="15.75" thickBot="1" x14ac:dyDescent="0.3">
      <c r="A9" t="s">
        <v>16</v>
      </c>
      <c r="B9">
        <v>217</v>
      </c>
      <c r="C9">
        <f t="shared" si="0"/>
        <v>112</v>
      </c>
      <c r="D9">
        <v>329</v>
      </c>
      <c r="E9" s="1">
        <f t="shared" si="1"/>
        <v>0.65957446808510634</v>
      </c>
      <c r="F9">
        <v>168</v>
      </c>
      <c r="G9">
        <f t="shared" si="2"/>
        <v>254</v>
      </c>
      <c r="H9">
        <v>422</v>
      </c>
      <c r="I9" s="1">
        <f t="shared" si="3"/>
        <v>0.3981042654028436</v>
      </c>
      <c r="J9">
        <v>984</v>
      </c>
      <c r="K9">
        <v>990</v>
      </c>
      <c r="L9" s="1">
        <f t="shared" si="4"/>
        <v>0.9939393939393939</v>
      </c>
      <c r="N9" s="4"/>
      <c r="O9" s="37"/>
      <c r="P9" s="38"/>
      <c r="Q9" s="38"/>
      <c r="R9" s="38"/>
      <c r="S9" s="38"/>
      <c r="T9" s="39"/>
      <c r="U9" s="4"/>
      <c r="V9" s="37"/>
      <c r="W9" s="38"/>
      <c r="X9" s="38"/>
      <c r="Y9" s="38"/>
      <c r="Z9" s="38"/>
      <c r="AA9" s="39"/>
      <c r="AB9" s="4"/>
      <c r="AC9" s="4"/>
    </row>
    <row r="10" spans="1:29" x14ac:dyDescent="0.25">
      <c r="A10" t="s">
        <v>17</v>
      </c>
      <c r="B10">
        <v>207</v>
      </c>
      <c r="C10">
        <f t="shared" si="0"/>
        <v>105</v>
      </c>
      <c r="D10">
        <v>312</v>
      </c>
      <c r="E10" s="1">
        <f t="shared" si="1"/>
        <v>0.66346153846153844</v>
      </c>
      <c r="F10">
        <v>179</v>
      </c>
      <c r="G10">
        <f t="shared" si="2"/>
        <v>311</v>
      </c>
      <c r="H10">
        <v>490</v>
      </c>
      <c r="I10" s="1">
        <f t="shared" si="3"/>
        <v>0.36530612244897959</v>
      </c>
      <c r="J10">
        <v>936</v>
      </c>
      <c r="K10">
        <v>990</v>
      </c>
      <c r="L10" s="1">
        <f t="shared" si="4"/>
        <v>0.94545454545454544</v>
      </c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 x14ac:dyDescent="0.25">
      <c r="A11" t="s">
        <v>18</v>
      </c>
      <c r="B11">
        <v>205</v>
      </c>
      <c r="C11">
        <f t="shared" si="0"/>
        <v>110</v>
      </c>
      <c r="D11">
        <v>315</v>
      </c>
      <c r="E11" s="1">
        <f t="shared" si="1"/>
        <v>0.65079365079365081</v>
      </c>
      <c r="F11">
        <v>28</v>
      </c>
      <c r="G11">
        <f t="shared" si="2"/>
        <v>111</v>
      </c>
      <c r="H11">
        <v>139</v>
      </c>
      <c r="I11" s="1">
        <f t="shared" si="3"/>
        <v>0.20143884892086331</v>
      </c>
      <c r="J11">
        <v>936</v>
      </c>
      <c r="K11">
        <v>990</v>
      </c>
      <c r="L11" s="1">
        <f t="shared" si="4"/>
        <v>0.94545454545454544</v>
      </c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 x14ac:dyDescent="0.25">
      <c r="A12" t="s">
        <v>19</v>
      </c>
      <c r="B12">
        <v>197</v>
      </c>
      <c r="C12">
        <f t="shared" si="0"/>
        <v>67</v>
      </c>
      <c r="D12">
        <v>264</v>
      </c>
      <c r="E12" s="1">
        <f t="shared" si="1"/>
        <v>0.74621212121212122</v>
      </c>
      <c r="F12">
        <v>11</v>
      </c>
      <c r="G12">
        <f t="shared" si="2"/>
        <v>65</v>
      </c>
      <c r="H12">
        <v>76</v>
      </c>
      <c r="I12" s="1">
        <f t="shared" si="3"/>
        <v>0.14473684210526316</v>
      </c>
      <c r="J12">
        <v>779</v>
      </c>
      <c r="K12">
        <v>990</v>
      </c>
      <c r="L12" s="1">
        <f t="shared" si="4"/>
        <v>0.78686868686868683</v>
      </c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 x14ac:dyDescent="0.25">
      <c r="A13" t="s">
        <v>20</v>
      </c>
      <c r="B13">
        <v>168</v>
      </c>
      <c r="C13">
        <f t="shared" si="0"/>
        <v>133</v>
      </c>
      <c r="D13">
        <v>301</v>
      </c>
      <c r="E13" s="1">
        <f t="shared" si="1"/>
        <v>0.55813953488372092</v>
      </c>
      <c r="F13">
        <v>36</v>
      </c>
      <c r="G13">
        <f t="shared" si="2"/>
        <v>114</v>
      </c>
      <c r="H13">
        <v>150</v>
      </c>
      <c r="I13" s="1">
        <f t="shared" si="3"/>
        <v>0.24</v>
      </c>
      <c r="J13">
        <v>900</v>
      </c>
      <c r="K13">
        <v>990</v>
      </c>
      <c r="L13" s="1">
        <f t="shared" si="4"/>
        <v>0.90909090909090906</v>
      </c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x14ac:dyDescent="0.25">
      <c r="A14" t="s">
        <v>21</v>
      </c>
      <c r="B14">
        <v>163</v>
      </c>
      <c r="C14">
        <f t="shared" si="0"/>
        <v>49</v>
      </c>
      <c r="D14">
        <v>212</v>
      </c>
      <c r="E14" s="1">
        <f t="shared" si="1"/>
        <v>0.76886792452830188</v>
      </c>
      <c r="F14">
        <v>224</v>
      </c>
      <c r="G14">
        <f t="shared" si="2"/>
        <v>359</v>
      </c>
      <c r="H14">
        <v>583</v>
      </c>
      <c r="I14" s="1">
        <f t="shared" si="3"/>
        <v>0.38421955403087477</v>
      </c>
      <c r="J14">
        <v>636</v>
      </c>
      <c r="K14">
        <v>990</v>
      </c>
      <c r="L14" s="1">
        <f t="shared" si="4"/>
        <v>0.64242424242424245</v>
      </c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 x14ac:dyDescent="0.25">
      <c r="A15" t="s">
        <v>22</v>
      </c>
      <c r="B15">
        <v>163</v>
      </c>
      <c r="C15">
        <f t="shared" si="0"/>
        <v>70</v>
      </c>
      <c r="D15">
        <v>233</v>
      </c>
      <c r="E15" s="1">
        <f t="shared" si="1"/>
        <v>0.69957081545064381</v>
      </c>
      <c r="F15">
        <v>85</v>
      </c>
      <c r="G15">
        <f t="shared" si="2"/>
        <v>167</v>
      </c>
      <c r="H15">
        <v>252</v>
      </c>
      <c r="I15" s="1">
        <f t="shared" si="3"/>
        <v>0.33730158730158732</v>
      </c>
      <c r="J15">
        <v>702</v>
      </c>
      <c r="K15">
        <v>990</v>
      </c>
      <c r="L15" s="1">
        <f t="shared" si="4"/>
        <v>0.70909090909090911</v>
      </c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 ht="15.75" thickBot="1" x14ac:dyDescent="0.3">
      <c r="A16" t="s">
        <v>23</v>
      </c>
      <c r="B16">
        <v>161</v>
      </c>
      <c r="C16">
        <f t="shared" si="0"/>
        <v>122</v>
      </c>
      <c r="D16">
        <v>283</v>
      </c>
      <c r="E16" s="1">
        <f t="shared" si="1"/>
        <v>0.56890459363957602</v>
      </c>
      <c r="F16">
        <v>32</v>
      </c>
      <c r="G16">
        <f t="shared" si="2"/>
        <v>122</v>
      </c>
      <c r="H16">
        <v>154</v>
      </c>
      <c r="I16" s="1">
        <f t="shared" si="3"/>
        <v>0.20779220779220781</v>
      </c>
      <c r="J16">
        <v>837</v>
      </c>
      <c r="K16">
        <v>990</v>
      </c>
      <c r="L16" s="1">
        <f t="shared" si="4"/>
        <v>0.84545454545454546</v>
      </c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 x14ac:dyDescent="0.25">
      <c r="A17" t="s">
        <v>24</v>
      </c>
      <c r="B17">
        <v>152</v>
      </c>
      <c r="C17">
        <f t="shared" si="0"/>
        <v>183</v>
      </c>
      <c r="D17">
        <v>335</v>
      </c>
      <c r="E17" s="1">
        <f t="shared" si="1"/>
        <v>0.45373134328358211</v>
      </c>
      <c r="F17">
        <v>11</v>
      </c>
      <c r="G17">
        <f t="shared" si="2"/>
        <v>54</v>
      </c>
      <c r="H17">
        <v>65</v>
      </c>
      <c r="I17" s="1">
        <f t="shared" si="3"/>
        <v>0.16923076923076924</v>
      </c>
      <c r="J17">
        <v>990</v>
      </c>
      <c r="K17">
        <v>990</v>
      </c>
      <c r="L17" s="1">
        <f t="shared" si="4"/>
        <v>1</v>
      </c>
      <c r="N17" s="4"/>
      <c r="O17" s="5"/>
      <c r="P17" s="5"/>
      <c r="Q17" s="28" t="str">
        <f>_xlfn.XLOOKUP(LARGE(E3:E25,1),E:E,A:A)</f>
        <v>Vincent</v>
      </c>
      <c r="R17" s="29"/>
      <c r="S17" s="5"/>
      <c r="T17" s="5"/>
      <c r="U17" s="4"/>
      <c r="V17" s="5"/>
      <c r="W17" s="5"/>
      <c r="X17" s="28" t="str">
        <f>_xlfn.XLOOKUP(LARGE(I3:I25,1),I:I,A:A)</f>
        <v>Vincent</v>
      </c>
      <c r="Y17" s="29"/>
      <c r="Z17" s="5"/>
      <c r="AA17" s="5"/>
      <c r="AB17" s="4"/>
      <c r="AC17" s="4"/>
    </row>
    <row r="18" spans="1:29" ht="15.75" thickBot="1" x14ac:dyDescent="0.3">
      <c r="A18" t="s">
        <v>25</v>
      </c>
      <c r="B18">
        <v>132</v>
      </c>
      <c r="C18">
        <f t="shared" si="0"/>
        <v>18</v>
      </c>
      <c r="D18">
        <v>150</v>
      </c>
      <c r="E18" s="1">
        <f t="shared" si="1"/>
        <v>0.88</v>
      </c>
      <c r="F18">
        <v>49</v>
      </c>
      <c r="G18">
        <f t="shared" si="2"/>
        <v>85</v>
      </c>
      <c r="H18">
        <v>134</v>
      </c>
      <c r="I18" s="1">
        <f t="shared" si="3"/>
        <v>0.36567164179104478</v>
      </c>
      <c r="J18">
        <v>450</v>
      </c>
      <c r="K18">
        <v>450</v>
      </c>
      <c r="L18" s="1">
        <f t="shared" si="4"/>
        <v>1</v>
      </c>
      <c r="N18" s="4"/>
      <c r="O18" s="5"/>
      <c r="P18" s="5"/>
      <c r="Q18" s="30"/>
      <c r="R18" s="31"/>
      <c r="S18" s="5"/>
      <c r="T18" s="5"/>
      <c r="U18" s="4"/>
      <c r="V18" s="5"/>
      <c r="W18" s="5"/>
      <c r="X18" s="30"/>
      <c r="Y18" s="31"/>
      <c r="Z18" s="5"/>
      <c r="AA18" s="5"/>
      <c r="AB18" s="4"/>
      <c r="AC18" s="4"/>
    </row>
    <row r="19" spans="1:29" ht="15.75" thickBot="1" x14ac:dyDescent="0.3">
      <c r="A19" t="s">
        <v>26</v>
      </c>
      <c r="B19">
        <v>131</v>
      </c>
      <c r="C19">
        <f t="shared" si="0"/>
        <v>80</v>
      </c>
      <c r="D19">
        <v>211</v>
      </c>
      <c r="E19" s="1">
        <f t="shared" si="1"/>
        <v>0.62085308056872035</v>
      </c>
      <c r="F19">
        <v>56</v>
      </c>
      <c r="G19">
        <f t="shared" si="2"/>
        <v>125</v>
      </c>
      <c r="H19">
        <v>181</v>
      </c>
      <c r="I19" s="1">
        <f t="shared" si="3"/>
        <v>0.30939226519337015</v>
      </c>
      <c r="J19">
        <v>636</v>
      </c>
      <c r="K19">
        <v>990</v>
      </c>
      <c r="L19" s="1">
        <f t="shared" si="4"/>
        <v>0.64242424242424245</v>
      </c>
      <c r="N19" s="4"/>
      <c r="O19" s="28" t="str">
        <f>_xlfn.XLOOKUP(LARGE(E3:E25,2),E:E,A:A)</f>
        <v>Kooinzell</v>
      </c>
      <c r="P19" s="29"/>
      <c r="Q19" s="30"/>
      <c r="R19" s="31"/>
      <c r="S19" s="5"/>
      <c r="T19" s="5"/>
      <c r="U19" s="4"/>
      <c r="V19" s="28" t="str">
        <f>_xlfn.XLOOKUP(LARGE(I3:I25,2),I:I,A:A)</f>
        <v>Discord</v>
      </c>
      <c r="W19" s="29"/>
      <c r="X19" s="30"/>
      <c r="Y19" s="31"/>
      <c r="Z19" s="5"/>
      <c r="AA19" s="5"/>
      <c r="AB19" s="4"/>
      <c r="AC19" s="4"/>
    </row>
    <row r="20" spans="1:29" x14ac:dyDescent="0.25">
      <c r="A20" t="s">
        <v>27</v>
      </c>
      <c r="B20">
        <v>89</v>
      </c>
      <c r="C20">
        <f t="shared" si="0"/>
        <v>96</v>
      </c>
      <c r="D20">
        <v>185</v>
      </c>
      <c r="E20" s="1">
        <f t="shared" si="1"/>
        <v>0.48108108108108111</v>
      </c>
      <c r="F20">
        <v>9</v>
      </c>
      <c r="G20">
        <f t="shared" si="2"/>
        <v>35</v>
      </c>
      <c r="H20">
        <v>44</v>
      </c>
      <c r="I20" s="1">
        <f t="shared" si="3"/>
        <v>0.20454545454545456</v>
      </c>
      <c r="J20">
        <v>550</v>
      </c>
      <c r="K20">
        <v>990</v>
      </c>
      <c r="L20" s="1">
        <f t="shared" si="4"/>
        <v>0.55555555555555558</v>
      </c>
      <c r="N20" s="4"/>
      <c r="O20" s="30"/>
      <c r="P20" s="31"/>
      <c r="Q20" s="30"/>
      <c r="R20" s="31"/>
      <c r="S20" s="28" t="str">
        <f>_xlfn.XLOOKUP(LARGE(E3:E25,3),E:E,A:A)</f>
        <v>Karnaaage</v>
      </c>
      <c r="T20" s="29"/>
      <c r="U20" s="4"/>
      <c r="V20" s="30"/>
      <c r="W20" s="31"/>
      <c r="X20" s="30"/>
      <c r="Y20" s="31"/>
      <c r="Z20" s="28" t="str">
        <f>_xlfn.XLOOKUP(LARGE(I3:I25,3),I:I,A:A)</f>
        <v>Pipou</v>
      </c>
      <c r="AA20" s="29"/>
      <c r="AB20" s="4"/>
      <c r="AC20" s="4"/>
    </row>
    <row r="21" spans="1:29" x14ac:dyDescent="0.25">
      <c r="A21" t="s">
        <v>28</v>
      </c>
      <c r="B21">
        <v>73</v>
      </c>
      <c r="C21">
        <f t="shared" si="0"/>
        <v>84</v>
      </c>
      <c r="D21">
        <v>157</v>
      </c>
      <c r="E21" s="1">
        <f t="shared" si="1"/>
        <v>0.46496815286624205</v>
      </c>
      <c r="F21">
        <v>29</v>
      </c>
      <c r="G21">
        <f t="shared" si="2"/>
        <v>89</v>
      </c>
      <c r="H21">
        <v>118</v>
      </c>
      <c r="I21" s="1">
        <f t="shared" si="3"/>
        <v>0.24576271186440679</v>
      </c>
      <c r="J21">
        <v>471</v>
      </c>
      <c r="K21">
        <v>990</v>
      </c>
      <c r="L21" s="1">
        <f t="shared" si="4"/>
        <v>0.47575757575757577</v>
      </c>
      <c r="N21" s="4"/>
      <c r="O21" s="30"/>
      <c r="P21" s="31"/>
      <c r="Q21" s="30"/>
      <c r="R21" s="31"/>
      <c r="S21" s="30"/>
      <c r="T21" s="31"/>
      <c r="U21" s="4"/>
      <c r="V21" s="30"/>
      <c r="W21" s="31"/>
      <c r="X21" s="30"/>
      <c r="Y21" s="31"/>
      <c r="Z21" s="30"/>
      <c r="AA21" s="31"/>
      <c r="AB21" s="4"/>
      <c r="AC21" s="4"/>
    </row>
    <row r="22" spans="1:29" ht="15.75" thickBot="1" x14ac:dyDescent="0.3">
      <c r="A22" t="s">
        <v>29</v>
      </c>
      <c r="B22">
        <v>49</v>
      </c>
      <c r="C22">
        <f t="shared" si="0"/>
        <v>90</v>
      </c>
      <c r="D22">
        <v>139</v>
      </c>
      <c r="E22" s="1">
        <f t="shared" si="1"/>
        <v>0.35251798561151076</v>
      </c>
      <c r="F22">
        <v>0</v>
      </c>
      <c r="G22">
        <f t="shared" si="2"/>
        <v>24</v>
      </c>
      <c r="H22">
        <v>24</v>
      </c>
      <c r="I22" s="1">
        <f t="shared" si="3"/>
        <v>0</v>
      </c>
      <c r="J22">
        <v>417</v>
      </c>
      <c r="K22">
        <v>480</v>
      </c>
      <c r="L22" s="1">
        <f t="shared" si="4"/>
        <v>0.86875000000000002</v>
      </c>
      <c r="N22" s="4"/>
      <c r="O22" s="32"/>
      <c r="P22" s="33"/>
      <c r="Q22" s="32"/>
      <c r="R22" s="33"/>
      <c r="S22" s="32"/>
      <c r="T22" s="33"/>
      <c r="U22" s="4"/>
      <c r="V22" s="32"/>
      <c r="W22" s="33"/>
      <c r="X22" s="32"/>
      <c r="Y22" s="33"/>
      <c r="Z22" s="32"/>
      <c r="AA22" s="33"/>
      <c r="AB22" s="4"/>
      <c r="AC22" s="4"/>
    </row>
    <row r="23" spans="1:29" x14ac:dyDescent="0.25">
      <c r="A23" t="s">
        <v>30</v>
      </c>
      <c r="B23">
        <v>47</v>
      </c>
      <c r="C23">
        <f t="shared" si="0"/>
        <v>62</v>
      </c>
      <c r="D23">
        <v>109</v>
      </c>
      <c r="E23" s="1">
        <f t="shared" si="1"/>
        <v>0.43119266055045874</v>
      </c>
      <c r="F23">
        <v>0</v>
      </c>
      <c r="G23">
        <f t="shared" si="2"/>
        <v>0</v>
      </c>
      <c r="H23">
        <v>0</v>
      </c>
      <c r="I23" s="1">
        <f>IFERROR(F23/H23,0)</f>
        <v>0</v>
      </c>
      <c r="J23">
        <v>330</v>
      </c>
      <c r="K23">
        <v>450</v>
      </c>
      <c r="L23" s="1">
        <f t="shared" si="4"/>
        <v>0.73333333333333328</v>
      </c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 x14ac:dyDescent="0.25">
      <c r="A24" t="s">
        <v>31</v>
      </c>
      <c r="B24">
        <v>42</v>
      </c>
      <c r="C24">
        <f t="shared" si="0"/>
        <v>8</v>
      </c>
      <c r="D24">
        <v>50</v>
      </c>
      <c r="E24" s="1">
        <f t="shared" si="1"/>
        <v>0.84</v>
      </c>
      <c r="F24">
        <v>51</v>
      </c>
      <c r="G24">
        <f t="shared" si="2"/>
        <v>111</v>
      </c>
      <c r="H24">
        <v>162</v>
      </c>
      <c r="I24" s="1">
        <f>F24/H24</f>
        <v>0.31481481481481483</v>
      </c>
      <c r="J24">
        <v>150</v>
      </c>
      <c r="K24">
        <v>990</v>
      </c>
      <c r="L24" s="1">
        <f t="shared" si="4"/>
        <v>0.15151515151515152</v>
      </c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x14ac:dyDescent="0.25">
      <c r="A25" t="s">
        <v>32</v>
      </c>
      <c r="B25">
        <v>33</v>
      </c>
      <c r="C25">
        <f t="shared" si="0"/>
        <v>69</v>
      </c>
      <c r="D25">
        <v>102</v>
      </c>
      <c r="E25" s="1">
        <f t="shared" si="1"/>
        <v>0.3235294117647059</v>
      </c>
      <c r="F25">
        <v>4</v>
      </c>
      <c r="G25">
        <f t="shared" si="2"/>
        <v>15</v>
      </c>
      <c r="H25">
        <v>19</v>
      </c>
      <c r="I25" s="1">
        <f>F25/H25</f>
        <v>0.21052631578947367</v>
      </c>
      <c r="J25">
        <v>306</v>
      </c>
      <c r="K25">
        <v>570</v>
      </c>
      <c r="L25" s="1">
        <f t="shared" si="4"/>
        <v>0.5368421052631579</v>
      </c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</sheetData>
  <mergeCells count="11">
    <mergeCell ref="S20:T22"/>
    <mergeCell ref="X17:Y22"/>
    <mergeCell ref="V19:W22"/>
    <mergeCell ref="Z20:AA22"/>
    <mergeCell ref="O8:T9"/>
    <mergeCell ref="V8:AA9"/>
    <mergeCell ref="B1:E1"/>
    <mergeCell ref="F1:I1"/>
    <mergeCell ref="J1:L1"/>
    <mergeCell ref="O19:P22"/>
    <mergeCell ref="Q17:R2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553DC-AD6B-4375-95F9-0BC955767313}">
  <dimension ref="A1:AF44"/>
  <sheetViews>
    <sheetView tabSelected="1" topLeftCell="A4" zoomScaleNormal="100" workbookViewId="0">
      <selection activeCell="I32" sqref="I32"/>
    </sheetView>
  </sheetViews>
  <sheetFormatPr baseColWidth="10" defaultColWidth="9.140625" defaultRowHeight="15" x14ac:dyDescent="0.25"/>
  <cols>
    <col min="1" max="1" width="13.85546875" bestFit="1" customWidth="1"/>
    <col min="2" max="2" width="4.42578125" bestFit="1" customWidth="1"/>
    <col min="3" max="3" width="6.28515625" bestFit="1" customWidth="1"/>
    <col min="4" max="4" width="5.42578125" bestFit="1" customWidth="1"/>
    <col min="5" max="5" width="11.28515625" bestFit="1" customWidth="1"/>
    <col min="6" max="6" width="4.42578125" bestFit="1" customWidth="1"/>
    <col min="7" max="7" width="6.28515625" bestFit="1" customWidth="1"/>
    <col min="8" max="8" width="5.42578125" bestFit="1" customWidth="1"/>
    <col min="9" max="9" width="11.28515625" bestFit="1" customWidth="1"/>
    <col min="10" max="10" width="6.5703125" bestFit="1" customWidth="1"/>
    <col min="11" max="11" width="4.5703125" bestFit="1" customWidth="1"/>
    <col min="12" max="12" width="12" bestFit="1" customWidth="1"/>
    <col min="17" max="17" width="10.42578125" bestFit="1" customWidth="1"/>
    <col min="29" max="29" width="21.42578125" bestFit="1" customWidth="1"/>
    <col min="30" max="30" width="22.5703125" bestFit="1" customWidth="1"/>
    <col min="31" max="31" width="16.140625" bestFit="1" customWidth="1"/>
    <col min="32" max="32" width="16.42578125" bestFit="1" customWidth="1"/>
  </cols>
  <sheetData>
    <row r="1" spans="1:32" x14ac:dyDescent="0.25">
      <c r="B1" s="27" t="s">
        <v>0</v>
      </c>
      <c r="C1" s="27"/>
      <c r="D1" s="27"/>
      <c r="E1" s="27"/>
      <c r="F1" s="27" t="s">
        <v>1</v>
      </c>
      <c r="G1" s="27"/>
      <c r="H1" s="27"/>
      <c r="I1" s="27"/>
      <c r="J1" s="27" t="s">
        <v>2</v>
      </c>
      <c r="K1" s="27"/>
      <c r="L1" s="27"/>
      <c r="AC1" s="2" t="s">
        <v>84</v>
      </c>
      <c r="AD1" t="s">
        <v>274</v>
      </c>
      <c r="AE1" t="s">
        <v>89</v>
      </c>
      <c r="AF1" t="s">
        <v>275</v>
      </c>
    </row>
    <row r="2" spans="1:32" x14ac:dyDescent="0.25">
      <c r="A2" t="s">
        <v>3</v>
      </c>
      <c r="B2" t="s">
        <v>4</v>
      </c>
      <c r="C2" t="s">
        <v>5</v>
      </c>
      <c r="D2" t="s">
        <v>6</v>
      </c>
      <c r="E2" t="s">
        <v>86</v>
      </c>
      <c r="F2" t="s">
        <v>4</v>
      </c>
      <c r="G2" t="s">
        <v>5</v>
      </c>
      <c r="H2" t="s">
        <v>6</v>
      </c>
      <c r="I2" t="s">
        <v>87</v>
      </c>
      <c r="J2" t="s">
        <v>7</v>
      </c>
      <c r="K2" t="s">
        <v>8</v>
      </c>
      <c r="L2" t="s">
        <v>88</v>
      </c>
      <c r="AC2" s="3" t="s">
        <v>16</v>
      </c>
      <c r="AD2" s="1">
        <v>0</v>
      </c>
      <c r="AE2" s="1">
        <v>0</v>
      </c>
      <c r="AF2" s="1">
        <v>0</v>
      </c>
    </row>
    <row r="3" spans="1:32" x14ac:dyDescent="0.25">
      <c r="A3" t="s">
        <v>16</v>
      </c>
      <c r="B3">
        <v>100</v>
      </c>
      <c r="C3">
        <f t="shared" ref="C3:C22" si="0">D3-B3</f>
        <v>0</v>
      </c>
      <c r="D3">
        <v>100</v>
      </c>
      <c r="E3" s="1">
        <f t="shared" ref="E3:E22" si="1">IFERROR(B3/D3,0)</f>
        <v>1</v>
      </c>
      <c r="G3">
        <f t="shared" ref="G3:G22" si="2">H3-F3</f>
        <v>0</v>
      </c>
      <c r="I3" s="1">
        <f t="shared" ref="I3:I22" si="3">IFERROR(F3/H3,0)</f>
        <v>0</v>
      </c>
      <c r="L3" s="1">
        <f t="shared" ref="L3:L22" si="4">IFERROR(J3/K3,0)</f>
        <v>0</v>
      </c>
      <c r="AC3" s="3" t="s">
        <v>12</v>
      </c>
      <c r="AD3" s="1">
        <v>0</v>
      </c>
      <c r="AE3" s="1">
        <v>0</v>
      </c>
      <c r="AF3" s="1">
        <v>0</v>
      </c>
    </row>
    <row r="4" spans="1:32" x14ac:dyDescent="0.25">
      <c r="A4" t="s">
        <v>12</v>
      </c>
      <c r="B4">
        <v>100</v>
      </c>
      <c r="C4">
        <f t="shared" si="0"/>
        <v>0</v>
      </c>
      <c r="D4">
        <v>100</v>
      </c>
      <c r="E4" s="1">
        <f t="shared" si="1"/>
        <v>1</v>
      </c>
      <c r="G4">
        <f t="shared" si="2"/>
        <v>0</v>
      </c>
      <c r="I4" s="1">
        <f t="shared" si="3"/>
        <v>0</v>
      </c>
      <c r="L4" s="1">
        <f t="shared" si="4"/>
        <v>0</v>
      </c>
      <c r="AC4" s="3" t="s">
        <v>24</v>
      </c>
      <c r="AD4" s="1">
        <v>0</v>
      </c>
      <c r="AE4" s="1">
        <v>0</v>
      </c>
      <c r="AF4" s="1">
        <v>0</v>
      </c>
    </row>
    <row r="5" spans="1:32" x14ac:dyDescent="0.25">
      <c r="A5" t="s">
        <v>24</v>
      </c>
      <c r="B5">
        <v>90</v>
      </c>
      <c r="C5">
        <f t="shared" si="0"/>
        <v>10</v>
      </c>
      <c r="D5">
        <v>100</v>
      </c>
      <c r="E5" s="1">
        <f t="shared" si="1"/>
        <v>0.9</v>
      </c>
      <c r="G5">
        <f t="shared" si="2"/>
        <v>0</v>
      </c>
      <c r="I5" s="1">
        <f t="shared" si="3"/>
        <v>0</v>
      </c>
      <c r="L5" s="1">
        <f t="shared" si="4"/>
        <v>0</v>
      </c>
      <c r="AC5" s="3" t="s">
        <v>20</v>
      </c>
      <c r="AD5" s="1">
        <v>0</v>
      </c>
      <c r="AE5" s="1">
        <v>0</v>
      </c>
      <c r="AF5" s="1">
        <v>0</v>
      </c>
    </row>
    <row r="6" spans="1:32" x14ac:dyDescent="0.25">
      <c r="A6" t="s">
        <v>20</v>
      </c>
      <c r="B6">
        <v>95</v>
      </c>
      <c r="C6">
        <f t="shared" si="0"/>
        <v>5</v>
      </c>
      <c r="D6">
        <v>100</v>
      </c>
      <c r="E6" s="1">
        <f t="shared" si="1"/>
        <v>0.95</v>
      </c>
      <c r="G6">
        <f t="shared" si="2"/>
        <v>0</v>
      </c>
      <c r="I6" s="1">
        <f t="shared" si="3"/>
        <v>0</v>
      </c>
      <c r="L6" s="1">
        <f t="shared" si="4"/>
        <v>0</v>
      </c>
      <c r="AC6" s="3" t="s">
        <v>19</v>
      </c>
      <c r="AD6" s="1">
        <v>0</v>
      </c>
      <c r="AE6" s="1">
        <v>0</v>
      </c>
      <c r="AF6" s="1">
        <v>0</v>
      </c>
    </row>
    <row r="7" spans="1:32" x14ac:dyDescent="0.25">
      <c r="A7" t="s">
        <v>19</v>
      </c>
      <c r="C7">
        <f t="shared" si="0"/>
        <v>0</v>
      </c>
      <c r="E7" s="1">
        <f t="shared" si="1"/>
        <v>0</v>
      </c>
      <c r="G7">
        <f t="shared" si="2"/>
        <v>0</v>
      </c>
      <c r="I7" s="1">
        <f t="shared" si="3"/>
        <v>0</v>
      </c>
      <c r="L7" s="1">
        <f t="shared" si="4"/>
        <v>0</v>
      </c>
      <c r="AC7" s="3" t="s">
        <v>29</v>
      </c>
      <c r="AD7" s="1">
        <v>0</v>
      </c>
      <c r="AE7" s="1">
        <v>0</v>
      </c>
      <c r="AF7" s="1">
        <v>0</v>
      </c>
    </row>
    <row r="8" spans="1:32" x14ac:dyDescent="0.25">
      <c r="A8" t="s">
        <v>29</v>
      </c>
      <c r="C8">
        <f t="shared" si="0"/>
        <v>0</v>
      </c>
      <c r="E8" s="1">
        <f t="shared" si="1"/>
        <v>0</v>
      </c>
      <c r="G8">
        <f t="shared" si="2"/>
        <v>0</v>
      </c>
      <c r="I8" s="1">
        <f t="shared" si="3"/>
        <v>0</v>
      </c>
      <c r="L8" s="1">
        <f t="shared" si="4"/>
        <v>0</v>
      </c>
      <c r="AC8" s="3" t="s">
        <v>28</v>
      </c>
      <c r="AD8" s="1">
        <v>0</v>
      </c>
      <c r="AE8" s="1">
        <v>0</v>
      </c>
      <c r="AF8" s="1">
        <v>0</v>
      </c>
    </row>
    <row r="9" spans="1:32" x14ac:dyDescent="0.25">
      <c r="A9" t="s">
        <v>28</v>
      </c>
      <c r="C9">
        <f t="shared" si="0"/>
        <v>0</v>
      </c>
      <c r="E9" s="1">
        <f t="shared" si="1"/>
        <v>0</v>
      </c>
      <c r="G9">
        <f t="shared" si="2"/>
        <v>0</v>
      </c>
      <c r="I9" s="1">
        <f t="shared" si="3"/>
        <v>0</v>
      </c>
      <c r="L9" s="1">
        <f t="shared" si="4"/>
        <v>0</v>
      </c>
      <c r="AC9" s="3" t="s">
        <v>17</v>
      </c>
      <c r="AD9" s="1">
        <v>0</v>
      </c>
      <c r="AE9" s="1">
        <v>0</v>
      </c>
      <c r="AF9" s="1">
        <v>0</v>
      </c>
    </row>
    <row r="10" spans="1:32" x14ac:dyDescent="0.25">
      <c r="A10" t="s">
        <v>17</v>
      </c>
      <c r="C10">
        <f t="shared" si="0"/>
        <v>0</v>
      </c>
      <c r="E10" s="1">
        <f t="shared" si="1"/>
        <v>0</v>
      </c>
      <c r="G10">
        <f t="shared" si="2"/>
        <v>0</v>
      </c>
      <c r="I10" s="1">
        <f t="shared" si="3"/>
        <v>0</v>
      </c>
      <c r="L10" s="1">
        <f t="shared" si="4"/>
        <v>0</v>
      </c>
      <c r="AC10" s="3" t="s">
        <v>18</v>
      </c>
      <c r="AD10" s="1">
        <v>0</v>
      </c>
      <c r="AE10" s="1">
        <v>0</v>
      </c>
      <c r="AF10" s="1">
        <v>0</v>
      </c>
    </row>
    <row r="11" spans="1:32" x14ac:dyDescent="0.25">
      <c r="A11" t="s">
        <v>18</v>
      </c>
      <c r="C11">
        <f t="shared" si="0"/>
        <v>0</v>
      </c>
      <c r="E11" s="1">
        <f t="shared" si="1"/>
        <v>0</v>
      </c>
      <c r="G11">
        <f t="shared" si="2"/>
        <v>0</v>
      </c>
      <c r="I11" s="1">
        <f t="shared" si="3"/>
        <v>0</v>
      </c>
      <c r="L11" s="1">
        <f t="shared" si="4"/>
        <v>0</v>
      </c>
      <c r="AC11" s="3" t="s">
        <v>11</v>
      </c>
      <c r="AD11" s="1">
        <v>0</v>
      </c>
      <c r="AE11" s="1">
        <v>0</v>
      </c>
      <c r="AF11" s="1">
        <v>0</v>
      </c>
    </row>
    <row r="12" spans="1:32" x14ac:dyDescent="0.25">
      <c r="A12" t="s">
        <v>11</v>
      </c>
      <c r="C12">
        <f t="shared" si="0"/>
        <v>0</v>
      </c>
      <c r="E12" s="1">
        <f t="shared" si="1"/>
        <v>0</v>
      </c>
      <c r="G12">
        <f t="shared" si="2"/>
        <v>0</v>
      </c>
      <c r="I12" s="1">
        <f t="shared" si="3"/>
        <v>0</v>
      </c>
      <c r="L12" s="1">
        <f t="shared" si="4"/>
        <v>0</v>
      </c>
      <c r="AC12" s="3" t="s">
        <v>26</v>
      </c>
      <c r="AD12" s="1">
        <v>0</v>
      </c>
      <c r="AE12" s="1">
        <v>0</v>
      </c>
      <c r="AF12" s="1">
        <v>0</v>
      </c>
    </row>
    <row r="13" spans="1:32" x14ac:dyDescent="0.25">
      <c r="A13" t="s">
        <v>26</v>
      </c>
      <c r="C13">
        <f t="shared" si="0"/>
        <v>0</v>
      </c>
      <c r="E13" s="1">
        <f t="shared" si="1"/>
        <v>0</v>
      </c>
      <c r="G13">
        <f t="shared" si="2"/>
        <v>0</v>
      </c>
      <c r="I13" s="1">
        <f t="shared" si="3"/>
        <v>0</v>
      </c>
      <c r="L13" s="1">
        <f t="shared" si="4"/>
        <v>0</v>
      </c>
      <c r="AC13" s="3" t="s">
        <v>25</v>
      </c>
      <c r="AD13" s="1">
        <v>0</v>
      </c>
      <c r="AE13" s="1">
        <v>0</v>
      </c>
      <c r="AF13" s="1">
        <v>0</v>
      </c>
    </row>
    <row r="14" spans="1:32" x14ac:dyDescent="0.25">
      <c r="A14" t="s">
        <v>25</v>
      </c>
      <c r="C14">
        <f t="shared" si="0"/>
        <v>0</v>
      </c>
      <c r="E14" s="1">
        <f t="shared" si="1"/>
        <v>0</v>
      </c>
      <c r="G14">
        <f t="shared" si="2"/>
        <v>0</v>
      </c>
      <c r="I14" s="1">
        <f t="shared" si="3"/>
        <v>0</v>
      </c>
      <c r="L14" s="1">
        <f t="shared" si="4"/>
        <v>0</v>
      </c>
      <c r="AC14" s="3" t="s">
        <v>31</v>
      </c>
      <c r="AD14" s="1">
        <v>0</v>
      </c>
      <c r="AE14" s="1">
        <v>0</v>
      </c>
      <c r="AF14" s="1">
        <v>0</v>
      </c>
    </row>
    <row r="15" spans="1:32" x14ac:dyDescent="0.25">
      <c r="A15" t="s">
        <v>31</v>
      </c>
      <c r="C15">
        <f t="shared" si="0"/>
        <v>0</v>
      </c>
      <c r="E15" s="1">
        <f t="shared" si="1"/>
        <v>0</v>
      </c>
      <c r="G15">
        <f t="shared" si="2"/>
        <v>0</v>
      </c>
      <c r="I15" s="1">
        <f t="shared" si="3"/>
        <v>0</v>
      </c>
      <c r="L15" s="1">
        <f t="shared" si="4"/>
        <v>0</v>
      </c>
      <c r="AC15" s="3" t="s">
        <v>30</v>
      </c>
      <c r="AD15" s="1">
        <v>0</v>
      </c>
      <c r="AE15" s="1">
        <v>0</v>
      </c>
      <c r="AF15" s="1">
        <v>0</v>
      </c>
    </row>
    <row r="16" spans="1:32" x14ac:dyDescent="0.25">
      <c r="A16" t="s">
        <v>30</v>
      </c>
      <c r="C16">
        <f t="shared" si="0"/>
        <v>0</v>
      </c>
      <c r="E16" s="1">
        <f t="shared" si="1"/>
        <v>0</v>
      </c>
      <c r="G16">
        <f t="shared" si="2"/>
        <v>0</v>
      </c>
      <c r="I16" s="1">
        <f t="shared" si="3"/>
        <v>0</v>
      </c>
      <c r="L16" s="1">
        <f t="shared" si="4"/>
        <v>0</v>
      </c>
      <c r="AC16" s="3" t="s">
        <v>21</v>
      </c>
      <c r="AD16" s="1">
        <v>0</v>
      </c>
      <c r="AE16" s="1">
        <v>0</v>
      </c>
      <c r="AF16" s="1">
        <v>0</v>
      </c>
    </row>
    <row r="17" spans="1:32" x14ac:dyDescent="0.25">
      <c r="A17" t="s">
        <v>21</v>
      </c>
      <c r="C17">
        <f t="shared" si="0"/>
        <v>0</v>
      </c>
      <c r="E17" s="1">
        <f t="shared" si="1"/>
        <v>0</v>
      </c>
      <c r="G17">
        <f t="shared" si="2"/>
        <v>0</v>
      </c>
      <c r="I17" s="1">
        <f t="shared" si="3"/>
        <v>0</v>
      </c>
      <c r="L17" s="1">
        <f t="shared" si="4"/>
        <v>0</v>
      </c>
      <c r="AC17" s="3" t="s">
        <v>14</v>
      </c>
      <c r="AD17" s="1">
        <v>0</v>
      </c>
      <c r="AE17" s="1">
        <v>0</v>
      </c>
      <c r="AF17" s="1">
        <v>0</v>
      </c>
    </row>
    <row r="18" spans="1:32" x14ac:dyDescent="0.25">
      <c r="A18" t="s">
        <v>14</v>
      </c>
      <c r="C18">
        <f t="shared" si="0"/>
        <v>0</v>
      </c>
      <c r="E18" s="1">
        <f t="shared" si="1"/>
        <v>0</v>
      </c>
      <c r="G18">
        <f t="shared" si="2"/>
        <v>0</v>
      </c>
      <c r="I18" s="1">
        <f t="shared" si="3"/>
        <v>0</v>
      </c>
      <c r="L18" s="1">
        <f t="shared" si="4"/>
        <v>0</v>
      </c>
      <c r="AC18" s="3" t="s">
        <v>13</v>
      </c>
      <c r="AD18" s="1">
        <v>0</v>
      </c>
      <c r="AE18" s="1">
        <v>0</v>
      </c>
      <c r="AF18" s="1">
        <v>0</v>
      </c>
    </row>
    <row r="19" spans="1:32" x14ac:dyDescent="0.25">
      <c r="A19" t="s">
        <v>13</v>
      </c>
      <c r="C19">
        <f t="shared" si="0"/>
        <v>0</v>
      </c>
      <c r="E19" s="1">
        <f t="shared" si="1"/>
        <v>0</v>
      </c>
      <c r="G19">
        <f t="shared" si="2"/>
        <v>0</v>
      </c>
      <c r="I19" s="1">
        <f t="shared" si="3"/>
        <v>0</v>
      </c>
      <c r="L19" s="1">
        <f t="shared" si="4"/>
        <v>0</v>
      </c>
      <c r="AC19" s="3" t="s">
        <v>22</v>
      </c>
      <c r="AD19" s="1">
        <v>0</v>
      </c>
      <c r="AE19" s="1">
        <v>0</v>
      </c>
      <c r="AF19" s="1">
        <v>0</v>
      </c>
    </row>
    <row r="20" spans="1:32" x14ac:dyDescent="0.25">
      <c r="A20" t="s">
        <v>22</v>
      </c>
      <c r="C20">
        <f t="shared" si="0"/>
        <v>0</v>
      </c>
      <c r="E20" s="1">
        <f t="shared" si="1"/>
        <v>0</v>
      </c>
      <c r="G20">
        <f t="shared" si="2"/>
        <v>0</v>
      </c>
      <c r="I20" s="1">
        <f t="shared" si="3"/>
        <v>0</v>
      </c>
      <c r="L20" s="1">
        <f t="shared" si="4"/>
        <v>0</v>
      </c>
      <c r="AC20" s="3" t="s">
        <v>23</v>
      </c>
      <c r="AD20" s="1">
        <v>0</v>
      </c>
      <c r="AE20" s="1">
        <v>0</v>
      </c>
      <c r="AF20" s="1">
        <v>0</v>
      </c>
    </row>
    <row r="21" spans="1:32" x14ac:dyDescent="0.25">
      <c r="A21" t="s">
        <v>23</v>
      </c>
      <c r="C21">
        <f t="shared" si="0"/>
        <v>0</v>
      </c>
      <c r="E21" s="1">
        <f t="shared" si="1"/>
        <v>0</v>
      </c>
      <c r="G21">
        <f t="shared" si="2"/>
        <v>0</v>
      </c>
      <c r="I21" s="1">
        <f t="shared" si="3"/>
        <v>0</v>
      </c>
      <c r="L21" s="1">
        <f t="shared" si="4"/>
        <v>0</v>
      </c>
      <c r="AC21" s="3" t="s">
        <v>10</v>
      </c>
      <c r="AD21" s="1">
        <v>0</v>
      </c>
      <c r="AE21" s="1">
        <v>0</v>
      </c>
      <c r="AF21" s="1">
        <v>0</v>
      </c>
    </row>
    <row r="22" spans="1:32" x14ac:dyDescent="0.25">
      <c r="A22" t="s">
        <v>10</v>
      </c>
      <c r="C22">
        <f t="shared" si="0"/>
        <v>0</v>
      </c>
      <c r="E22" s="1">
        <f t="shared" si="1"/>
        <v>0</v>
      </c>
      <c r="G22">
        <f t="shared" si="2"/>
        <v>0</v>
      </c>
      <c r="I22" s="1">
        <f t="shared" si="3"/>
        <v>0</v>
      </c>
      <c r="L22" s="1">
        <f t="shared" si="4"/>
        <v>0</v>
      </c>
      <c r="AC22" s="3" t="s">
        <v>85</v>
      </c>
      <c r="AD22">
        <v>0</v>
      </c>
      <c r="AE22">
        <v>0</v>
      </c>
      <c r="AF22">
        <v>0</v>
      </c>
    </row>
    <row r="24" spans="1:32" x14ac:dyDescent="0.25"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2"/>
    </row>
    <row r="25" spans="1:32" x14ac:dyDescent="0.25"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2"/>
    </row>
    <row r="26" spans="1:32" ht="15.75" thickBot="1" x14ac:dyDescent="0.3">
      <c r="L26" t="str" cm="1">
        <f t="array" ref="L26">INDEX($A$3:$A$22,_xlfn.XMATCH(LARGE($E$3:$E$22,1),$E$3:$E$22,2,1))</f>
        <v>Alliouf_77</v>
      </c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2"/>
    </row>
    <row r="27" spans="1:32" x14ac:dyDescent="0.25">
      <c r="N27" s="4"/>
      <c r="O27" s="34" t="s">
        <v>128</v>
      </c>
      <c r="P27" s="35"/>
      <c r="Q27" s="35"/>
      <c r="R27" s="35"/>
      <c r="S27" s="35"/>
      <c r="T27" s="36"/>
      <c r="U27" s="4"/>
      <c r="V27" s="34" t="s">
        <v>129</v>
      </c>
      <c r="W27" s="35"/>
      <c r="X27" s="35"/>
      <c r="Y27" s="35"/>
      <c r="Z27" s="35"/>
      <c r="AA27" s="36"/>
      <c r="AB27" s="4"/>
      <c r="AC27" s="42"/>
    </row>
    <row r="28" spans="1:32" ht="15.75" thickBot="1" x14ac:dyDescent="0.3">
      <c r="N28" s="4"/>
      <c r="O28" s="37"/>
      <c r="P28" s="38"/>
      <c r="Q28" s="38"/>
      <c r="R28" s="38"/>
      <c r="S28" s="38"/>
      <c r="T28" s="39"/>
      <c r="U28" s="4"/>
      <c r="V28" s="37"/>
      <c r="W28" s="38"/>
      <c r="X28" s="38"/>
      <c r="Y28" s="38"/>
      <c r="Z28" s="38"/>
      <c r="AA28" s="39"/>
      <c r="AB28" s="4"/>
      <c r="AC28" s="42"/>
    </row>
    <row r="29" spans="1:32" x14ac:dyDescent="0.25"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2"/>
    </row>
    <row r="30" spans="1:32" x14ac:dyDescent="0.25"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2"/>
    </row>
    <row r="31" spans="1:32" x14ac:dyDescent="0.25"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2"/>
    </row>
    <row r="32" spans="1:32" x14ac:dyDescent="0.25"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2"/>
    </row>
    <row r="33" spans="14:29" x14ac:dyDescent="0.25"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2"/>
    </row>
    <row r="34" spans="14:29" x14ac:dyDescent="0.25"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2"/>
    </row>
    <row r="35" spans="14:29" ht="15.75" thickBot="1" x14ac:dyDescent="0.3"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2"/>
    </row>
    <row r="36" spans="14:29" x14ac:dyDescent="0.25">
      <c r="N36" s="4"/>
      <c r="O36" s="5"/>
      <c r="P36" s="5"/>
      <c r="Q36" s="28" t="str">
        <f>_xlfn.XLOOKUP(LARGE(E3:E22,1),E:E,A:A)</f>
        <v>Alliouf_77</v>
      </c>
      <c r="R36" s="29"/>
      <c r="S36" s="5"/>
      <c r="T36" s="5"/>
      <c r="U36" s="4"/>
      <c r="V36" s="5"/>
      <c r="W36" s="5"/>
      <c r="X36" s="28" t="str">
        <f>_xlfn.XLOOKUP(LARGE(I3:I22,1),I:I,A:A)</f>
        <v>Alliouf_77</v>
      </c>
      <c r="Y36" s="29"/>
      <c r="Z36" s="5"/>
      <c r="AA36" s="5"/>
      <c r="AB36" s="4"/>
      <c r="AC36" s="42"/>
    </row>
    <row r="37" spans="14:29" ht="15.75" thickBot="1" x14ac:dyDescent="0.3">
      <c r="N37" s="4"/>
      <c r="O37" s="5"/>
      <c r="P37" s="5"/>
      <c r="Q37" s="30"/>
      <c r="R37" s="31"/>
      <c r="S37" s="5"/>
      <c r="T37" s="5"/>
      <c r="U37" s="4"/>
      <c r="V37" s="5"/>
      <c r="W37" s="5"/>
      <c r="X37" s="30"/>
      <c r="Y37" s="31"/>
      <c r="Z37" s="5"/>
      <c r="AA37" s="5"/>
      <c r="AB37" s="4"/>
      <c r="AC37" s="42"/>
    </row>
    <row r="38" spans="14:29" ht="15.75" thickBot="1" x14ac:dyDescent="0.3">
      <c r="N38" s="4"/>
      <c r="O38" s="28" t="str">
        <f>_xlfn.XLOOKUP(LARGE(E3:E22,2),E:E,A:A)</f>
        <v>Alliouf_77</v>
      </c>
      <c r="P38" s="29"/>
      <c r="Q38" s="30"/>
      <c r="R38" s="31"/>
      <c r="S38" s="5"/>
      <c r="T38" s="5"/>
      <c r="U38" s="4"/>
      <c r="V38" s="28" t="str">
        <f>_xlfn.XLOOKUP(LARGE(I3:I22,2),I:I,A:A)</f>
        <v>Alliouf_77</v>
      </c>
      <c r="W38" s="29"/>
      <c r="X38" s="30"/>
      <c r="Y38" s="31"/>
      <c r="Z38" s="5"/>
      <c r="AA38" s="5"/>
      <c r="AB38" s="4"/>
      <c r="AC38" s="42"/>
    </row>
    <row r="39" spans="14:29" x14ac:dyDescent="0.25">
      <c r="N39" s="4"/>
      <c r="O39" s="30"/>
      <c r="P39" s="31"/>
      <c r="Q39" s="30"/>
      <c r="R39" s="31"/>
      <c r="S39" s="28" t="str">
        <f>_xlfn.XLOOKUP(LARGE(E3:E22,3),E:E,A:A)</f>
        <v>Drazarh</v>
      </c>
      <c r="T39" s="29"/>
      <c r="U39" s="4"/>
      <c r="V39" s="30"/>
      <c r="W39" s="31"/>
      <c r="X39" s="30"/>
      <c r="Y39" s="31"/>
      <c r="Z39" s="28" t="str">
        <f>_xlfn.XLOOKUP(LARGE(I3:I22,3),I:I,A:A)</f>
        <v>Alliouf_77</v>
      </c>
      <c r="AA39" s="29"/>
      <c r="AB39" s="4"/>
      <c r="AC39" s="42"/>
    </row>
    <row r="40" spans="14:29" x14ac:dyDescent="0.25">
      <c r="N40" s="4"/>
      <c r="O40" s="30"/>
      <c r="P40" s="31"/>
      <c r="Q40" s="30"/>
      <c r="R40" s="31"/>
      <c r="S40" s="30"/>
      <c r="T40" s="31"/>
      <c r="U40" s="4"/>
      <c r="V40" s="30"/>
      <c r="W40" s="31"/>
      <c r="X40" s="30"/>
      <c r="Y40" s="31"/>
      <c r="Z40" s="30"/>
      <c r="AA40" s="31"/>
      <c r="AB40" s="4"/>
      <c r="AC40" s="42"/>
    </row>
    <row r="41" spans="14:29" ht="15.75" thickBot="1" x14ac:dyDescent="0.3">
      <c r="N41" s="4"/>
      <c r="O41" s="32"/>
      <c r="P41" s="33"/>
      <c r="Q41" s="32"/>
      <c r="R41" s="33"/>
      <c r="S41" s="32"/>
      <c r="T41" s="33"/>
      <c r="U41" s="4"/>
      <c r="V41" s="32"/>
      <c r="W41" s="33"/>
      <c r="X41" s="32"/>
      <c r="Y41" s="33"/>
      <c r="Z41" s="32"/>
      <c r="AA41" s="33"/>
      <c r="AB41" s="4"/>
      <c r="AC41" s="42"/>
    </row>
    <row r="42" spans="14:29" x14ac:dyDescent="0.25"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2"/>
    </row>
    <row r="43" spans="14:29" x14ac:dyDescent="0.25"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2"/>
    </row>
    <row r="44" spans="14:29" x14ac:dyDescent="0.25"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2"/>
    </row>
  </sheetData>
  <autoFilter ref="A2:L2" xr:uid="{773553DC-AD6B-4375-95F9-0BC955767313}">
    <sortState xmlns:xlrd2="http://schemas.microsoft.com/office/spreadsheetml/2017/richdata2" ref="A3:L22">
      <sortCondition ref="A2"/>
    </sortState>
  </autoFilter>
  <mergeCells count="11">
    <mergeCell ref="Z39:AA41"/>
    <mergeCell ref="B1:E1"/>
    <mergeCell ref="F1:I1"/>
    <mergeCell ref="J1:L1"/>
    <mergeCell ref="O27:T28"/>
    <mergeCell ref="V27:AA28"/>
    <mergeCell ref="Q36:R41"/>
    <mergeCell ref="X36:Y41"/>
    <mergeCell ref="O38:P41"/>
    <mergeCell ref="V38:W41"/>
    <mergeCell ref="S39:T41"/>
  </mergeCell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D3C40-147E-44FA-9B82-B000C90D5F99}">
  <dimension ref="A1:P164"/>
  <sheetViews>
    <sheetView workbookViewId="0">
      <selection activeCell="M114" sqref="M114"/>
    </sheetView>
  </sheetViews>
  <sheetFormatPr baseColWidth="10" defaultColWidth="9.140625" defaultRowHeight="15" x14ac:dyDescent="0.25"/>
  <cols>
    <col min="1" max="1" width="13.85546875" bestFit="1" customWidth="1"/>
    <col min="2" max="2" width="13.85546875" customWidth="1"/>
    <col min="3" max="3" width="12.28515625" hidden="1" customWidth="1"/>
    <col min="4" max="5" width="15.5703125" hidden="1" customWidth="1"/>
    <col min="6" max="6" width="34.5703125" bestFit="1" customWidth="1"/>
    <col min="7" max="7" width="4.140625" bestFit="1" customWidth="1"/>
    <col min="8" max="8" width="5.85546875" bestFit="1" customWidth="1"/>
    <col min="9" max="9" width="13.85546875" bestFit="1" customWidth="1"/>
    <col min="10" max="10" width="12" bestFit="1" customWidth="1"/>
    <col min="13" max="13" width="32.7109375" bestFit="1" customWidth="1"/>
    <col min="14" max="14" width="21.5703125" bestFit="1" customWidth="1"/>
    <col min="15" max="15" width="18.42578125" bestFit="1" customWidth="1"/>
    <col min="16" max="16" width="24" bestFit="1" customWidth="1"/>
  </cols>
  <sheetData>
    <row r="1" spans="1:16" x14ac:dyDescent="0.25">
      <c r="M1" s="2" t="s">
        <v>197</v>
      </c>
      <c r="N1" t="s">
        <v>213</v>
      </c>
    </row>
    <row r="2" spans="1:16" x14ac:dyDescent="0.25">
      <c r="A2" s="25" t="s">
        <v>33</v>
      </c>
      <c r="B2" s="25" t="s">
        <v>215</v>
      </c>
      <c r="C2" s="25" t="s">
        <v>34</v>
      </c>
      <c r="D2" s="25" t="s">
        <v>35</v>
      </c>
      <c r="E2" s="25" t="s">
        <v>36</v>
      </c>
      <c r="F2" s="25" t="s">
        <v>37</v>
      </c>
      <c r="G2" s="25" t="s">
        <v>38</v>
      </c>
      <c r="H2" s="25" t="s">
        <v>39</v>
      </c>
      <c r="I2" s="25" t="s">
        <v>197</v>
      </c>
      <c r="J2" s="25" t="s">
        <v>9</v>
      </c>
      <c r="M2" s="2" t="s">
        <v>9</v>
      </c>
      <c r="N2" t="s">
        <v>271</v>
      </c>
    </row>
    <row r="3" spans="1:16" x14ac:dyDescent="0.25">
      <c r="A3" s="25" t="s">
        <v>10</v>
      </c>
      <c r="B3" s="25" t="s">
        <v>217</v>
      </c>
      <c r="C3" s="25" t="s">
        <v>52</v>
      </c>
      <c r="D3" s="25" t="s">
        <v>112</v>
      </c>
      <c r="E3" s="25" t="s">
        <v>113</v>
      </c>
      <c r="F3" s="25" t="str">
        <f t="shared" ref="F3:F34" si="0">C3&amp;" / "&amp;D3&amp;" / "&amp;E3</f>
        <v>Clara / Liesel / Usha</v>
      </c>
      <c r="G3" s="25">
        <v>9</v>
      </c>
      <c r="H3" s="25">
        <v>6</v>
      </c>
      <c r="I3" s="25">
        <f t="shared" ref="I3:I34" si="1">G3+H3</f>
        <v>15</v>
      </c>
      <c r="J3" s="26">
        <f t="shared" ref="J3:J34" si="2">G3/SUM(G3,H3)</f>
        <v>0.6</v>
      </c>
    </row>
    <row r="4" spans="1:16" x14ac:dyDescent="0.25">
      <c r="A4" s="25" t="s">
        <v>10</v>
      </c>
      <c r="B4" s="25" t="s">
        <v>217</v>
      </c>
      <c r="C4" s="25" t="s">
        <v>116</v>
      </c>
      <c r="D4" s="25" t="s">
        <v>117</v>
      </c>
      <c r="E4" s="25" t="s">
        <v>80</v>
      </c>
      <c r="F4" s="25" t="str">
        <f t="shared" si="0"/>
        <v>Trasar / Lulu / Kinki</v>
      </c>
      <c r="G4" s="25">
        <v>23</v>
      </c>
      <c r="H4" s="25">
        <v>17</v>
      </c>
      <c r="I4" s="25">
        <f t="shared" si="1"/>
        <v>40</v>
      </c>
      <c r="J4" s="26">
        <f t="shared" si="2"/>
        <v>0.57499999999999996</v>
      </c>
      <c r="K4" s="1"/>
      <c r="M4" s="2" t="s">
        <v>3</v>
      </c>
      <c r="N4" t="s">
        <v>273</v>
      </c>
      <c r="O4" t="s">
        <v>272</v>
      </c>
      <c r="P4" t="s">
        <v>214</v>
      </c>
    </row>
    <row r="5" spans="1:16" x14ac:dyDescent="0.25">
      <c r="A5" s="25" t="s">
        <v>11</v>
      </c>
      <c r="B5" s="25" t="s">
        <v>217</v>
      </c>
      <c r="C5" s="25" t="s">
        <v>52</v>
      </c>
      <c r="D5" s="25" t="s">
        <v>54</v>
      </c>
      <c r="E5" s="25" t="s">
        <v>53</v>
      </c>
      <c r="F5" s="25" t="str">
        <f t="shared" si="0"/>
        <v>Clara / Aria / Bombay</v>
      </c>
      <c r="G5" s="25">
        <v>4</v>
      </c>
      <c r="H5" s="25">
        <v>3</v>
      </c>
      <c r="I5" s="25">
        <f t="shared" si="1"/>
        <v>7</v>
      </c>
      <c r="J5" s="26">
        <f t="shared" si="2"/>
        <v>0.5714285714285714</v>
      </c>
      <c r="K5" s="1"/>
      <c r="M5" s="3" t="s">
        <v>16</v>
      </c>
      <c r="N5" s="1"/>
      <c r="O5" s="1"/>
      <c r="P5" s="1"/>
    </row>
    <row r="6" spans="1:16" x14ac:dyDescent="0.25">
      <c r="A6" s="25" t="s">
        <v>12</v>
      </c>
      <c r="B6" s="25" t="s">
        <v>216</v>
      </c>
      <c r="C6" s="25" t="s">
        <v>115</v>
      </c>
      <c r="D6" s="25" t="s">
        <v>68</v>
      </c>
      <c r="E6" s="25" t="s">
        <v>42</v>
      </c>
      <c r="F6" s="25" t="str">
        <f t="shared" si="0"/>
        <v>Ashour / Brita / Taranys</v>
      </c>
      <c r="G6" s="25">
        <v>151</v>
      </c>
      <c r="H6" s="25">
        <v>119</v>
      </c>
      <c r="I6" s="25">
        <f t="shared" si="1"/>
        <v>270</v>
      </c>
      <c r="J6" s="26">
        <f t="shared" si="2"/>
        <v>0.55925925925925923</v>
      </c>
      <c r="K6" s="1"/>
      <c r="M6" s="24" t="s">
        <v>218</v>
      </c>
      <c r="N6">
        <v>21</v>
      </c>
      <c r="O6">
        <v>23</v>
      </c>
      <c r="P6" s="1">
        <v>0.47727272727272729</v>
      </c>
    </row>
    <row r="7" spans="1:16" x14ac:dyDescent="0.25">
      <c r="A7" s="25" t="s">
        <v>90</v>
      </c>
      <c r="B7" s="25" t="s">
        <v>216</v>
      </c>
      <c r="C7" s="25" t="s">
        <v>67</v>
      </c>
      <c r="D7" s="25" t="s">
        <v>68</v>
      </c>
      <c r="E7" s="25" t="s">
        <v>69</v>
      </c>
      <c r="F7" s="25" t="str">
        <f t="shared" si="0"/>
        <v>Louise / Brita / Racuni</v>
      </c>
      <c r="G7" s="25">
        <v>12</v>
      </c>
      <c r="H7" s="25">
        <v>10</v>
      </c>
      <c r="I7" s="25">
        <f t="shared" si="1"/>
        <v>22</v>
      </c>
      <c r="J7" s="26">
        <f t="shared" si="2"/>
        <v>0.54545454545454541</v>
      </c>
      <c r="K7" s="1"/>
      <c r="M7" s="24" t="s">
        <v>219</v>
      </c>
      <c r="N7">
        <v>44</v>
      </c>
      <c r="O7">
        <v>56</v>
      </c>
      <c r="P7" s="1">
        <v>0.44</v>
      </c>
    </row>
    <row r="8" spans="1:16" x14ac:dyDescent="0.25">
      <c r="A8" s="25" t="s">
        <v>26</v>
      </c>
      <c r="B8" s="25" t="s">
        <v>217</v>
      </c>
      <c r="C8" s="25" t="s">
        <v>58</v>
      </c>
      <c r="D8" s="25" t="s">
        <v>59</v>
      </c>
      <c r="E8" s="25" t="s">
        <v>75</v>
      </c>
      <c r="F8" s="25" t="str">
        <f t="shared" si="0"/>
        <v>Ciri Dark / Eshir / Vritra</v>
      </c>
      <c r="G8" s="25">
        <v>20</v>
      </c>
      <c r="H8" s="25">
        <v>18</v>
      </c>
      <c r="I8" s="25">
        <f t="shared" si="1"/>
        <v>38</v>
      </c>
      <c r="J8" s="26">
        <f t="shared" si="2"/>
        <v>0.52631578947368418</v>
      </c>
      <c r="K8" s="1"/>
      <c r="M8" s="24" t="s">
        <v>237</v>
      </c>
      <c r="N8">
        <v>59</v>
      </c>
      <c r="O8">
        <v>89</v>
      </c>
      <c r="P8" s="1">
        <v>0.39864864864864863</v>
      </c>
    </row>
    <row r="9" spans="1:16" x14ac:dyDescent="0.25">
      <c r="A9" s="25" t="s">
        <v>158</v>
      </c>
      <c r="B9" s="25" t="s">
        <v>216</v>
      </c>
      <c r="C9" s="25" t="s">
        <v>67</v>
      </c>
      <c r="D9" s="25" t="s">
        <v>91</v>
      </c>
      <c r="E9" s="25" t="s">
        <v>95</v>
      </c>
      <c r="F9" s="25" t="str">
        <f t="shared" si="0"/>
        <v>Louise / Nora / Minato</v>
      </c>
      <c r="G9" s="25">
        <v>21</v>
      </c>
      <c r="H9" s="25">
        <v>19</v>
      </c>
      <c r="I9" s="25">
        <f t="shared" si="1"/>
        <v>40</v>
      </c>
      <c r="J9" s="26">
        <f t="shared" si="2"/>
        <v>0.52500000000000002</v>
      </c>
      <c r="K9" s="1"/>
      <c r="M9" s="24" t="s">
        <v>242</v>
      </c>
      <c r="N9">
        <v>50</v>
      </c>
      <c r="O9">
        <v>80</v>
      </c>
      <c r="P9" s="1">
        <v>0.38461538461538464</v>
      </c>
    </row>
    <row r="10" spans="1:16" x14ac:dyDescent="0.25">
      <c r="A10" s="25" t="s">
        <v>12</v>
      </c>
      <c r="B10" s="25" t="s">
        <v>217</v>
      </c>
      <c r="C10" s="25" t="s">
        <v>52</v>
      </c>
      <c r="D10" s="25" t="s">
        <v>59</v>
      </c>
      <c r="E10" s="25" t="s">
        <v>112</v>
      </c>
      <c r="F10" s="25" t="str">
        <f t="shared" si="0"/>
        <v>Clara / Eshir / Liesel</v>
      </c>
      <c r="G10" s="25">
        <v>49</v>
      </c>
      <c r="H10" s="25">
        <v>45</v>
      </c>
      <c r="I10" s="25">
        <f t="shared" si="1"/>
        <v>94</v>
      </c>
      <c r="J10" s="26">
        <f t="shared" si="2"/>
        <v>0.52127659574468088</v>
      </c>
      <c r="K10" s="1"/>
      <c r="M10" s="24" t="s">
        <v>252</v>
      </c>
      <c r="N10">
        <v>49</v>
      </c>
      <c r="O10">
        <v>94</v>
      </c>
      <c r="P10" s="1">
        <v>0.34265734265734266</v>
      </c>
    </row>
    <row r="11" spans="1:16" x14ac:dyDescent="0.25">
      <c r="A11" s="25" t="s">
        <v>10</v>
      </c>
      <c r="B11" s="25" t="s">
        <v>216</v>
      </c>
      <c r="C11" s="25" t="s">
        <v>108</v>
      </c>
      <c r="D11" s="25" t="s">
        <v>101</v>
      </c>
      <c r="E11" s="25" t="s">
        <v>118</v>
      </c>
      <c r="F11" s="25" t="str">
        <f t="shared" si="0"/>
        <v>Carcano / Manon / Eladriel</v>
      </c>
      <c r="G11" s="25">
        <v>121</v>
      </c>
      <c r="H11" s="25">
        <v>116</v>
      </c>
      <c r="I11" s="25">
        <f t="shared" si="1"/>
        <v>237</v>
      </c>
      <c r="J11" s="26">
        <f t="shared" si="2"/>
        <v>0.51054852320675104</v>
      </c>
      <c r="K11" s="1"/>
      <c r="M11" s="3" t="s">
        <v>12</v>
      </c>
      <c r="P11" s="1"/>
    </row>
    <row r="12" spans="1:16" x14ac:dyDescent="0.25">
      <c r="A12" s="25" t="s">
        <v>11</v>
      </c>
      <c r="B12" s="25" t="s">
        <v>217</v>
      </c>
      <c r="C12" s="25" t="s">
        <v>64</v>
      </c>
      <c r="D12" s="25" t="s">
        <v>65</v>
      </c>
      <c r="E12" s="25" t="s">
        <v>66</v>
      </c>
      <c r="F12" s="25" t="str">
        <f t="shared" si="0"/>
        <v>Mihyang / Cichlid / Liu Mei</v>
      </c>
      <c r="G12" s="25">
        <v>43</v>
      </c>
      <c r="H12" s="25">
        <v>43</v>
      </c>
      <c r="I12" s="25">
        <f t="shared" si="1"/>
        <v>86</v>
      </c>
      <c r="J12" s="26">
        <f t="shared" si="2"/>
        <v>0.5</v>
      </c>
      <c r="K12" s="1"/>
      <c r="M12" s="24" t="s">
        <v>220</v>
      </c>
      <c r="N12">
        <v>151</v>
      </c>
      <c r="O12">
        <v>119</v>
      </c>
      <c r="P12" s="1">
        <v>0.55925925925925923</v>
      </c>
    </row>
    <row r="13" spans="1:16" x14ac:dyDescent="0.25">
      <c r="A13" s="25" t="s">
        <v>204</v>
      </c>
      <c r="B13" s="25" t="s">
        <v>216</v>
      </c>
      <c r="C13" s="25" t="s">
        <v>43</v>
      </c>
      <c r="D13" s="25" t="s">
        <v>198</v>
      </c>
      <c r="E13" s="25" t="s">
        <v>190</v>
      </c>
      <c r="F13" s="25" t="str">
        <f t="shared" si="0"/>
        <v>Feng Yan / Coco / Aaliayh</v>
      </c>
      <c r="G13" s="25">
        <v>2</v>
      </c>
      <c r="H13" s="25">
        <v>2</v>
      </c>
      <c r="I13" s="25">
        <f t="shared" si="1"/>
        <v>4</v>
      </c>
      <c r="J13" s="26">
        <f t="shared" si="2"/>
        <v>0.5</v>
      </c>
      <c r="M13" s="24" t="s">
        <v>221</v>
      </c>
      <c r="N13">
        <v>49</v>
      </c>
      <c r="O13">
        <v>45</v>
      </c>
      <c r="P13" s="1">
        <v>0.52127659574468088</v>
      </c>
    </row>
    <row r="14" spans="1:16" x14ac:dyDescent="0.25">
      <c r="A14" s="25" t="s">
        <v>28</v>
      </c>
      <c r="B14" s="25" t="s">
        <v>216</v>
      </c>
      <c r="C14" s="25" t="s">
        <v>43</v>
      </c>
      <c r="D14" s="25" t="s">
        <v>93</v>
      </c>
      <c r="E14" s="25" t="s">
        <v>44</v>
      </c>
      <c r="F14" s="25" t="str">
        <f t="shared" si="0"/>
        <v>Feng Yan / Woosa / Laika</v>
      </c>
      <c r="G14" s="25">
        <v>1</v>
      </c>
      <c r="H14" s="25">
        <v>1</v>
      </c>
      <c r="I14" s="25">
        <f t="shared" si="1"/>
        <v>2</v>
      </c>
      <c r="J14" s="26">
        <f t="shared" si="2"/>
        <v>0.5</v>
      </c>
      <c r="M14" s="24" t="s">
        <v>222</v>
      </c>
      <c r="N14">
        <v>26</v>
      </c>
      <c r="O14">
        <v>36</v>
      </c>
      <c r="P14" s="1">
        <v>0.41935483870967744</v>
      </c>
    </row>
    <row r="15" spans="1:16" x14ac:dyDescent="0.25">
      <c r="A15" s="25" t="s">
        <v>15</v>
      </c>
      <c r="B15" s="25" t="s">
        <v>217</v>
      </c>
      <c r="C15" s="25" t="s">
        <v>49</v>
      </c>
      <c r="D15" s="25" t="s">
        <v>79</v>
      </c>
      <c r="E15" s="25" t="s">
        <v>80</v>
      </c>
      <c r="F15" s="25" t="str">
        <f t="shared" si="0"/>
        <v>Khmun / Tetra / Kinki</v>
      </c>
      <c r="G15" s="25">
        <v>1</v>
      </c>
      <c r="H15" s="25">
        <v>1</v>
      </c>
      <c r="I15" s="25">
        <f t="shared" si="1"/>
        <v>2</v>
      </c>
      <c r="J15" s="26">
        <f t="shared" si="2"/>
        <v>0.5</v>
      </c>
      <c r="M15" s="24" t="s">
        <v>223</v>
      </c>
      <c r="N15">
        <v>25</v>
      </c>
      <c r="O15">
        <v>37</v>
      </c>
      <c r="P15" s="1">
        <v>0.40322580645161288</v>
      </c>
    </row>
    <row r="16" spans="1:16" x14ac:dyDescent="0.25">
      <c r="A16" s="25" t="s">
        <v>18</v>
      </c>
      <c r="B16" s="25" t="s">
        <v>216</v>
      </c>
      <c r="C16" s="25" t="s">
        <v>92</v>
      </c>
      <c r="D16" s="25" t="s">
        <v>159</v>
      </c>
      <c r="E16" s="25" t="s">
        <v>48</v>
      </c>
      <c r="F16" s="25" t="str">
        <f t="shared" si="0"/>
        <v>Moore / Kumar / Ritesh</v>
      </c>
      <c r="G16" s="25">
        <v>2</v>
      </c>
      <c r="H16" s="25">
        <v>2</v>
      </c>
      <c r="I16" s="25">
        <f t="shared" si="1"/>
        <v>4</v>
      </c>
      <c r="J16" s="26">
        <f t="shared" si="2"/>
        <v>0.5</v>
      </c>
      <c r="M16" s="24" t="s">
        <v>224</v>
      </c>
      <c r="N16">
        <v>24</v>
      </c>
      <c r="O16">
        <v>36</v>
      </c>
      <c r="P16" s="1">
        <v>0.4</v>
      </c>
    </row>
    <row r="17" spans="1:16" x14ac:dyDescent="0.25">
      <c r="A17" s="25" t="s">
        <v>204</v>
      </c>
      <c r="B17" s="25" t="s">
        <v>216</v>
      </c>
      <c r="C17" s="25" t="s">
        <v>40</v>
      </c>
      <c r="D17" s="25" t="s">
        <v>155</v>
      </c>
      <c r="E17" s="25" t="s">
        <v>101</v>
      </c>
      <c r="F17" s="25" t="str">
        <f t="shared" si="0"/>
        <v>Ophélia / Shahat / Manon</v>
      </c>
      <c r="G17" s="25">
        <v>1</v>
      </c>
      <c r="H17" s="25">
        <v>1</v>
      </c>
      <c r="I17" s="25">
        <f t="shared" si="1"/>
        <v>2</v>
      </c>
      <c r="J17" s="26">
        <f t="shared" si="2"/>
        <v>0.5</v>
      </c>
      <c r="M17" s="24" t="s">
        <v>243</v>
      </c>
      <c r="N17">
        <v>35</v>
      </c>
      <c r="O17">
        <v>57</v>
      </c>
      <c r="P17" s="1">
        <v>0.38043478260869568</v>
      </c>
    </row>
    <row r="18" spans="1:16" x14ac:dyDescent="0.25">
      <c r="A18" s="25" t="s">
        <v>11</v>
      </c>
      <c r="B18" s="25" t="s">
        <v>217</v>
      </c>
      <c r="C18" s="25" t="s">
        <v>58</v>
      </c>
      <c r="D18" s="25" t="s">
        <v>59</v>
      </c>
      <c r="E18" s="25" t="s">
        <v>60</v>
      </c>
      <c r="F18" s="25" t="str">
        <f t="shared" si="0"/>
        <v>Ciri Dark / Eshir / Truffe</v>
      </c>
      <c r="G18" s="25">
        <v>58</v>
      </c>
      <c r="H18" s="25">
        <v>59</v>
      </c>
      <c r="I18" s="25">
        <f t="shared" si="1"/>
        <v>117</v>
      </c>
      <c r="J18" s="26">
        <f t="shared" si="2"/>
        <v>0.49572649572649574</v>
      </c>
      <c r="M18" s="24" t="s">
        <v>244</v>
      </c>
      <c r="N18">
        <v>22</v>
      </c>
      <c r="O18">
        <v>38</v>
      </c>
      <c r="P18" s="1">
        <v>0.36666666666666664</v>
      </c>
    </row>
    <row r="19" spans="1:16" x14ac:dyDescent="0.25">
      <c r="A19" s="25" t="s">
        <v>14</v>
      </c>
      <c r="B19" s="25" t="s">
        <v>217</v>
      </c>
      <c r="C19" s="25" t="s">
        <v>49</v>
      </c>
      <c r="D19" s="25" t="s">
        <v>79</v>
      </c>
      <c r="E19" s="25" t="s">
        <v>80</v>
      </c>
      <c r="F19" s="25" t="str">
        <f t="shared" si="0"/>
        <v>Khmun / Tetra / Kinki</v>
      </c>
      <c r="G19" s="25">
        <v>155</v>
      </c>
      <c r="H19" s="25">
        <v>164</v>
      </c>
      <c r="I19" s="25">
        <f t="shared" si="1"/>
        <v>319</v>
      </c>
      <c r="J19" s="26">
        <f t="shared" si="2"/>
        <v>0.48589341692789967</v>
      </c>
      <c r="M19" s="24" t="s">
        <v>254</v>
      </c>
      <c r="N19">
        <v>8</v>
      </c>
      <c r="O19">
        <v>26</v>
      </c>
      <c r="P19" s="1">
        <v>0.23529411764705882</v>
      </c>
    </row>
    <row r="20" spans="1:16" x14ac:dyDescent="0.25">
      <c r="A20" s="25" t="s">
        <v>21</v>
      </c>
      <c r="B20" s="25" t="s">
        <v>216</v>
      </c>
      <c r="C20" s="25" t="s">
        <v>67</v>
      </c>
      <c r="D20" s="25" t="s">
        <v>68</v>
      </c>
      <c r="E20" s="25" t="s">
        <v>69</v>
      </c>
      <c r="F20" s="25" t="str">
        <f t="shared" si="0"/>
        <v>Louise / Brita / Racuni</v>
      </c>
      <c r="G20" s="25">
        <v>134</v>
      </c>
      <c r="H20" s="25">
        <v>144</v>
      </c>
      <c r="I20" s="25">
        <f t="shared" si="1"/>
        <v>278</v>
      </c>
      <c r="J20" s="26">
        <f t="shared" si="2"/>
        <v>0.48201438848920863</v>
      </c>
      <c r="M20" s="3" t="s">
        <v>20</v>
      </c>
      <c r="P20" s="1"/>
    </row>
    <row r="21" spans="1:16" x14ac:dyDescent="0.25">
      <c r="A21" s="25" t="s">
        <v>31</v>
      </c>
      <c r="B21" s="25" t="s">
        <v>216</v>
      </c>
      <c r="C21" s="25" t="s">
        <v>40</v>
      </c>
      <c r="D21" s="25" t="s">
        <v>68</v>
      </c>
      <c r="E21" s="25" t="s">
        <v>177</v>
      </c>
      <c r="F21" s="25" t="str">
        <f t="shared" si="0"/>
        <v>Ophélia / Brita / Angela</v>
      </c>
      <c r="G21" s="25">
        <v>83</v>
      </c>
      <c r="H21" s="25">
        <v>90</v>
      </c>
      <c r="I21" s="25">
        <f t="shared" si="1"/>
        <v>173</v>
      </c>
      <c r="J21" s="26">
        <f t="shared" si="2"/>
        <v>0.47976878612716761</v>
      </c>
      <c r="M21" s="24" t="s">
        <v>255</v>
      </c>
      <c r="N21">
        <v>33</v>
      </c>
      <c r="O21">
        <v>79</v>
      </c>
      <c r="P21" s="1">
        <v>0.29464285714285715</v>
      </c>
    </row>
    <row r="22" spans="1:16" x14ac:dyDescent="0.25">
      <c r="A22" s="25" t="s">
        <v>21</v>
      </c>
      <c r="B22" s="25" t="s">
        <v>217</v>
      </c>
      <c r="C22" s="25" t="s">
        <v>49</v>
      </c>
      <c r="D22" s="25" t="s">
        <v>79</v>
      </c>
      <c r="E22" s="25" t="s">
        <v>80</v>
      </c>
      <c r="F22" s="25" t="str">
        <f t="shared" si="0"/>
        <v>Khmun / Tetra / Kinki</v>
      </c>
      <c r="G22" s="25">
        <v>133</v>
      </c>
      <c r="H22" s="25">
        <v>145</v>
      </c>
      <c r="I22" s="25">
        <f t="shared" si="1"/>
        <v>278</v>
      </c>
      <c r="J22" s="26">
        <f t="shared" si="2"/>
        <v>0.47841726618705038</v>
      </c>
      <c r="M22" s="24" t="s">
        <v>256</v>
      </c>
      <c r="N22">
        <v>21</v>
      </c>
      <c r="O22">
        <v>56</v>
      </c>
      <c r="P22" s="1">
        <v>0.27272727272727271</v>
      </c>
    </row>
    <row r="23" spans="1:16" x14ac:dyDescent="0.25">
      <c r="A23" s="25" t="s">
        <v>16</v>
      </c>
      <c r="B23" s="25" t="s">
        <v>217</v>
      </c>
      <c r="C23" s="25" t="s">
        <v>52</v>
      </c>
      <c r="D23" s="25" t="s">
        <v>74</v>
      </c>
      <c r="E23" s="25" t="s">
        <v>75</v>
      </c>
      <c r="F23" s="25" t="str">
        <f t="shared" si="0"/>
        <v>Clara / Chilling / Vritra</v>
      </c>
      <c r="G23" s="25">
        <v>21</v>
      </c>
      <c r="H23" s="25">
        <v>23</v>
      </c>
      <c r="I23" s="25">
        <f t="shared" si="1"/>
        <v>44</v>
      </c>
      <c r="J23" s="26">
        <f t="shared" si="2"/>
        <v>0.47727272727272729</v>
      </c>
      <c r="M23" s="24" t="s">
        <v>253</v>
      </c>
      <c r="N23">
        <v>10</v>
      </c>
      <c r="O23">
        <v>29</v>
      </c>
      <c r="P23" s="1">
        <v>0.25641025641025639</v>
      </c>
    </row>
    <row r="24" spans="1:16" x14ac:dyDescent="0.25">
      <c r="A24" s="25" t="s">
        <v>17</v>
      </c>
      <c r="B24" s="25" t="s">
        <v>217</v>
      </c>
      <c r="C24" s="25" t="s">
        <v>49</v>
      </c>
      <c r="D24" s="25" t="s">
        <v>79</v>
      </c>
      <c r="E24" s="25" t="s">
        <v>80</v>
      </c>
      <c r="F24" s="25" t="str">
        <f t="shared" si="0"/>
        <v>Khmun / Tetra / Kinki</v>
      </c>
      <c r="G24" s="25">
        <v>41</v>
      </c>
      <c r="H24" s="25">
        <v>45</v>
      </c>
      <c r="I24" s="25">
        <f t="shared" si="1"/>
        <v>86</v>
      </c>
      <c r="J24" s="26">
        <f t="shared" si="2"/>
        <v>0.47674418604651164</v>
      </c>
      <c r="M24" s="3" t="s">
        <v>28</v>
      </c>
      <c r="P24" s="1"/>
    </row>
    <row r="25" spans="1:16" x14ac:dyDescent="0.25">
      <c r="A25" s="25" t="s">
        <v>21</v>
      </c>
      <c r="B25" s="25" t="s">
        <v>216</v>
      </c>
      <c r="C25" s="25" t="s">
        <v>106</v>
      </c>
      <c r="D25" s="25" t="s">
        <v>159</v>
      </c>
      <c r="E25" s="25" t="s">
        <v>45</v>
      </c>
      <c r="F25" s="25" t="str">
        <f t="shared" si="0"/>
        <v>Xing Zhe / Kumar / Camille</v>
      </c>
      <c r="G25" s="25">
        <v>17</v>
      </c>
      <c r="H25" s="25">
        <v>19</v>
      </c>
      <c r="I25" s="25">
        <f t="shared" si="1"/>
        <v>36</v>
      </c>
      <c r="J25" s="26">
        <f t="shared" si="2"/>
        <v>0.47222222222222221</v>
      </c>
      <c r="M25" s="24" t="s">
        <v>219</v>
      </c>
      <c r="N25">
        <v>22</v>
      </c>
      <c r="O25">
        <v>49</v>
      </c>
      <c r="P25" s="1">
        <v>0.30985915492957744</v>
      </c>
    </row>
    <row r="26" spans="1:16" x14ac:dyDescent="0.25">
      <c r="A26" s="25" t="s">
        <v>14</v>
      </c>
      <c r="B26" s="25" t="s">
        <v>216</v>
      </c>
      <c r="C26" s="25" t="s">
        <v>76</v>
      </c>
      <c r="D26" s="25" t="s">
        <v>77</v>
      </c>
      <c r="E26" s="25" t="s">
        <v>78</v>
      </c>
      <c r="F26" s="25" t="str">
        <f t="shared" si="0"/>
        <v>Chandra / Zen / Rakan</v>
      </c>
      <c r="G26" s="25">
        <v>80</v>
      </c>
      <c r="H26" s="25">
        <v>93</v>
      </c>
      <c r="I26" s="25">
        <f t="shared" si="1"/>
        <v>173</v>
      </c>
      <c r="J26" s="26">
        <f t="shared" si="2"/>
        <v>0.46242774566473988</v>
      </c>
      <c r="M26" s="24" t="s">
        <v>257</v>
      </c>
      <c r="N26">
        <v>13</v>
      </c>
      <c r="O26">
        <v>37</v>
      </c>
      <c r="P26" s="1">
        <v>0.26</v>
      </c>
    </row>
    <row r="27" spans="1:16" x14ac:dyDescent="0.25">
      <c r="A27" s="25" t="s">
        <v>10</v>
      </c>
      <c r="B27" s="25" t="s">
        <v>217</v>
      </c>
      <c r="C27" s="25" t="s">
        <v>64</v>
      </c>
      <c r="D27" s="25" t="s">
        <v>65</v>
      </c>
      <c r="E27" s="25" t="s">
        <v>114</v>
      </c>
      <c r="F27" s="25" t="str">
        <f t="shared" si="0"/>
        <v>Mihyang / Cichlid / Danu</v>
      </c>
      <c r="G27" s="25">
        <v>18</v>
      </c>
      <c r="H27" s="25">
        <v>21</v>
      </c>
      <c r="I27" s="25">
        <f t="shared" si="1"/>
        <v>39</v>
      </c>
      <c r="J27" s="26">
        <f t="shared" si="2"/>
        <v>0.46153846153846156</v>
      </c>
      <c r="M27" s="24" t="s">
        <v>246</v>
      </c>
      <c r="N27">
        <v>8</v>
      </c>
      <c r="O27">
        <v>30</v>
      </c>
      <c r="P27" s="1">
        <v>0.21052631578947367</v>
      </c>
    </row>
    <row r="28" spans="1:16" x14ac:dyDescent="0.25">
      <c r="A28" s="25" t="s">
        <v>17</v>
      </c>
      <c r="B28" s="25" t="s">
        <v>216</v>
      </c>
      <c r="C28" s="25" t="s">
        <v>100</v>
      </c>
      <c r="D28" s="25" t="s">
        <v>83</v>
      </c>
      <c r="E28" s="25" t="s">
        <v>101</v>
      </c>
      <c r="F28" s="25" t="str">
        <f t="shared" si="0"/>
        <v>Nigong / Byungchul / Manon</v>
      </c>
      <c r="G28" s="25">
        <v>50</v>
      </c>
      <c r="H28" s="25">
        <v>59</v>
      </c>
      <c r="I28" s="25">
        <f t="shared" si="1"/>
        <v>109</v>
      </c>
      <c r="J28" s="26">
        <f t="shared" si="2"/>
        <v>0.45871559633027525</v>
      </c>
      <c r="M28" s="3" t="s">
        <v>17</v>
      </c>
      <c r="P28" s="1"/>
    </row>
    <row r="29" spans="1:16" x14ac:dyDescent="0.25">
      <c r="A29" s="25" t="s">
        <v>10</v>
      </c>
      <c r="B29" s="25" t="s">
        <v>217</v>
      </c>
      <c r="C29" s="25" t="s">
        <v>58</v>
      </c>
      <c r="D29" s="25" t="s">
        <v>121</v>
      </c>
      <c r="E29" s="25" t="s">
        <v>56</v>
      </c>
      <c r="F29" s="25" t="str">
        <f t="shared" si="0"/>
        <v>Ciri Dark / Emily / Vigor</v>
      </c>
      <c r="G29" s="25">
        <v>88</v>
      </c>
      <c r="H29" s="25">
        <v>105</v>
      </c>
      <c r="I29" s="25">
        <f t="shared" si="1"/>
        <v>193</v>
      </c>
      <c r="J29" s="26">
        <f t="shared" si="2"/>
        <v>0.45595854922279794</v>
      </c>
      <c r="M29" s="24" t="s">
        <v>219</v>
      </c>
      <c r="N29">
        <v>41</v>
      </c>
      <c r="O29">
        <v>45</v>
      </c>
      <c r="P29" s="1">
        <v>0.47674418604651164</v>
      </c>
    </row>
    <row r="30" spans="1:16" x14ac:dyDescent="0.25">
      <c r="A30" s="25" t="s">
        <v>11</v>
      </c>
      <c r="B30" s="25" t="s">
        <v>216</v>
      </c>
      <c r="C30" s="25" t="s">
        <v>46</v>
      </c>
      <c r="D30" s="25" t="s">
        <v>47</v>
      </c>
      <c r="E30" s="25" t="s">
        <v>48</v>
      </c>
      <c r="F30" s="25" t="str">
        <f t="shared" si="0"/>
        <v>Satoru Gojo / Parjanya / Ritesh</v>
      </c>
      <c r="G30" s="25">
        <v>35</v>
      </c>
      <c r="H30" s="25">
        <v>42</v>
      </c>
      <c r="I30" s="25">
        <f t="shared" si="1"/>
        <v>77</v>
      </c>
      <c r="J30" s="26">
        <f t="shared" si="2"/>
        <v>0.45454545454545453</v>
      </c>
      <c r="M30" s="24" t="s">
        <v>225</v>
      </c>
      <c r="N30">
        <v>50</v>
      </c>
      <c r="O30">
        <v>59</v>
      </c>
      <c r="P30" s="1">
        <v>0.45871559633027525</v>
      </c>
    </row>
    <row r="31" spans="1:16" x14ac:dyDescent="0.25">
      <c r="A31" s="25" t="s">
        <v>10</v>
      </c>
      <c r="B31" s="25" t="s">
        <v>216</v>
      </c>
      <c r="C31" s="25" t="s">
        <v>122</v>
      </c>
      <c r="D31" s="25" t="s">
        <v>77</v>
      </c>
      <c r="E31" s="25" t="s">
        <v>81</v>
      </c>
      <c r="F31" s="25" t="str">
        <f t="shared" si="0"/>
        <v>Sylvia / Zen / Tesarion</v>
      </c>
      <c r="G31" s="25">
        <v>123</v>
      </c>
      <c r="H31" s="25">
        <v>148</v>
      </c>
      <c r="I31" s="25">
        <f t="shared" si="1"/>
        <v>271</v>
      </c>
      <c r="J31" s="26">
        <f t="shared" si="2"/>
        <v>0.45387453874538747</v>
      </c>
      <c r="M31" s="24" t="s">
        <v>245</v>
      </c>
      <c r="N31">
        <v>13</v>
      </c>
      <c r="O31">
        <v>20</v>
      </c>
      <c r="P31" s="1">
        <v>0.39393939393939392</v>
      </c>
    </row>
    <row r="32" spans="1:16" x14ac:dyDescent="0.25">
      <c r="A32" s="25" t="s">
        <v>10</v>
      </c>
      <c r="B32" s="25" t="s">
        <v>216</v>
      </c>
      <c r="C32" s="25" t="s">
        <v>96</v>
      </c>
      <c r="D32" s="25" t="s">
        <v>119</v>
      </c>
      <c r="E32" s="25" t="s">
        <v>120</v>
      </c>
      <c r="F32" s="25" t="str">
        <f t="shared" si="0"/>
        <v>Seara / Eivor Dark / Iris</v>
      </c>
      <c r="G32" s="25">
        <v>163</v>
      </c>
      <c r="H32" s="25">
        <v>204</v>
      </c>
      <c r="I32" s="25">
        <f t="shared" si="1"/>
        <v>367</v>
      </c>
      <c r="J32" s="26">
        <f t="shared" si="2"/>
        <v>0.44414168937329701</v>
      </c>
      <c r="M32" s="24" t="s">
        <v>237</v>
      </c>
      <c r="N32">
        <v>38</v>
      </c>
      <c r="O32">
        <v>60</v>
      </c>
      <c r="P32" s="1">
        <v>0.38775510204081631</v>
      </c>
    </row>
    <row r="33" spans="1:16" x14ac:dyDescent="0.25">
      <c r="A33" s="25" t="s">
        <v>204</v>
      </c>
      <c r="B33" s="25" t="s">
        <v>217</v>
      </c>
      <c r="C33" s="25" t="s">
        <v>49</v>
      </c>
      <c r="D33" s="25" t="s">
        <v>79</v>
      </c>
      <c r="E33" s="25" t="s">
        <v>80</v>
      </c>
      <c r="F33" s="25" t="str">
        <f t="shared" si="0"/>
        <v>Khmun / Tetra / Kinki</v>
      </c>
      <c r="G33" s="25">
        <v>27</v>
      </c>
      <c r="H33" s="25">
        <v>34</v>
      </c>
      <c r="I33" s="25">
        <f t="shared" si="1"/>
        <v>61</v>
      </c>
      <c r="J33" s="26">
        <f t="shared" si="2"/>
        <v>0.44262295081967212</v>
      </c>
      <c r="M33" s="24" t="s">
        <v>258</v>
      </c>
      <c r="N33">
        <v>76</v>
      </c>
      <c r="O33">
        <v>142</v>
      </c>
      <c r="P33" s="1">
        <v>0.34862385321100919</v>
      </c>
    </row>
    <row r="34" spans="1:16" x14ac:dyDescent="0.25">
      <c r="A34" s="25" t="s">
        <v>21</v>
      </c>
      <c r="B34" s="25" t="s">
        <v>217</v>
      </c>
      <c r="C34" s="25" t="s">
        <v>52</v>
      </c>
      <c r="D34" s="25" t="s">
        <v>74</v>
      </c>
      <c r="E34" s="25" t="s">
        <v>114</v>
      </c>
      <c r="F34" s="25" t="str">
        <f t="shared" si="0"/>
        <v>Clara / Chilling / Danu</v>
      </c>
      <c r="G34" s="25">
        <v>45</v>
      </c>
      <c r="H34" s="25">
        <v>57</v>
      </c>
      <c r="I34" s="25">
        <f t="shared" si="1"/>
        <v>102</v>
      </c>
      <c r="J34" s="26">
        <f t="shared" si="2"/>
        <v>0.44117647058823528</v>
      </c>
      <c r="M34" s="24" t="s">
        <v>240</v>
      </c>
      <c r="N34">
        <v>30</v>
      </c>
      <c r="O34">
        <v>78</v>
      </c>
      <c r="P34" s="1">
        <v>0.27777777777777779</v>
      </c>
    </row>
    <row r="35" spans="1:16" x14ac:dyDescent="0.25">
      <c r="A35" s="25" t="s">
        <v>16</v>
      </c>
      <c r="B35" s="25" t="s">
        <v>217</v>
      </c>
      <c r="C35" s="25" t="s">
        <v>49</v>
      </c>
      <c r="D35" s="25" t="s">
        <v>79</v>
      </c>
      <c r="E35" s="25" t="s">
        <v>80</v>
      </c>
      <c r="F35" s="25" t="str">
        <f t="shared" ref="F35:F66" si="3">C35&amp;" / "&amp;D35&amp;" / "&amp;E35</f>
        <v>Khmun / Tetra / Kinki</v>
      </c>
      <c r="G35" s="25">
        <v>44</v>
      </c>
      <c r="H35" s="25">
        <v>56</v>
      </c>
      <c r="I35" s="25">
        <f t="shared" ref="I35:I66" si="4">G35+H35</f>
        <v>100</v>
      </c>
      <c r="J35" s="26">
        <f t="shared" ref="J35:J66" si="5">G35/SUM(G35,H35)</f>
        <v>0.44</v>
      </c>
      <c r="M35" s="3" t="s">
        <v>18</v>
      </c>
      <c r="P35" s="1"/>
    </row>
    <row r="36" spans="1:16" x14ac:dyDescent="0.25">
      <c r="A36" s="25" t="s">
        <v>14</v>
      </c>
      <c r="B36" s="25" t="s">
        <v>216</v>
      </c>
      <c r="C36" s="25" t="s">
        <v>67</v>
      </c>
      <c r="D36" s="25" t="s">
        <v>80</v>
      </c>
      <c r="E36" s="25" t="s">
        <v>107</v>
      </c>
      <c r="F36" s="25" t="str">
        <f t="shared" si="3"/>
        <v>Louise / Kinki / Miles</v>
      </c>
      <c r="G36" s="25">
        <v>192</v>
      </c>
      <c r="H36" s="25">
        <v>245</v>
      </c>
      <c r="I36" s="25">
        <f t="shared" si="4"/>
        <v>437</v>
      </c>
      <c r="J36" s="26">
        <f t="shared" si="5"/>
        <v>0.43935926773455375</v>
      </c>
      <c r="M36" s="24" t="s">
        <v>231</v>
      </c>
      <c r="N36">
        <v>28</v>
      </c>
      <c r="O36">
        <v>75</v>
      </c>
      <c r="P36" s="1">
        <v>0.27184466019417475</v>
      </c>
    </row>
    <row r="37" spans="1:16" x14ac:dyDescent="0.25">
      <c r="A37" s="25" t="s">
        <v>158</v>
      </c>
      <c r="B37" s="25" t="s">
        <v>217</v>
      </c>
      <c r="C37" s="25" t="s">
        <v>108</v>
      </c>
      <c r="D37" s="25" t="s">
        <v>99</v>
      </c>
      <c r="E37" s="25" t="s">
        <v>80</v>
      </c>
      <c r="F37" s="25" t="str">
        <f t="shared" si="3"/>
        <v>Carcano / Molly / Kinki</v>
      </c>
      <c r="G37" s="25">
        <v>3</v>
      </c>
      <c r="H37" s="25">
        <v>4</v>
      </c>
      <c r="I37" s="25">
        <f t="shared" si="4"/>
        <v>7</v>
      </c>
      <c r="J37" s="26">
        <f t="shared" si="5"/>
        <v>0.42857142857142855</v>
      </c>
      <c r="M37" s="3" t="s">
        <v>11</v>
      </c>
      <c r="P37" s="1"/>
    </row>
    <row r="38" spans="1:16" x14ac:dyDescent="0.25">
      <c r="A38" s="25" t="s">
        <v>11</v>
      </c>
      <c r="B38" s="25" t="s">
        <v>217</v>
      </c>
      <c r="C38" s="25" t="s">
        <v>55</v>
      </c>
      <c r="D38" s="25" t="s">
        <v>56</v>
      </c>
      <c r="E38" s="25" t="s">
        <v>57</v>
      </c>
      <c r="F38" s="25" t="str">
        <f t="shared" si="3"/>
        <v>Harmonia / Vigor / Roid</v>
      </c>
      <c r="G38" s="25">
        <v>33</v>
      </c>
      <c r="H38" s="25">
        <v>44</v>
      </c>
      <c r="I38" s="25">
        <f t="shared" si="4"/>
        <v>77</v>
      </c>
      <c r="J38" s="26">
        <f t="shared" si="5"/>
        <v>0.42857142857142855</v>
      </c>
      <c r="M38" s="24" t="s">
        <v>226</v>
      </c>
      <c r="N38">
        <v>43</v>
      </c>
      <c r="O38">
        <v>43</v>
      </c>
      <c r="P38" s="1">
        <v>0.5</v>
      </c>
    </row>
    <row r="39" spans="1:16" x14ac:dyDescent="0.25">
      <c r="A39" s="25" t="s">
        <v>21</v>
      </c>
      <c r="B39" s="25" t="s">
        <v>216</v>
      </c>
      <c r="C39" s="25" t="s">
        <v>41</v>
      </c>
      <c r="D39" s="25" t="s">
        <v>91</v>
      </c>
      <c r="E39" s="25" t="s">
        <v>101</v>
      </c>
      <c r="F39" s="25" t="str">
        <f t="shared" si="3"/>
        <v>Théomars / Nora / Manon</v>
      </c>
      <c r="G39" s="25">
        <v>172</v>
      </c>
      <c r="H39" s="25">
        <v>237</v>
      </c>
      <c r="I39" s="25">
        <f t="shared" si="4"/>
        <v>409</v>
      </c>
      <c r="J39" s="26">
        <f t="shared" si="5"/>
        <v>0.42053789731051344</v>
      </c>
      <c r="M39" s="24" t="s">
        <v>227</v>
      </c>
      <c r="N39">
        <v>58</v>
      </c>
      <c r="O39">
        <v>59</v>
      </c>
      <c r="P39" s="1">
        <v>0.49572649572649574</v>
      </c>
    </row>
    <row r="40" spans="1:16" x14ac:dyDescent="0.25">
      <c r="A40" s="25" t="s">
        <v>12</v>
      </c>
      <c r="B40" s="25" t="s">
        <v>217</v>
      </c>
      <c r="C40" s="25" t="s">
        <v>108</v>
      </c>
      <c r="D40" s="25" t="s">
        <v>120</v>
      </c>
      <c r="E40" s="25" t="s">
        <v>75</v>
      </c>
      <c r="F40" s="25" t="str">
        <f t="shared" si="3"/>
        <v>Carcano / Iris / Vritra</v>
      </c>
      <c r="G40" s="25">
        <v>26</v>
      </c>
      <c r="H40" s="25">
        <v>36</v>
      </c>
      <c r="I40" s="25">
        <f t="shared" si="4"/>
        <v>62</v>
      </c>
      <c r="J40" s="26">
        <f t="shared" si="5"/>
        <v>0.41935483870967744</v>
      </c>
      <c r="M40" s="24" t="s">
        <v>228</v>
      </c>
      <c r="N40">
        <v>35</v>
      </c>
      <c r="O40">
        <v>42</v>
      </c>
      <c r="P40" s="1">
        <v>0.45454545454545453</v>
      </c>
    </row>
    <row r="41" spans="1:16" x14ac:dyDescent="0.25">
      <c r="A41" s="25" t="s">
        <v>21</v>
      </c>
      <c r="B41" s="25" t="s">
        <v>216</v>
      </c>
      <c r="C41" s="25" t="s">
        <v>76</v>
      </c>
      <c r="D41" s="25" t="s">
        <v>161</v>
      </c>
      <c r="E41" s="25" t="s">
        <v>81</v>
      </c>
      <c r="F41" s="25" t="str">
        <f t="shared" si="3"/>
        <v>Chandra / Saturo Gojo Vent / Tesarion</v>
      </c>
      <c r="G41" s="25">
        <v>10</v>
      </c>
      <c r="H41" s="25">
        <v>14</v>
      </c>
      <c r="I41" s="25">
        <f t="shared" si="4"/>
        <v>24</v>
      </c>
      <c r="J41" s="26">
        <f t="shared" si="5"/>
        <v>0.41666666666666669</v>
      </c>
      <c r="M41" s="24" t="s">
        <v>224</v>
      </c>
      <c r="N41">
        <v>33</v>
      </c>
      <c r="O41">
        <v>44</v>
      </c>
      <c r="P41" s="1">
        <v>0.42857142857142855</v>
      </c>
    </row>
    <row r="42" spans="1:16" x14ac:dyDescent="0.25">
      <c r="A42" s="25" t="s">
        <v>14</v>
      </c>
      <c r="B42" s="25" t="s">
        <v>216</v>
      </c>
      <c r="C42" s="25" t="s">
        <v>81</v>
      </c>
      <c r="D42" s="25" t="s">
        <v>105</v>
      </c>
      <c r="E42" s="25" t="s">
        <v>42</v>
      </c>
      <c r="F42" s="25" t="str">
        <f t="shared" si="3"/>
        <v>Tesarion / Praha / Taranys</v>
      </c>
      <c r="G42" s="25">
        <v>74</v>
      </c>
      <c r="H42" s="25">
        <v>106</v>
      </c>
      <c r="I42" s="25">
        <f t="shared" si="4"/>
        <v>180</v>
      </c>
      <c r="J42" s="26">
        <f t="shared" si="5"/>
        <v>0.41111111111111109</v>
      </c>
      <c r="M42" s="24" t="s">
        <v>233</v>
      </c>
      <c r="N42">
        <v>42</v>
      </c>
      <c r="O42">
        <v>68</v>
      </c>
      <c r="P42" s="1">
        <v>0.38181818181818183</v>
      </c>
    </row>
    <row r="43" spans="1:16" x14ac:dyDescent="0.25">
      <c r="A43" s="25" t="s">
        <v>14</v>
      </c>
      <c r="B43" s="25" t="s">
        <v>217</v>
      </c>
      <c r="C43" s="25" t="s">
        <v>55</v>
      </c>
      <c r="D43" s="25" t="s">
        <v>56</v>
      </c>
      <c r="E43" s="25" t="s">
        <v>57</v>
      </c>
      <c r="F43" s="25" t="str">
        <f t="shared" si="3"/>
        <v>Harmonia / Vigor / Roid</v>
      </c>
      <c r="G43" s="25">
        <v>59</v>
      </c>
      <c r="H43" s="25">
        <v>85</v>
      </c>
      <c r="I43" s="25">
        <f t="shared" si="4"/>
        <v>144</v>
      </c>
      <c r="J43" s="26">
        <f t="shared" si="5"/>
        <v>0.40972222222222221</v>
      </c>
      <c r="M43" s="24" t="s">
        <v>259</v>
      </c>
      <c r="N43">
        <v>27</v>
      </c>
      <c r="O43">
        <v>59</v>
      </c>
      <c r="P43" s="1">
        <v>0.31395348837209303</v>
      </c>
    </row>
    <row r="44" spans="1:16" x14ac:dyDescent="0.25">
      <c r="A44" s="25" t="s">
        <v>14</v>
      </c>
      <c r="B44" s="25" t="s">
        <v>216</v>
      </c>
      <c r="C44" s="25" t="s">
        <v>40</v>
      </c>
      <c r="D44" s="25" t="s">
        <v>94</v>
      </c>
      <c r="E44" s="25" t="s">
        <v>41</v>
      </c>
      <c r="F44" s="25" t="str">
        <f t="shared" si="3"/>
        <v>Ophélia / Riley / Théomars</v>
      </c>
      <c r="G44" s="25">
        <v>167</v>
      </c>
      <c r="H44" s="25">
        <v>241</v>
      </c>
      <c r="I44" s="25">
        <f t="shared" si="4"/>
        <v>408</v>
      </c>
      <c r="J44" s="26">
        <f t="shared" si="5"/>
        <v>0.40931372549019607</v>
      </c>
      <c r="M44" s="24" t="s">
        <v>260</v>
      </c>
      <c r="N44">
        <v>7</v>
      </c>
      <c r="O44">
        <v>23</v>
      </c>
      <c r="P44" s="1">
        <v>0.23333333333333334</v>
      </c>
    </row>
    <row r="45" spans="1:16" x14ac:dyDescent="0.25">
      <c r="A45" s="25" t="s">
        <v>90</v>
      </c>
      <c r="B45" s="25" t="s">
        <v>216</v>
      </c>
      <c r="C45" s="25" t="s">
        <v>76</v>
      </c>
      <c r="D45" s="25" t="s">
        <v>83</v>
      </c>
      <c r="E45" s="25" t="s">
        <v>81</v>
      </c>
      <c r="F45" s="25" t="str">
        <f t="shared" si="3"/>
        <v>Chandra / Byungchul / Tesarion</v>
      </c>
      <c r="G45" s="25">
        <v>73</v>
      </c>
      <c r="H45" s="25">
        <v>106</v>
      </c>
      <c r="I45" s="25">
        <f t="shared" si="4"/>
        <v>179</v>
      </c>
      <c r="J45" s="26">
        <f t="shared" si="5"/>
        <v>0.40782122905027934</v>
      </c>
      <c r="M45" s="24" t="s">
        <v>261</v>
      </c>
      <c r="N45">
        <v>15</v>
      </c>
      <c r="O45">
        <v>50</v>
      </c>
      <c r="P45" s="1">
        <v>0.23076923076923078</v>
      </c>
    </row>
    <row r="46" spans="1:16" x14ac:dyDescent="0.25">
      <c r="A46" s="25" t="s">
        <v>12</v>
      </c>
      <c r="B46" s="25" t="s">
        <v>216</v>
      </c>
      <c r="C46" s="25" t="s">
        <v>96</v>
      </c>
      <c r="D46" s="25" t="s">
        <v>97</v>
      </c>
      <c r="E46" s="25" t="s">
        <v>78</v>
      </c>
      <c r="F46" s="25" t="str">
        <f t="shared" si="3"/>
        <v>Seara / Orion / Rakan</v>
      </c>
      <c r="G46" s="25">
        <v>25</v>
      </c>
      <c r="H46" s="25">
        <v>37</v>
      </c>
      <c r="I46" s="25">
        <f t="shared" si="4"/>
        <v>62</v>
      </c>
      <c r="J46" s="26">
        <f t="shared" si="5"/>
        <v>0.40322580645161288</v>
      </c>
      <c r="M46" s="3" t="s">
        <v>26</v>
      </c>
      <c r="P46" s="1"/>
    </row>
    <row r="47" spans="1:16" x14ac:dyDescent="0.25">
      <c r="A47" s="25" t="s">
        <v>31</v>
      </c>
      <c r="B47" s="25" t="s">
        <v>217</v>
      </c>
      <c r="C47" s="25" t="s">
        <v>58</v>
      </c>
      <c r="D47" s="25" t="s">
        <v>56</v>
      </c>
      <c r="E47" s="25" t="s">
        <v>66</v>
      </c>
      <c r="F47" s="25" t="str">
        <f t="shared" si="3"/>
        <v>Ciri Dark / Vigor / Liu Mei</v>
      </c>
      <c r="G47" s="25">
        <v>58</v>
      </c>
      <c r="H47" s="25">
        <v>87</v>
      </c>
      <c r="I47" s="25">
        <f t="shared" si="4"/>
        <v>145</v>
      </c>
      <c r="J47" s="26">
        <f t="shared" si="5"/>
        <v>0.4</v>
      </c>
      <c r="M47" s="24" t="s">
        <v>229</v>
      </c>
      <c r="N47">
        <v>20</v>
      </c>
      <c r="O47">
        <v>18</v>
      </c>
      <c r="P47" s="1">
        <v>0.52631578947368418</v>
      </c>
    </row>
    <row r="48" spans="1:16" x14ac:dyDescent="0.25">
      <c r="A48" s="25" t="s">
        <v>15</v>
      </c>
      <c r="B48" s="25" t="s">
        <v>217</v>
      </c>
      <c r="C48" s="25" t="s">
        <v>52</v>
      </c>
      <c r="D48" s="25" t="s">
        <v>56</v>
      </c>
      <c r="E48" s="25" t="s">
        <v>75</v>
      </c>
      <c r="F48" s="25" t="str">
        <f t="shared" si="3"/>
        <v>Clara / Vigor / Vritra</v>
      </c>
      <c r="G48" s="25">
        <v>4</v>
      </c>
      <c r="H48" s="25">
        <v>6</v>
      </c>
      <c r="I48" s="25">
        <f t="shared" si="4"/>
        <v>10</v>
      </c>
      <c r="J48" s="26">
        <f t="shared" si="5"/>
        <v>0.4</v>
      </c>
      <c r="M48" s="24" t="s">
        <v>262</v>
      </c>
      <c r="N48">
        <v>25</v>
      </c>
      <c r="O48">
        <v>57</v>
      </c>
      <c r="P48" s="1">
        <v>0.3048780487804878</v>
      </c>
    </row>
    <row r="49" spans="1:16" x14ac:dyDescent="0.25">
      <c r="A49" s="25" t="s">
        <v>12</v>
      </c>
      <c r="B49" s="25" t="s">
        <v>217</v>
      </c>
      <c r="C49" s="25" t="s">
        <v>55</v>
      </c>
      <c r="D49" s="25" t="s">
        <v>56</v>
      </c>
      <c r="E49" s="25" t="s">
        <v>57</v>
      </c>
      <c r="F49" s="25" t="str">
        <f t="shared" si="3"/>
        <v>Harmonia / Vigor / Roid</v>
      </c>
      <c r="G49" s="25">
        <v>24</v>
      </c>
      <c r="H49" s="25">
        <v>36</v>
      </c>
      <c r="I49" s="25">
        <f t="shared" si="4"/>
        <v>60</v>
      </c>
      <c r="J49" s="26">
        <f t="shared" si="5"/>
        <v>0.4</v>
      </c>
      <c r="M49" s="3" t="s">
        <v>158</v>
      </c>
      <c r="P49" s="1"/>
    </row>
    <row r="50" spans="1:16" x14ac:dyDescent="0.25">
      <c r="A50" s="25" t="s">
        <v>16</v>
      </c>
      <c r="B50" s="25" t="s">
        <v>216</v>
      </c>
      <c r="C50" s="25" t="s">
        <v>76</v>
      </c>
      <c r="D50" s="25" t="s">
        <v>77</v>
      </c>
      <c r="E50" s="25" t="s">
        <v>78</v>
      </c>
      <c r="F50" s="25" t="str">
        <f t="shared" si="3"/>
        <v>Chandra / Zen / Rakan</v>
      </c>
      <c r="G50" s="25">
        <v>59</v>
      </c>
      <c r="H50" s="25">
        <v>89</v>
      </c>
      <c r="I50" s="25">
        <f t="shared" si="4"/>
        <v>148</v>
      </c>
      <c r="J50" s="26">
        <f t="shared" si="5"/>
        <v>0.39864864864864863</v>
      </c>
      <c r="M50" s="24" t="s">
        <v>230</v>
      </c>
      <c r="N50">
        <v>21</v>
      </c>
      <c r="O50">
        <v>19</v>
      </c>
      <c r="P50" s="1">
        <v>0.52500000000000002</v>
      </c>
    </row>
    <row r="51" spans="1:16" x14ac:dyDescent="0.25">
      <c r="A51" s="25" t="s">
        <v>17</v>
      </c>
      <c r="B51" s="25" t="s">
        <v>217</v>
      </c>
      <c r="C51" s="25" t="s">
        <v>52</v>
      </c>
      <c r="D51" s="25" t="s">
        <v>56</v>
      </c>
      <c r="E51" s="25" t="s">
        <v>75</v>
      </c>
      <c r="F51" s="25" t="str">
        <f t="shared" si="3"/>
        <v>Clara / Vigor / Vritra</v>
      </c>
      <c r="G51" s="25">
        <v>13</v>
      </c>
      <c r="H51" s="25">
        <v>20</v>
      </c>
      <c r="I51" s="25">
        <f t="shared" si="4"/>
        <v>33</v>
      </c>
      <c r="J51" s="26">
        <f t="shared" si="5"/>
        <v>0.39393939393939392</v>
      </c>
      <c r="M51" s="24" t="s">
        <v>263</v>
      </c>
      <c r="N51">
        <v>11</v>
      </c>
      <c r="O51">
        <v>21</v>
      </c>
      <c r="P51" s="1">
        <v>0.34375</v>
      </c>
    </row>
    <row r="52" spans="1:16" x14ac:dyDescent="0.25">
      <c r="A52" s="25" t="s">
        <v>15</v>
      </c>
      <c r="B52" s="25" t="s">
        <v>217</v>
      </c>
      <c r="C52" s="25" t="s">
        <v>108</v>
      </c>
      <c r="D52" s="25" t="s">
        <v>120</v>
      </c>
      <c r="E52" s="25" t="s">
        <v>104</v>
      </c>
      <c r="F52" s="25" t="str">
        <f t="shared" si="3"/>
        <v>Carcano / Iris / Triana</v>
      </c>
      <c r="G52" s="25">
        <v>9</v>
      </c>
      <c r="H52" s="25">
        <v>14</v>
      </c>
      <c r="I52" s="25">
        <f t="shared" si="4"/>
        <v>23</v>
      </c>
      <c r="J52" s="26">
        <f t="shared" si="5"/>
        <v>0.39130434782608697</v>
      </c>
      <c r="M52" s="3" t="s">
        <v>31</v>
      </c>
      <c r="P52" s="1"/>
    </row>
    <row r="53" spans="1:16" x14ac:dyDescent="0.25">
      <c r="A53" s="25" t="s">
        <v>31</v>
      </c>
      <c r="B53" s="25" t="s">
        <v>217</v>
      </c>
      <c r="C53" s="25" t="s">
        <v>52</v>
      </c>
      <c r="D53" s="25" t="s">
        <v>74</v>
      </c>
      <c r="E53" s="25" t="s">
        <v>75</v>
      </c>
      <c r="F53" s="25" t="str">
        <f t="shared" si="3"/>
        <v>Clara / Chilling / Vritra</v>
      </c>
      <c r="G53" s="25">
        <v>9</v>
      </c>
      <c r="H53" s="25">
        <v>14</v>
      </c>
      <c r="I53" s="25">
        <f t="shared" si="4"/>
        <v>23</v>
      </c>
      <c r="J53" s="26">
        <f t="shared" si="5"/>
        <v>0.39130434782608697</v>
      </c>
      <c r="M53" s="24" t="s">
        <v>231</v>
      </c>
      <c r="N53">
        <v>83</v>
      </c>
      <c r="O53">
        <v>90</v>
      </c>
      <c r="P53" s="1">
        <v>0.47976878612716761</v>
      </c>
    </row>
    <row r="54" spans="1:16" x14ac:dyDescent="0.25">
      <c r="A54" s="25" t="s">
        <v>17</v>
      </c>
      <c r="B54" s="25" t="s">
        <v>216</v>
      </c>
      <c r="C54" s="25" t="s">
        <v>76</v>
      </c>
      <c r="D54" s="25" t="s">
        <v>77</v>
      </c>
      <c r="E54" s="25" t="s">
        <v>78</v>
      </c>
      <c r="F54" s="25" t="str">
        <f t="shared" si="3"/>
        <v>Chandra / Zen / Rakan</v>
      </c>
      <c r="G54" s="25">
        <v>38</v>
      </c>
      <c r="H54" s="25">
        <v>60</v>
      </c>
      <c r="I54" s="25">
        <f t="shared" si="4"/>
        <v>98</v>
      </c>
      <c r="J54" s="26">
        <f t="shared" si="5"/>
        <v>0.38775510204081631</v>
      </c>
      <c r="M54" s="24" t="s">
        <v>232</v>
      </c>
      <c r="N54">
        <v>58</v>
      </c>
      <c r="O54">
        <v>87</v>
      </c>
      <c r="P54" s="1">
        <v>0.4</v>
      </c>
    </row>
    <row r="55" spans="1:16" x14ac:dyDescent="0.25">
      <c r="A55" s="25" t="s">
        <v>15</v>
      </c>
      <c r="B55" s="25" t="s">
        <v>217</v>
      </c>
      <c r="C55" s="25" t="s">
        <v>123</v>
      </c>
      <c r="D55" s="25" t="s">
        <v>124</v>
      </c>
      <c r="E55" s="25" t="s">
        <v>125</v>
      </c>
      <c r="F55" s="25" t="str">
        <f t="shared" si="3"/>
        <v>Coockie Vent / Raoq / Fei</v>
      </c>
      <c r="G55" s="25">
        <v>12</v>
      </c>
      <c r="H55" s="25">
        <v>19</v>
      </c>
      <c r="I55" s="25">
        <f t="shared" si="4"/>
        <v>31</v>
      </c>
      <c r="J55" s="26">
        <f t="shared" si="5"/>
        <v>0.38709677419354838</v>
      </c>
      <c r="M55" s="24" t="s">
        <v>223</v>
      </c>
      <c r="N55">
        <v>95</v>
      </c>
      <c r="O55">
        <v>169</v>
      </c>
      <c r="P55" s="1">
        <v>0.35984848484848486</v>
      </c>
    </row>
    <row r="56" spans="1:16" x14ac:dyDescent="0.25">
      <c r="A56" s="25" t="s">
        <v>15</v>
      </c>
      <c r="B56" s="25" t="s">
        <v>216</v>
      </c>
      <c r="C56" s="25" t="s">
        <v>108</v>
      </c>
      <c r="D56" s="25" t="s">
        <v>126</v>
      </c>
      <c r="E56" s="25" t="s">
        <v>53</v>
      </c>
      <c r="F56" s="25" t="str">
        <f t="shared" si="3"/>
        <v>Carcano / Celia / Bombay</v>
      </c>
      <c r="G56" s="25">
        <v>10</v>
      </c>
      <c r="H56" s="25">
        <v>16</v>
      </c>
      <c r="I56" s="25">
        <f t="shared" si="4"/>
        <v>26</v>
      </c>
      <c r="J56" s="26">
        <f t="shared" si="5"/>
        <v>0.38461538461538464</v>
      </c>
      <c r="M56" s="24" t="s">
        <v>236</v>
      </c>
      <c r="N56">
        <v>60</v>
      </c>
      <c r="O56">
        <v>134</v>
      </c>
      <c r="P56" s="1">
        <v>0.30927835051546393</v>
      </c>
    </row>
    <row r="57" spans="1:16" x14ac:dyDescent="0.25">
      <c r="A57" s="25" t="s">
        <v>16</v>
      </c>
      <c r="B57" s="25" t="s">
        <v>216</v>
      </c>
      <c r="C57" s="25" t="s">
        <v>81</v>
      </c>
      <c r="D57" s="25" t="s">
        <v>82</v>
      </c>
      <c r="E57" s="25" t="s">
        <v>83</v>
      </c>
      <c r="F57" s="25" t="str">
        <f t="shared" si="3"/>
        <v>Tesarion / Lora / Byungchul</v>
      </c>
      <c r="G57" s="25">
        <v>50</v>
      </c>
      <c r="H57" s="25">
        <v>80</v>
      </c>
      <c r="I57" s="25">
        <f t="shared" si="4"/>
        <v>130</v>
      </c>
      <c r="J57" s="26">
        <f t="shared" si="5"/>
        <v>0.38461538461538464</v>
      </c>
      <c r="M57" s="3" t="s">
        <v>21</v>
      </c>
      <c r="P57" s="1"/>
    </row>
    <row r="58" spans="1:16" x14ac:dyDescent="0.25">
      <c r="A58" s="25" t="s">
        <v>11</v>
      </c>
      <c r="B58" s="25" t="s">
        <v>216</v>
      </c>
      <c r="C58" s="25" t="s">
        <v>67</v>
      </c>
      <c r="D58" s="25" t="s">
        <v>68</v>
      </c>
      <c r="E58" s="25" t="s">
        <v>69</v>
      </c>
      <c r="F58" s="25" t="str">
        <f t="shared" si="3"/>
        <v>Louise / Brita / Racuni</v>
      </c>
      <c r="G58" s="25">
        <v>42</v>
      </c>
      <c r="H58" s="25">
        <v>68</v>
      </c>
      <c r="I58" s="25">
        <f t="shared" si="4"/>
        <v>110</v>
      </c>
      <c r="J58" s="26">
        <f t="shared" si="5"/>
        <v>0.38181818181818183</v>
      </c>
      <c r="M58" s="24" t="s">
        <v>233</v>
      </c>
      <c r="N58">
        <v>134</v>
      </c>
      <c r="O58">
        <v>144</v>
      </c>
      <c r="P58" s="1">
        <v>0.48201438848920863</v>
      </c>
    </row>
    <row r="59" spans="1:16" x14ac:dyDescent="0.25">
      <c r="A59" s="25" t="s">
        <v>12</v>
      </c>
      <c r="B59" s="25" t="s">
        <v>216</v>
      </c>
      <c r="C59" s="25" t="s">
        <v>76</v>
      </c>
      <c r="D59" s="25" t="s">
        <v>154</v>
      </c>
      <c r="E59" s="25" t="s">
        <v>51</v>
      </c>
      <c r="F59" s="25" t="str">
        <f t="shared" si="3"/>
        <v>Chandra / M.Bison Light / Odin</v>
      </c>
      <c r="G59" s="25">
        <v>35</v>
      </c>
      <c r="H59" s="25">
        <v>57</v>
      </c>
      <c r="I59" s="25">
        <f t="shared" si="4"/>
        <v>92</v>
      </c>
      <c r="J59" s="26">
        <f t="shared" si="5"/>
        <v>0.38043478260869568</v>
      </c>
      <c r="M59" s="24" t="s">
        <v>219</v>
      </c>
      <c r="N59">
        <v>133</v>
      </c>
      <c r="O59">
        <v>145</v>
      </c>
      <c r="P59" s="1">
        <v>0.47841726618705038</v>
      </c>
    </row>
    <row r="60" spans="1:16" x14ac:dyDescent="0.25">
      <c r="A60" s="25" t="s">
        <v>204</v>
      </c>
      <c r="B60" s="25" t="s">
        <v>216</v>
      </c>
      <c r="C60" s="25" t="s">
        <v>43</v>
      </c>
      <c r="D60" s="25" t="s">
        <v>203</v>
      </c>
      <c r="E60" s="25" t="s">
        <v>42</v>
      </c>
      <c r="F60" s="25" t="str">
        <f t="shared" si="3"/>
        <v>Feng Yan / Alice / Taranys</v>
      </c>
      <c r="G60" s="25">
        <v>60</v>
      </c>
      <c r="H60" s="25">
        <v>99</v>
      </c>
      <c r="I60" s="25">
        <f t="shared" si="4"/>
        <v>159</v>
      </c>
      <c r="J60" s="26">
        <f t="shared" si="5"/>
        <v>0.37735849056603776</v>
      </c>
      <c r="M60" s="24" t="s">
        <v>234</v>
      </c>
      <c r="N60">
        <v>17</v>
      </c>
      <c r="O60">
        <v>19</v>
      </c>
      <c r="P60" s="1">
        <v>0.47222222222222221</v>
      </c>
    </row>
    <row r="61" spans="1:16" x14ac:dyDescent="0.25">
      <c r="A61" s="25" t="s">
        <v>14</v>
      </c>
      <c r="B61" s="25" t="s">
        <v>217</v>
      </c>
      <c r="C61" s="25" t="s">
        <v>102</v>
      </c>
      <c r="D61" s="25" t="s">
        <v>103</v>
      </c>
      <c r="E61" s="25" t="s">
        <v>104</v>
      </c>
      <c r="F61" s="25" t="str">
        <f t="shared" si="3"/>
        <v>Martina / Shaina / Triana</v>
      </c>
      <c r="G61" s="25">
        <v>48</v>
      </c>
      <c r="H61" s="25">
        <v>82</v>
      </c>
      <c r="I61" s="25">
        <f t="shared" si="4"/>
        <v>130</v>
      </c>
      <c r="J61" s="26">
        <f t="shared" si="5"/>
        <v>0.36923076923076925</v>
      </c>
      <c r="M61" s="24" t="s">
        <v>235</v>
      </c>
      <c r="N61">
        <v>45</v>
      </c>
      <c r="O61">
        <v>57</v>
      </c>
      <c r="P61" s="1">
        <v>0.44117647058823528</v>
      </c>
    </row>
    <row r="62" spans="1:16" x14ac:dyDescent="0.25">
      <c r="A62" s="25" t="s">
        <v>12</v>
      </c>
      <c r="B62" s="25" t="s">
        <v>216</v>
      </c>
      <c r="C62" s="25" t="s">
        <v>127</v>
      </c>
      <c r="D62" s="25" t="s">
        <v>41</v>
      </c>
      <c r="E62" s="25" t="s">
        <v>118</v>
      </c>
      <c r="F62" s="25" t="str">
        <f t="shared" si="3"/>
        <v>Jeanne / Théomars / Eladriel</v>
      </c>
      <c r="G62" s="25">
        <v>22</v>
      </c>
      <c r="H62" s="25">
        <v>38</v>
      </c>
      <c r="I62" s="25">
        <f t="shared" si="4"/>
        <v>60</v>
      </c>
      <c r="J62" s="26">
        <f t="shared" si="5"/>
        <v>0.36666666666666664</v>
      </c>
      <c r="M62" s="24" t="s">
        <v>236</v>
      </c>
      <c r="N62">
        <v>172</v>
      </c>
      <c r="O62">
        <v>237</v>
      </c>
      <c r="P62" s="1">
        <v>0.42053789731051344</v>
      </c>
    </row>
    <row r="63" spans="1:16" x14ac:dyDescent="0.25">
      <c r="A63" s="25" t="s">
        <v>21</v>
      </c>
      <c r="B63" s="25" t="s">
        <v>216</v>
      </c>
      <c r="C63" s="25" t="s">
        <v>96</v>
      </c>
      <c r="D63" s="25" t="s">
        <v>97</v>
      </c>
      <c r="E63" s="25" t="s">
        <v>98</v>
      </c>
      <c r="F63" s="25" t="str">
        <f t="shared" si="3"/>
        <v>Seara / Orion / Masha</v>
      </c>
      <c r="G63" s="25">
        <v>140</v>
      </c>
      <c r="H63" s="25">
        <v>244</v>
      </c>
      <c r="I63" s="25">
        <f t="shared" si="4"/>
        <v>384</v>
      </c>
      <c r="J63" s="26">
        <f t="shared" si="5"/>
        <v>0.36458333333333331</v>
      </c>
      <c r="M63" s="24" t="s">
        <v>246</v>
      </c>
      <c r="N63">
        <v>140</v>
      </c>
      <c r="O63">
        <v>244</v>
      </c>
      <c r="P63" s="1">
        <v>0.36458333333333331</v>
      </c>
    </row>
    <row r="64" spans="1:16" x14ac:dyDescent="0.25">
      <c r="A64" s="25" t="s">
        <v>20</v>
      </c>
      <c r="B64" s="25" t="s">
        <v>216</v>
      </c>
      <c r="C64" s="25" t="s">
        <v>115</v>
      </c>
      <c r="D64" s="25" t="s">
        <v>68</v>
      </c>
      <c r="E64" s="25" t="s">
        <v>173</v>
      </c>
      <c r="F64" s="25" t="str">
        <f t="shared" si="3"/>
        <v>Ashour / Brita / Laima</v>
      </c>
      <c r="G64" s="25">
        <v>4</v>
      </c>
      <c r="H64" s="25">
        <v>7</v>
      </c>
      <c r="I64" s="25">
        <f t="shared" si="4"/>
        <v>11</v>
      </c>
      <c r="J64" s="26">
        <f t="shared" si="5"/>
        <v>0.36363636363636365</v>
      </c>
      <c r="M64" s="24" t="s">
        <v>264</v>
      </c>
      <c r="N64">
        <v>18</v>
      </c>
      <c r="O64">
        <v>38</v>
      </c>
      <c r="P64" s="1">
        <v>0.32142857142857145</v>
      </c>
    </row>
    <row r="65" spans="1:16" x14ac:dyDescent="0.25">
      <c r="A65" s="25" t="s">
        <v>204</v>
      </c>
      <c r="B65" s="25" t="s">
        <v>217</v>
      </c>
      <c r="C65" s="25" t="s">
        <v>52</v>
      </c>
      <c r="D65" s="25" t="s">
        <v>54</v>
      </c>
      <c r="E65" s="25" t="s">
        <v>53</v>
      </c>
      <c r="F65" s="25" t="str">
        <f t="shared" si="3"/>
        <v>Clara / Aria / Bombay</v>
      </c>
      <c r="G65" s="25">
        <v>42</v>
      </c>
      <c r="H65" s="25">
        <v>74</v>
      </c>
      <c r="I65" s="25">
        <f t="shared" si="4"/>
        <v>116</v>
      </c>
      <c r="J65" s="26">
        <f t="shared" si="5"/>
        <v>0.36206896551724138</v>
      </c>
      <c r="M65" s="24" t="s">
        <v>265</v>
      </c>
      <c r="N65">
        <v>16</v>
      </c>
      <c r="O65">
        <v>37</v>
      </c>
      <c r="P65" s="1">
        <v>0.30188679245283018</v>
      </c>
    </row>
    <row r="66" spans="1:16" x14ac:dyDescent="0.25">
      <c r="A66" s="25" t="s">
        <v>31</v>
      </c>
      <c r="B66" s="25" t="s">
        <v>216</v>
      </c>
      <c r="C66" s="25" t="s">
        <v>96</v>
      </c>
      <c r="D66" s="25" t="s">
        <v>97</v>
      </c>
      <c r="E66" s="25" t="s">
        <v>78</v>
      </c>
      <c r="F66" s="25" t="str">
        <f t="shared" si="3"/>
        <v>Seara / Orion / Rakan</v>
      </c>
      <c r="G66" s="25">
        <v>95</v>
      </c>
      <c r="H66" s="25">
        <v>169</v>
      </c>
      <c r="I66" s="25">
        <f t="shared" si="4"/>
        <v>264</v>
      </c>
      <c r="J66" s="26">
        <f t="shared" si="5"/>
        <v>0.35984848484848486</v>
      </c>
      <c r="M66" s="3" t="s">
        <v>14</v>
      </c>
      <c r="P66" s="1"/>
    </row>
    <row r="67" spans="1:16" x14ac:dyDescent="0.25">
      <c r="A67" s="25" t="s">
        <v>204</v>
      </c>
      <c r="B67" s="25" t="s">
        <v>216</v>
      </c>
      <c r="C67" s="25" t="s">
        <v>127</v>
      </c>
      <c r="D67" s="25" t="s">
        <v>91</v>
      </c>
      <c r="E67" s="25" t="s">
        <v>41</v>
      </c>
      <c r="F67" s="25" t="str">
        <f t="shared" ref="F67:F98" si="6">C67&amp;" / "&amp;D67&amp;" / "&amp;E67</f>
        <v>Jeanne / Nora / Théomars</v>
      </c>
      <c r="G67" s="25">
        <v>45</v>
      </c>
      <c r="H67" s="25">
        <v>82</v>
      </c>
      <c r="I67" s="25">
        <f t="shared" ref="I67:I98" si="7">G67+H67</f>
        <v>127</v>
      </c>
      <c r="J67" s="26">
        <f t="shared" ref="J67:J98" si="8">G67/SUM(G67,H67)</f>
        <v>0.3543307086614173</v>
      </c>
      <c r="M67" s="24" t="s">
        <v>219</v>
      </c>
      <c r="N67">
        <v>155</v>
      </c>
      <c r="O67">
        <v>164</v>
      </c>
      <c r="P67" s="1">
        <v>0.48589341692789967</v>
      </c>
    </row>
    <row r="68" spans="1:16" x14ac:dyDescent="0.25">
      <c r="A68" s="25" t="s">
        <v>17</v>
      </c>
      <c r="B68" s="25" t="s">
        <v>216</v>
      </c>
      <c r="C68" s="25" t="s">
        <v>61</v>
      </c>
      <c r="D68" s="25" t="s">
        <v>99</v>
      </c>
      <c r="E68" s="25" t="s">
        <v>62</v>
      </c>
      <c r="F68" s="25" t="str">
        <f t="shared" si="6"/>
        <v>Dominic / Molly / Nana</v>
      </c>
      <c r="G68" s="25">
        <v>76</v>
      </c>
      <c r="H68" s="25">
        <v>142</v>
      </c>
      <c r="I68" s="25">
        <f t="shared" si="7"/>
        <v>218</v>
      </c>
      <c r="J68" s="26">
        <f t="shared" si="8"/>
        <v>0.34862385321100919</v>
      </c>
      <c r="M68" s="24" t="s">
        <v>237</v>
      </c>
      <c r="N68">
        <v>80</v>
      </c>
      <c r="O68">
        <v>93</v>
      </c>
      <c r="P68" s="1">
        <v>0.46242774566473988</v>
      </c>
    </row>
    <row r="69" spans="1:16" x14ac:dyDescent="0.25">
      <c r="A69" s="25" t="s">
        <v>158</v>
      </c>
      <c r="B69" s="25" t="s">
        <v>216</v>
      </c>
      <c r="C69" s="25" t="s">
        <v>106</v>
      </c>
      <c r="D69" s="25" t="s">
        <v>156</v>
      </c>
      <c r="E69" s="25" t="s">
        <v>80</v>
      </c>
      <c r="F69" s="25" t="str">
        <f t="shared" si="6"/>
        <v>Xing Zhe / Parajanya / Kinki</v>
      </c>
      <c r="G69" s="25">
        <v>11</v>
      </c>
      <c r="H69" s="25">
        <v>21</v>
      </c>
      <c r="I69" s="25">
        <f t="shared" si="7"/>
        <v>32</v>
      </c>
      <c r="J69" s="26">
        <f t="shared" si="8"/>
        <v>0.34375</v>
      </c>
      <c r="M69" s="24" t="s">
        <v>238</v>
      </c>
      <c r="N69">
        <v>192</v>
      </c>
      <c r="O69">
        <v>245</v>
      </c>
      <c r="P69" s="1">
        <v>0.43935926773455375</v>
      </c>
    </row>
    <row r="70" spans="1:16" x14ac:dyDescent="0.25">
      <c r="A70" s="25" t="s">
        <v>16</v>
      </c>
      <c r="B70" s="25" t="s">
        <v>217</v>
      </c>
      <c r="C70" s="25" t="s">
        <v>70</v>
      </c>
      <c r="D70" s="25" t="s">
        <v>71</v>
      </c>
      <c r="E70" s="25" t="s">
        <v>72</v>
      </c>
      <c r="F70" s="25" t="str">
        <f t="shared" si="6"/>
        <v>Hraesvelg / Kaki / Mina</v>
      </c>
      <c r="G70" s="25">
        <v>49</v>
      </c>
      <c r="H70" s="25">
        <v>94</v>
      </c>
      <c r="I70" s="25">
        <f t="shared" si="7"/>
        <v>143</v>
      </c>
      <c r="J70" s="26">
        <f t="shared" si="8"/>
        <v>0.34265734265734266</v>
      </c>
      <c r="M70" s="24" t="s">
        <v>239</v>
      </c>
      <c r="N70">
        <v>74</v>
      </c>
      <c r="O70">
        <v>106</v>
      </c>
      <c r="P70" s="1">
        <v>0.41111111111111109</v>
      </c>
    </row>
    <row r="71" spans="1:16" x14ac:dyDescent="0.25">
      <c r="A71" s="25" t="s">
        <v>130</v>
      </c>
      <c r="B71" s="25" t="s">
        <v>216</v>
      </c>
      <c r="C71" s="25" t="s">
        <v>115</v>
      </c>
      <c r="D71" s="25" t="s">
        <v>68</v>
      </c>
      <c r="E71" s="25" t="s">
        <v>42</v>
      </c>
      <c r="F71" s="25" t="str">
        <f t="shared" si="6"/>
        <v>Ashour / Brita / Taranys</v>
      </c>
      <c r="G71" s="25">
        <v>13</v>
      </c>
      <c r="H71" s="25">
        <v>25</v>
      </c>
      <c r="I71" s="25">
        <f t="shared" si="7"/>
        <v>38</v>
      </c>
      <c r="J71" s="26">
        <f t="shared" si="8"/>
        <v>0.34210526315789475</v>
      </c>
      <c r="M71" s="24" t="s">
        <v>224</v>
      </c>
      <c r="N71">
        <v>59</v>
      </c>
      <c r="O71">
        <v>85</v>
      </c>
      <c r="P71" s="1">
        <v>0.40972222222222221</v>
      </c>
    </row>
    <row r="72" spans="1:16" x14ac:dyDescent="0.25">
      <c r="A72" s="25" t="s">
        <v>158</v>
      </c>
      <c r="B72" s="25" t="s">
        <v>216</v>
      </c>
      <c r="C72" s="25" t="s">
        <v>115</v>
      </c>
      <c r="D72" s="25" t="s">
        <v>83</v>
      </c>
      <c r="E72" s="25" t="s">
        <v>66</v>
      </c>
      <c r="F72" s="25" t="str">
        <f t="shared" si="6"/>
        <v>Ashour / Byungchul / Liu Mei</v>
      </c>
      <c r="G72" s="25">
        <v>5</v>
      </c>
      <c r="H72" s="25">
        <v>10</v>
      </c>
      <c r="I72" s="25">
        <f t="shared" si="7"/>
        <v>15</v>
      </c>
      <c r="J72" s="26">
        <f t="shared" si="8"/>
        <v>0.33333333333333331</v>
      </c>
      <c r="M72" s="24" t="s">
        <v>240</v>
      </c>
      <c r="N72">
        <v>167</v>
      </c>
      <c r="O72">
        <v>241</v>
      </c>
      <c r="P72" s="1">
        <v>0.40931372549019607</v>
      </c>
    </row>
    <row r="73" spans="1:16" x14ac:dyDescent="0.25">
      <c r="A73" s="25" t="s">
        <v>10</v>
      </c>
      <c r="B73" s="25" t="s">
        <v>217</v>
      </c>
      <c r="C73" s="25" t="s">
        <v>108</v>
      </c>
      <c r="D73" s="25" t="s">
        <v>109</v>
      </c>
      <c r="E73" s="25" t="s">
        <v>110</v>
      </c>
      <c r="F73" s="25" t="str">
        <f t="shared" si="6"/>
        <v>Carcano / Megumi Eau / Brumuex</v>
      </c>
      <c r="G73" s="25">
        <v>3</v>
      </c>
      <c r="H73" s="25">
        <v>6</v>
      </c>
      <c r="I73" s="25">
        <f t="shared" si="7"/>
        <v>9</v>
      </c>
      <c r="J73" s="26">
        <f t="shared" si="8"/>
        <v>0.33333333333333331</v>
      </c>
      <c r="M73" s="24" t="s">
        <v>247</v>
      </c>
      <c r="N73">
        <v>48</v>
      </c>
      <c r="O73">
        <v>82</v>
      </c>
      <c r="P73" s="1">
        <v>0.36923076923076925</v>
      </c>
    </row>
    <row r="74" spans="1:16" x14ac:dyDescent="0.25">
      <c r="A74" s="25" t="s">
        <v>204</v>
      </c>
      <c r="B74" s="25" t="s">
        <v>216</v>
      </c>
      <c r="C74" s="25" t="s">
        <v>76</v>
      </c>
      <c r="D74" s="25" t="s">
        <v>202</v>
      </c>
      <c r="E74" s="25" t="s">
        <v>61</v>
      </c>
      <c r="F74" s="25" t="str">
        <f t="shared" si="6"/>
        <v>Chandra / Ren / Dominic</v>
      </c>
      <c r="G74" s="25">
        <v>39</v>
      </c>
      <c r="H74" s="25">
        <v>78</v>
      </c>
      <c r="I74" s="25">
        <f t="shared" si="7"/>
        <v>117</v>
      </c>
      <c r="J74" s="26">
        <f t="shared" si="8"/>
        <v>0.33333333333333331</v>
      </c>
      <c r="M74" s="24" t="s">
        <v>266</v>
      </c>
      <c r="N74">
        <v>12</v>
      </c>
      <c r="O74">
        <v>24</v>
      </c>
      <c r="P74" s="1">
        <v>0.33333333333333331</v>
      </c>
    </row>
    <row r="75" spans="1:16" x14ac:dyDescent="0.25">
      <c r="A75" s="25" t="s">
        <v>16</v>
      </c>
      <c r="B75" s="25" t="s">
        <v>216</v>
      </c>
      <c r="C75" s="25" t="s">
        <v>61</v>
      </c>
      <c r="D75" s="25" t="s">
        <v>62</v>
      </c>
      <c r="E75" s="25" t="s">
        <v>73</v>
      </c>
      <c r="F75" s="25" t="str">
        <f t="shared" si="6"/>
        <v>Dominic / Nana / Juno</v>
      </c>
      <c r="G75" s="25">
        <v>2</v>
      </c>
      <c r="H75" s="25">
        <v>4</v>
      </c>
      <c r="I75" s="25">
        <f t="shared" si="7"/>
        <v>6</v>
      </c>
      <c r="J75" s="26">
        <f t="shared" si="8"/>
        <v>0.33333333333333331</v>
      </c>
      <c r="M75" s="3" t="s">
        <v>15</v>
      </c>
      <c r="P75" s="1"/>
    </row>
    <row r="76" spans="1:16" x14ac:dyDescent="0.25">
      <c r="A76" s="25" t="s">
        <v>90</v>
      </c>
      <c r="B76" s="25" t="s">
        <v>216</v>
      </c>
      <c r="C76" s="25" t="s">
        <v>43</v>
      </c>
      <c r="D76" s="25" t="s">
        <v>91</v>
      </c>
      <c r="E76" s="25" t="s">
        <v>45</v>
      </c>
      <c r="F76" s="25" t="str">
        <f t="shared" si="6"/>
        <v>Feng Yan / Nora / Camille</v>
      </c>
      <c r="G76" s="25">
        <v>22</v>
      </c>
      <c r="H76" s="25">
        <v>44</v>
      </c>
      <c r="I76" s="25">
        <f t="shared" si="7"/>
        <v>66</v>
      </c>
      <c r="J76" s="26">
        <f t="shared" si="8"/>
        <v>0.33333333333333331</v>
      </c>
      <c r="M76" s="24" t="s">
        <v>248</v>
      </c>
      <c r="N76">
        <v>12</v>
      </c>
      <c r="O76">
        <v>19</v>
      </c>
      <c r="P76" s="1">
        <v>0.38709677419354838</v>
      </c>
    </row>
    <row r="77" spans="1:16" x14ac:dyDescent="0.25">
      <c r="A77" s="25" t="s">
        <v>24</v>
      </c>
      <c r="B77" s="25" t="s">
        <v>216</v>
      </c>
      <c r="C77" s="25" t="s">
        <v>81</v>
      </c>
      <c r="D77" s="25" t="s">
        <v>178</v>
      </c>
      <c r="E77" s="25" t="s">
        <v>42</v>
      </c>
      <c r="F77" s="25" t="str">
        <f t="shared" si="6"/>
        <v>Tesarion / Anavel / Taranys</v>
      </c>
      <c r="G77" s="25">
        <v>1</v>
      </c>
      <c r="H77" s="25">
        <v>2</v>
      </c>
      <c r="I77" s="25">
        <f t="shared" si="7"/>
        <v>3</v>
      </c>
      <c r="J77" s="26">
        <f t="shared" si="8"/>
        <v>0.33333333333333331</v>
      </c>
      <c r="M77" s="3" t="s">
        <v>90</v>
      </c>
      <c r="P77" s="1"/>
    </row>
    <row r="78" spans="1:16" x14ac:dyDescent="0.25">
      <c r="A78" s="25" t="s">
        <v>20</v>
      </c>
      <c r="B78" s="25" t="s">
        <v>217</v>
      </c>
      <c r="C78" s="25" t="s">
        <v>116</v>
      </c>
      <c r="D78" s="25" t="s">
        <v>165</v>
      </c>
      <c r="E78" s="25" t="s">
        <v>99</v>
      </c>
      <c r="F78" s="25" t="str">
        <f t="shared" si="6"/>
        <v>Trasar / Skogul / Molly</v>
      </c>
      <c r="G78" s="25">
        <v>1</v>
      </c>
      <c r="H78" s="25">
        <v>2</v>
      </c>
      <c r="I78" s="25">
        <f t="shared" si="7"/>
        <v>3</v>
      </c>
      <c r="J78" s="26">
        <f t="shared" si="8"/>
        <v>0.33333333333333331</v>
      </c>
      <c r="M78" s="24" t="s">
        <v>241</v>
      </c>
      <c r="N78">
        <v>73</v>
      </c>
      <c r="O78">
        <v>106</v>
      </c>
      <c r="P78" s="1">
        <v>0.40782122905027934</v>
      </c>
    </row>
    <row r="79" spans="1:16" x14ac:dyDescent="0.25">
      <c r="A79" s="25" t="s">
        <v>14</v>
      </c>
      <c r="B79" s="25" t="s">
        <v>216</v>
      </c>
      <c r="C79" s="25" t="s">
        <v>106</v>
      </c>
      <c r="D79" s="25" t="s">
        <v>91</v>
      </c>
      <c r="E79" s="25" t="s">
        <v>45</v>
      </c>
      <c r="F79" s="25" t="str">
        <f t="shared" si="6"/>
        <v>Xing Zhe / Nora / Camille</v>
      </c>
      <c r="G79" s="25">
        <v>12</v>
      </c>
      <c r="H79" s="25">
        <v>24</v>
      </c>
      <c r="I79" s="25">
        <f t="shared" si="7"/>
        <v>36</v>
      </c>
      <c r="J79" s="26">
        <f t="shared" si="8"/>
        <v>0.33333333333333331</v>
      </c>
      <c r="M79" s="24" t="s">
        <v>267</v>
      </c>
      <c r="N79">
        <v>22</v>
      </c>
      <c r="O79">
        <v>44</v>
      </c>
      <c r="P79" s="1">
        <v>0.33333333333333331</v>
      </c>
    </row>
    <row r="80" spans="1:16" x14ac:dyDescent="0.25">
      <c r="A80" s="25" t="s">
        <v>21</v>
      </c>
      <c r="B80" s="25" t="s">
        <v>216</v>
      </c>
      <c r="C80" s="25" t="s">
        <v>115</v>
      </c>
      <c r="D80" s="25" t="s">
        <v>118</v>
      </c>
      <c r="E80" s="25" t="s">
        <v>95</v>
      </c>
      <c r="F80" s="25" t="str">
        <f t="shared" si="6"/>
        <v>Ashour / Eladriel / Minato</v>
      </c>
      <c r="G80" s="25">
        <v>18</v>
      </c>
      <c r="H80" s="25">
        <v>38</v>
      </c>
      <c r="I80" s="25">
        <f t="shared" si="7"/>
        <v>56</v>
      </c>
      <c r="J80" s="26">
        <f t="shared" si="8"/>
        <v>0.32142857142857145</v>
      </c>
      <c r="M80" s="3" t="s">
        <v>204</v>
      </c>
      <c r="P80" s="1"/>
    </row>
    <row r="81" spans="1:16" x14ac:dyDescent="0.25">
      <c r="A81" s="25" t="s">
        <v>130</v>
      </c>
      <c r="B81" s="25" t="s">
        <v>216</v>
      </c>
      <c r="C81" s="25" t="s">
        <v>76</v>
      </c>
      <c r="D81" s="25" t="s">
        <v>77</v>
      </c>
      <c r="E81" s="25" t="s">
        <v>78</v>
      </c>
      <c r="F81" s="25" t="str">
        <f t="shared" si="6"/>
        <v>Chandra / Zen / Rakan</v>
      </c>
      <c r="G81" s="25">
        <v>36</v>
      </c>
      <c r="H81" s="25">
        <v>77</v>
      </c>
      <c r="I81" s="25">
        <f t="shared" si="7"/>
        <v>113</v>
      </c>
      <c r="J81" s="26">
        <f t="shared" si="8"/>
        <v>0.31858407079646017</v>
      </c>
      <c r="M81" s="24" t="s">
        <v>219</v>
      </c>
      <c r="N81">
        <v>27</v>
      </c>
      <c r="O81">
        <v>34</v>
      </c>
      <c r="P81" s="1">
        <v>0.44262295081967212</v>
      </c>
    </row>
    <row r="82" spans="1:16" x14ac:dyDescent="0.25">
      <c r="A82" s="25" t="s">
        <v>158</v>
      </c>
      <c r="B82" s="25" t="s">
        <v>217</v>
      </c>
      <c r="C82" s="25" t="s">
        <v>52</v>
      </c>
      <c r="D82" s="25" t="s">
        <v>121</v>
      </c>
      <c r="E82" s="25" t="s">
        <v>114</v>
      </c>
      <c r="F82" s="25" t="str">
        <f t="shared" si="6"/>
        <v>Clara / Emily / Danu</v>
      </c>
      <c r="G82" s="25">
        <v>7</v>
      </c>
      <c r="H82" s="25">
        <v>15</v>
      </c>
      <c r="I82" s="25">
        <f t="shared" si="7"/>
        <v>22</v>
      </c>
      <c r="J82" s="26">
        <f t="shared" si="8"/>
        <v>0.31818181818181818</v>
      </c>
      <c r="M82" s="24" t="s">
        <v>249</v>
      </c>
      <c r="N82">
        <v>60</v>
      </c>
      <c r="O82">
        <v>99</v>
      </c>
      <c r="P82" s="1">
        <v>0.37735849056603776</v>
      </c>
    </row>
    <row r="83" spans="1:16" x14ac:dyDescent="0.25">
      <c r="A83" s="25" t="s">
        <v>17</v>
      </c>
      <c r="B83" s="25" t="s">
        <v>216</v>
      </c>
      <c r="C83" s="25" t="s">
        <v>67</v>
      </c>
      <c r="D83" s="25" t="s">
        <v>91</v>
      </c>
      <c r="E83" s="25" t="s">
        <v>95</v>
      </c>
      <c r="F83" s="25" t="str">
        <f t="shared" si="6"/>
        <v>Louise / Nora / Minato</v>
      </c>
      <c r="G83" s="25">
        <v>6</v>
      </c>
      <c r="H83" s="25">
        <v>13</v>
      </c>
      <c r="I83" s="25">
        <f t="shared" si="7"/>
        <v>19</v>
      </c>
      <c r="J83" s="26">
        <f t="shared" si="8"/>
        <v>0.31578947368421051</v>
      </c>
      <c r="M83" s="24" t="s">
        <v>250</v>
      </c>
      <c r="N83">
        <v>42</v>
      </c>
      <c r="O83">
        <v>74</v>
      </c>
      <c r="P83" s="1">
        <v>0.36206896551724138</v>
      </c>
    </row>
    <row r="84" spans="1:16" x14ac:dyDescent="0.25">
      <c r="A84" s="25" t="s">
        <v>11</v>
      </c>
      <c r="B84" s="25" t="s">
        <v>216</v>
      </c>
      <c r="C84" s="25" t="s">
        <v>49</v>
      </c>
      <c r="D84" s="25" t="s">
        <v>50</v>
      </c>
      <c r="E84" s="25" t="s">
        <v>51</v>
      </c>
      <c r="F84" s="25" t="str">
        <f t="shared" si="6"/>
        <v>Khmun / Adriana / Odin</v>
      </c>
      <c r="G84" s="25">
        <v>27</v>
      </c>
      <c r="H84" s="25">
        <v>59</v>
      </c>
      <c r="I84" s="25">
        <f t="shared" si="7"/>
        <v>86</v>
      </c>
      <c r="J84" s="26">
        <f t="shared" si="8"/>
        <v>0.31395348837209303</v>
      </c>
      <c r="M84" s="24" t="s">
        <v>251</v>
      </c>
      <c r="N84">
        <v>45</v>
      </c>
      <c r="O84">
        <v>82</v>
      </c>
      <c r="P84" s="1">
        <v>0.3543307086614173</v>
      </c>
    </row>
    <row r="85" spans="1:16" x14ac:dyDescent="0.25">
      <c r="A85" s="25" t="s">
        <v>24</v>
      </c>
      <c r="B85" s="25" t="s">
        <v>217</v>
      </c>
      <c r="C85" s="25" t="s">
        <v>49</v>
      </c>
      <c r="D85" s="25" t="s">
        <v>79</v>
      </c>
      <c r="E85" s="25" t="s">
        <v>80</v>
      </c>
      <c r="F85" s="25" t="str">
        <f t="shared" si="6"/>
        <v>Khmun / Tetra / Kinki</v>
      </c>
      <c r="G85" s="25">
        <v>5</v>
      </c>
      <c r="H85" s="25">
        <v>11</v>
      </c>
      <c r="I85" s="25">
        <f t="shared" si="7"/>
        <v>16</v>
      </c>
      <c r="J85" s="26">
        <f t="shared" si="8"/>
        <v>0.3125</v>
      </c>
      <c r="M85" s="24" t="s">
        <v>268</v>
      </c>
      <c r="N85">
        <v>39</v>
      </c>
      <c r="O85">
        <v>78</v>
      </c>
      <c r="P85" s="1">
        <v>0.33333333333333331</v>
      </c>
    </row>
    <row r="86" spans="1:16" x14ac:dyDescent="0.25">
      <c r="A86" s="25" t="s">
        <v>28</v>
      </c>
      <c r="B86" s="25" t="s">
        <v>217</v>
      </c>
      <c r="C86" s="25" t="s">
        <v>49</v>
      </c>
      <c r="D86" s="25" t="s">
        <v>79</v>
      </c>
      <c r="E86" s="25" t="s">
        <v>80</v>
      </c>
      <c r="F86" s="25" t="str">
        <f t="shared" si="6"/>
        <v>Khmun / Tetra / Kinki</v>
      </c>
      <c r="G86" s="25">
        <v>22</v>
      </c>
      <c r="H86" s="25">
        <v>49</v>
      </c>
      <c r="I86" s="25">
        <f t="shared" si="7"/>
        <v>71</v>
      </c>
      <c r="J86" s="26">
        <f t="shared" si="8"/>
        <v>0.30985915492957744</v>
      </c>
      <c r="M86" s="24" t="s">
        <v>269</v>
      </c>
      <c r="N86">
        <v>10</v>
      </c>
      <c r="O86">
        <v>29</v>
      </c>
      <c r="P86" s="1">
        <v>0.25641025641025639</v>
      </c>
    </row>
    <row r="87" spans="1:16" x14ac:dyDescent="0.25">
      <c r="A87" s="25" t="s">
        <v>31</v>
      </c>
      <c r="B87" s="25" t="s">
        <v>216</v>
      </c>
      <c r="C87" s="25" t="s">
        <v>41</v>
      </c>
      <c r="D87" s="25" t="s">
        <v>91</v>
      </c>
      <c r="E87" s="25" t="s">
        <v>101</v>
      </c>
      <c r="F87" s="25" t="str">
        <f t="shared" si="6"/>
        <v>Théomars / Nora / Manon</v>
      </c>
      <c r="G87" s="25">
        <v>60</v>
      </c>
      <c r="H87" s="25">
        <v>134</v>
      </c>
      <c r="I87" s="25">
        <f t="shared" si="7"/>
        <v>194</v>
      </c>
      <c r="J87" s="26">
        <f t="shared" si="8"/>
        <v>0.30927835051546393</v>
      </c>
      <c r="M87" s="3" t="s">
        <v>130</v>
      </c>
      <c r="P87" s="1"/>
    </row>
    <row r="88" spans="1:16" x14ac:dyDescent="0.25">
      <c r="A88" s="25" t="s">
        <v>26</v>
      </c>
      <c r="B88" s="25" t="s">
        <v>216</v>
      </c>
      <c r="C88" s="25" t="s">
        <v>92</v>
      </c>
      <c r="D88" s="25" t="s">
        <v>98</v>
      </c>
      <c r="E88" s="25" t="s">
        <v>47</v>
      </c>
      <c r="F88" s="25" t="str">
        <f t="shared" si="6"/>
        <v>Moore / Masha / Parjanya</v>
      </c>
      <c r="G88" s="25">
        <v>25</v>
      </c>
      <c r="H88" s="25">
        <v>57</v>
      </c>
      <c r="I88" s="25">
        <f t="shared" si="7"/>
        <v>82</v>
      </c>
      <c r="J88" s="26">
        <f t="shared" si="8"/>
        <v>0.3048780487804878</v>
      </c>
      <c r="M88" s="24" t="s">
        <v>220</v>
      </c>
      <c r="N88">
        <v>13</v>
      </c>
      <c r="O88">
        <v>25</v>
      </c>
      <c r="P88" s="1">
        <v>0.34210526315789475</v>
      </c>
    </row>
    <row r="89" spans="1:16" x14ac:dyDescent="0.25">
      <c r="A89" s="25" t="s">
        <v>28</v>
      </c>
      <c r="B89" s="25" t="s">
        <v>216</v>
      </c>
      <c r="C89" s="25" t="s">
        <v>62</v>
      </c>
      <c r="D89" s="25" t="s">
        <v>185</v>
      </c>
      <c r="E89" s="25" t="s">
        <v>63</v>
      </c>
      <c r="F89" s="25" t="str">
        <f t="shared" si="6"/>
        <v>Nana / Savannah / Perna</v>
      </c>
      <c r="G89" s="25">
        <v>7</v>
      </c>
      <c r="H89" s="25">
        <v>16</v>
      </c>
      <c r="I89" s="25">
        <f t="shared" si="7"/>
        <v>23</v>
      </c>
      <c r="J89" s="26">
        <f t="shared" si="8"/>
        <v>0.30434782608695654</v>
      </c>
      <c r="M89" s="24" t="s">
        <v>237</v>
      </c>
      <c r="N89">
        <v>36</v>
      </c>
      <c r="O89">
        <v>77</v>
      </c>
      <c r="P89" s="1">
        <v>0.31858407079646017</v>
      </c>
    </row>
    <row r="90" spans="1:16" x14ac:dyDescent="0.25">
      <c r="A90" s="25" t="s">
        <v>10</v>
      </c>
      <c r="B90" s="25" t="s">
        <v>216</v>
      </c>
      <c r="C90" s="25" t="s">
        <v>111</v>
      </c>
      <c r="D90" s="25" t="s">
        <v>94</v>
      </c>
      <c r="E90" s="25" t="s">
        <v>41</v>
      </c>
      <c r="F90" s="25" t="str">
        <f t="shared" si="6"/>
        <v>Mi Ying / Riley / Théomars</v>
      </c>
      <c r="G90" s="25">
        <v>16</v>
      </c>
      <c r="H90" s="25">
        <v>37</v>
      </c>
      <c r="I90" s="25">
        <f t="shared" si="7"/>
        <v>53</v>
      </c>
      <c r="J90" s="26">
        <f t="shared" si="8"/>
        <v>0.30188679245283018</v>
      </c>
      <c r="M90" s="3" t="s">
        <v>10</v>
      </c>
      <c r="P90" s="1"/>
    </row>
    <row r="91" spans="1:16" x14ac:dyDescent="0.25">
      <c r="A91" s="25" t="s">
        <v>21</v>
      </c>
      <c r="B91" s="25" t="s">
        <v>216</v>
      </c>
      <c r="C91" s="25" t="s">
        <v>162</v>
      </c>
      <c r="D91" s="25" t="s">
        <v>77</v>
      </c>
      <c r="E91" s="25" t="s">
        <v>78</v>
      </c>
      <c r="F91" s="25" t="str">
        <f t="shared" si="6"/>
        <v>Nephthys / Zen / Rakan</v>
      </c>
      <c r="G91" s="25">
        <v>16</v>
      </c>
      <c r="H91" s="25">
        <v>37</v>
      </c>
      <c r="I91" s="25">
        <f t="shared" si="7"/>
        <v>53</v>
      </c>
      <c r="J91" s="26">
        <f t="shared" si="8"/>
        <v>0.30188679245283018</v>
      </c>
      <c r="M91" s="24" t="s">
        <v>212</v>
      </c>
      <c r="N91">
        <v>23</v>
      </c>
      <c r="O91">
        <v>17</v>
      </c>
      <c r="P91" s="1">
        <v>0.57499999999999996</v>
      </c>
    </row>
    <row r="92" spans="1:16" x14ac:dyDescent="0.25">
      <c r="A92" s="25" t="s">
        <v>20</v>
      </c>
      <c r="B92" s="25" t="s">
        <v>216</v>
      </c>
      <c r="C92" s="25" t="s">
        <v>171</v>
      </c>
      <c r="D92" s="25" t="s">
        <v>118</v>
      </c>
      <c r="E92" s="25" t="s">
        <v>172</v>
      </c>
      <c r="F92" s="25" t="str">
        <f t="shared" si="6"/>
        <v>Sekhmet / Eladriel / Bael</v>
      </c>
      <c r="G92" s="25">
        <v>33</v>
      </c>
      <c r="H92" s="25">
        <v>79</v>
      </c>
      <c r="I92" s="25">
        <f t="shared" si="7"/>
        <v>112</v>
      </c>
      <c r="J92" s="26">
        <f t="shared" si="8"/>
        <v>0.29464285714285715</v>
      </c>
      <c r="M92" s="24" t="s">
        <v>207</v>
      </c>
      <c r="N92">
        <v>121</v>
      </c>
      <c r="O92">
        <v>116</v>
      </c>
      <c r="P92" s="1">
        <v>0.51054852320675104</v>
      </c>
    </row>
    <row r="93" spans="1:16" x14ac:dyDescent="0.25">
      <c r="A93" s="25" t="s">
        <v>17</v>
      </c>
      <c r="B93" s="25" t="s">
        <v>216</v>
      </c>
      <c r="C93" s="25" t="s">
        <v>40</v>
      </c>
      <c r="D93" s="25" t="s">
        <v>94</v>
      </c>
      <c r="E93" s="25" t="s">
        <v>41</v>
      </c>
      <c r="F93" s="25" t="str">
        <f t="shared" si="6"/>
        <v>Ophélia / Riley / Théomars</v>
      </c>
      <c r="G93" s="25">
        <v>30</v>
      </c>
      <c r="H93" s="25">
        <v>78</v>
      </c>
      <c r="I93" s="25">
        <f t="shared" si="7"/>
        <v>108</v>
      </c>
      <c r="J93" s="26">
        <f t="shared" si="8"/>
        <v>0.27777777777777779</v>
      </c>
      <c r="M93" s="24" t="s">
        <v>209</v>
      </c>
      <c r="N93">
        <v>18</v>
      </c>
      <c r="O93">
        <v>21</v>
      </c>
      <c r="P93" s="1">
        <v>0.46153846153846156</v>
      </c>
    </row>
    <row r="94" spans="1:16" x14ac:dyDescent="0.25">
      <c r="A94" s="25" t="s">
        <v>20</v>
      </c>
      <c r="B94" s="25" t="s">
        <v>216</v>
      </c>
      <c r="C94" s="25" t="s">
        <v>166</v>
      </c>
      <c r="D94" s="25" t="s">
        <v>167</v>
      </c>
      <c r="E94" s="25" t="s">
        <v>168</v>
      </c>
      <c r="F94" s="25" t="str">
        <f t="shared" si="6"/>
        <v>Galion / Tiana / Dorothy</v>
      </c>
      <c r="G94" s="25">
        <v>21</v>
      </c>
      <c r="H94" s="25">
        <v>56</v>
      </c>
      <c r="I94" s="25">
        <f t="shared" si="7"/>
        <v>77</v>
      </c>
      <c r="J94" s="26">
        <f t="shared" si="8"/>
        <v>0.27272727272727271</v>
      </c>
      <c r="M94" s="24" t="s">
        <v>208</v>
      </c>
      <c r="N94">
        <v>88</v>
      </c>
      <c r="O94">
        <v>105</v>
      </c>
      <c r="P94" s="1">
        <v>0.45595854922279794</v>
      </c>
    </row>
    <row r="95" spans="1:16" x14ac:dyDescent="0.25">
      <c r="A95" s="25" t="s">
        <v>18</v>
      </c>
      <c r="B95" s="25" t="s">
        <v>216</v>
      </c>
      <c r="C95" s="25" t="s">
        <v>40</v>
      </c>
      <c r="D95" s="25" t="s">
        <v>68</v>
      </c>
      <c r="E95" s="25" t="s">
        <v>177</v>
      </c>
      <c r="F95" s="25" t="str">
        <f t="shared" si="6"/>
        <v>Ophélia / Brita / Angela</v>
      </c>
      <c r="G95" s="25">
        <v>28</v>
      </c>
      <c r="H95" s="25">
        <v>75</v>
      </c>
      <c r="I95" s="25">
        <f t="shared" si="7"/>
        <v>103</v>
      </c>
      <c r="J95" s="26">
        <f t="shared" si="8"/>
        <v>0.27184466019417475</v>
      </c>
      <c r="M95" s="24" t="s">
        <v>211</v>
      </c>
      <c r="N95">
        <v>123</v>
      </c>
      <c r="O95">
        <v>148</v>
      </c>
      <c r="P95" s="1">
        <v>0.45387453874538747</v>
      </c>
    </row>
    <row r="96" spans="1:16" x14ac:dyDescent="0.25">
      <c r="A96" s="25" t="s">
        <v>32</v>
      </c>
      <c r="B96" s="25" t="s">
        <v>216</v>
      </c>
      <c r="C96" s="25" t="s">
        <v>160</v>
      </c>
      <c r="D96" s="25" t="s">
        <v>182</v>
      </c>
      <c r="E96" s="25" t="s">
        <v>183</v>
      </c>
      <c r="F96" s="25" t="str">
        <f t="shared" si="6"/>
        <v>Mo Long / Fermion / Artamiel</v>
      </c>
      <c r="G96" s="25">
        <v>4</v>
      </c>
      <c r="H96" s="25">
        <v>11</v>
      </c>
      <c r="I96" s="25">
        <f t="shared" si="7"/>
        <v>15</v>
      </c>
      <c r="J96" s="26">
        <f t="shared" si="8"/>
        <v>0.26666666666666666</v>
      </c>
      <c r="M96" s="24" t="s">
        <v>210</v>
      </c>
      <c r="N96">
        <v>163</v>
      </c>
      <c r="O96">
        <v>204</v>
      </c>
      <c r="P96" s="1">
        <v>0.44414168937329701</v>
      </c>
    </row>
    <row r="97" spans="1:16" x14ac:dyDescent="0.25">
      <c r="A97" s="25" t="s">
        <v>28</v>
      </c>
      <c r="B97" s="25" t="s">
        <v>216</v>
      </c>
      <c r="C97" s="25" t="s">
        <v>81</v>
      </c>
      <c r="D97" s="25" t="s">
        <v>178</v>
      </c>
      <c r="E97" s="25" t="s">
        <v>42</v>
      </c>
      <c r="F97" s="25" t="str">
        <f t="shared" si="6"/>
        <v>Tesarion / Anavel / Taranys</v>
      </c>
      <c r="G97" s="25">
        <v>13</v>
      </c>
      <c r="H97" s="25">
        <v>37</v>
      </c>
      <c r="I97" s="25">
        <f t="shared" si="7"/>
        <v>50</v>
      </c>
      <c r="J97" s="26">
        <f t="shared" si="8"/>
        <v>0.26</v>
      </c>
      <c r="M97" s="24" t="s">
        <v>270</v>
      </c>
      <c r="N97">
        <v>16</v>
      </c>
      <c r="O97">
        <v>37</v>
      </c>
      <c r="P97" s="1">
        <v>0.30188679245283018</v>
      </c>
    </row>
    <row r="98" spans="1:16" x14ac:dyDescent="0.25">
      <c r="A98" s="25" t="s">
        <v>204</v>
      </c>
      <c r="B98" s="25" t="s">
        <v>216</v>
      </c>
      <c r="C98" s="25" t="s">
        <v>201</v>
      </c>
      <c r="D98" s="25" t="s">
        <v>196</v>
      </c>
      <c r="E98" s="25" t="s">
        <v>51</v>
      </c>
      <c r="F98" s="25" t="str">
        <f t="shared" si="6"/>
        <v>Claire / Bastet / Odin</v>
      </c>
      <c r="G98" s="25">
        <v>10</v>
      </c>
      <c r="H98" s="25">
        <v>29</v>
      </c>
      <c r="I98" s="25">
        <f t="shared" si="7"/>
        <v>39</v>
      </c>
      <c r="J98" s="26">
        <f t="shared" si="8"/>
        <v>0.25641025641025639</v>
      </c>
      <c r="M98" s="3" t="s">
        <v>85</v>
      </c>
      <c r="N98">
        <v>3972</v>
      </c>
      <c r="O98">
        <v>5754</v>
      </c>
      <c r="P98" s="1">
        <v>0.38890134386590053</v>
      </c>
    </row>
    <row r="99" spans="1:16" x14ac:dyDescent="0.25">
      <c r="A99" s="25" t="s">
        <v>20</v>
      </c>
      <c r="B99" s="25" t="s">
        <v>217</v>
      </c>
      <c r="C99" s="25" t="s">
        <v>163</v>
      </c>
      <c r="D99" s="25" t="s">
        <v>164</v>
      </c>
      <c r="E99" s="25" t="s">
        <v>66</v>
      </c>
      <c r="F99" s="25" t="str">
        <f t="shared" ref="F99:F130" si="9">C99&amp;" / "&amp;D99&amp;" / "&amp;E99</f>
        <v>Mimirr / Madeleine / Liu Mei</v>
      </c>
      <c r="G99" s="25">
        <v>10</v>
      </c>
      <c r="H99" s="25">
        <v>29</v>
      </c>
      <c r="I99" s="25">
        <f t="shared" ref="I99:I130" si="10">G99+H99</f>
        <v>39</v>
      </c>
      <c r="J99" s="26">
        <f t="shared" ref="J99:J116" si="11">G99/SUM(G99,H99)</f>
        <v>0.25641025641025639</v>
      </c>
    </row>
    <row r="100" spans="1:16" x14ac:dyDescent="0.25">
      <c r="A100" s="25" t="s">
        <v>27</v>
      </c>
      <c r="B100" s="25" t="s">
        <v>216</v>
      </c>
      <c r="C100" s="25" t="s">
        <v>62</v>
      </c>
      <c r="D100" s="25" t="s">
        <v>191</v>
      </c>
      <c r="E100" s="25" t="s">
        <v>185</v>
      </c>
      <c r="F100" s="25" t="str">
        <f t="shared" si="9"/>
        <v>Nana / Benedict / Savannah</v>
      </c>
      <c r="G100" s="25">
        <v>1</v>
      </c>
      <c r="H100" s="25">
        <v>3</v>
      </c>
      <c r="I100" s="25">
        <f t="shared" si="10"/>
        <v>4</v>
      </c>
      <c r="J100" s="26">
        <f t="shared" si="11"/>
        <v>0.25</v>
      </c>
    </row>
    <row r="101" spans="1:16" x14ac:dyDescent="0.25">
      <c r="A101" s="25" t="s">
        <v>20</v>
      </c>
      <c r="B101" s="25" t="s">
        <v>216</v>
      </c>
      <c r="C101" s="25" t="s">
        <v>122</v>
      </c>
      <c r="D101" s="25" t="s">
        <v>83</v>
      </c>
      <c r="E101" s="25" t="s">
        <v>47</v>
      </c>
      <c r="F101" s="25" t="str">
        <f t="shared" si="9"/>
        <v>Sylvia / Byungchul / Parjanya</v>
      </c>
      <c r="G101" s="25">
        <v>1</v>
      </c>
      <c r="H101" s="25">
        <v>3</v>
      </c>
      <c r="I101" s="25">
        <f t="shared" si="10"/>
        <v>4</v>
      </c>
      <c r="J101" s="26">
        <f t="shared" si="11"/>
        <v>0.25</v>
      </c>
    </row>
    <row r="102" spans="1:16" x14ac:dyDescent="0.25">
      <c r="A102" s="25" t="s">
        <v>12</v>
      </c>
      <c r="B102" s="25" t="s">
        <v>216</v>
      </c>
      <c r="C102" s="25" t="s">
        <v>43</v>
      </c>
      <c r="D102" s="25" t="s">
        <v>45</v>
      </c>
      <c r="E102" s="25" t="s">
        <v>91</v>
      </c>
      <c r="F102" s="25" t="str">
        <f t="shared" si="9"/>
        <v>Feng Yan / Camille / Nora</v>
      </c>
      <c r="G102" s="25">
        <v>8</v>
      </c>
      <c r="H102" s="25">
        <v>26</v>
      </c>
      <c r="I102" s="25">
        <f t="shared" si="10"/>
        <v>34</v>
      </c>
      <c r="J102" s="26">
        <f t="shared" si="11"/>
        <v>0.23529411764705882</v>
      </c>
    </row>
    <row r="103" spans="1:16" x14ac:dyDescent="0.25">
      <c r="A103" s="25" t="s">
        <v>11</v>
      </c>
      <c r="B103" s="25" t="s">
        <v>216</v>
      </c>
      <c r="C103" s="25" t="s">
        <v>43</v>
      </c>
      <c r="D103" s="25" t="s">
        <v>44</v>
      </c>
      <c r="E103" s="25" t="s">
        <v>45</v>
      </c>
      <c r="F103" s="25" t="str">
        <f t="shared" si="9"/>
        <v>Feng Yan / Laika / Camille</v>
      </c>
      <c r="G103" s="25">
        <v>7</v>
      </c>
      <c r="H103" s="25">
        <v>23</v>
      </c>
      <c r="I103" s="25">
        <f t="shared" si="10"/>
        <v>30</v>
      </c>
      <c r="J103" s="26">
        <f t="shared" si="11"/>
        <v>0.23333333333333334</v>
      </c>
    </row>
    <row r="104" spans="1:16" x14ac:dyDescent="0.25">
      <c r="A104" s="25" t="s">
        <v>11</v>
      </c>
      <c r="B104" s="25" t="s">
        <v>216</v>
      </c>
      <c r="C104" s="25" t="s">
        <v>61</v>
      </c>
      <c r="D104" s="25" t="s">
        <v>62</v>
      </c>
      <c r="E104" s="25" t="s">
        <v>63</v>
      </c>
      <c r="F104" s="25" t="str">
        <f t="shared" si="9"/>
        <v>Dominic / Nana / Perna</v>
      </c>
      <c r="G104" s="25">
        <v>15</v>
      </c>
      <c r="H104" s="25">
        <v>50</v>
      </c>
      <c r="I104" s="25">
        <f t="shared" si="10"/>
        <v>65</v>
      </c>
      <c r="J104" s="26">
        <f t="shared" si="11"/>
        <v>0.23076923076923078</v>
      </c>
    </row>
    <row r="105" spans="1:16" x14ac:dyDescent="0.25">
      <c r="A105" s="25" t="s">
        <v>28</v>
      </c>
      <c r="B105" s="25" t="s">
        <v>216</v>
      </c>
      <c r="C105" s="25" t="s">
        <v>96</v>
      </c>
      <c r="D105" s="25" t="s">
        <v>97</v>
      </c>
      <c r="E105" s="25" t="s">
        <v>98</v>
      </c>
      <c r="F105" s="25" t="str">
        <f t="shared" si="9"/>
        <v>Seara / Orion / Masha</v>
      </c>
      <c r="G105" s="25">
        <v>8</v>
      </c>
      <c r="H105" s="25">
        <v>30</v>
      </c>
      <c r="I105" s="25">
        <f t="shared" si="10"/>
        <v>38</v>
      </c>
      <c r="J105" s="26">
        <f t="shared" si="11"/>
        <v>0.21052631578947367</v>
      </c>
    </row>
    <row r="106" spans="1:16" x14ac:dyDescent="0.25">
      <c r="A106" s="25" t="s">
        <v>26</v>
      </c>
      <c r="B106" s="25" t="s">
        <v>216</v>
      </c>
      <c r="C106" s="25" t="s">
        <v>61</v>
      </c>
      <c r="D106" s="25" t="s">
        <v>94</v>
      </c>
      <c r="E106" s="25" t="s">
        <v>62</v>
      </c>
      <c r="F106" s="25" t="str">
        <f t="shared" si="9"/>
        <v>Dominic / Riley / Nana</v>
      </c>
      <c r="G106" s="25">
        <v>5</v>
      </c>
      <c r="H106" s="25">
        <v>19</v>
      </c>
      <c r="I106" s="25">
        <f t="shared" si="10"/>
        <v>24</v>
      </c>
      <c r="J106" s="26">
        <f t="shared" si="11"/>
        <v>0.20833333333333334</v>
      </c>
    </row>
    <row r="107" spans="1:16" x14ac:dyDescent="0.25">
      <c r="A107" s="25" t="s">
        <v>26</v>
      </c>
      <c r="B107" s="25" t="s">
        <v>216</v>
      </c>
      <c r="C107" s="25" t="s">
        <v>115</v>
      </c>
      <c r="D107" s="25" t="s">
        <v>179</v>
      </c>
      <c r="E107" s="25" t="s">
        <v>45</v>
      </c>
      <c r="F107" s="25" t="str">
        <f t="shared" si="9"/>
        <v>Ashour / Léo / Camille</v>
      </c>
      <c r="G107" s="25">
        <v>1</v>
      </c>
      <c r="H107" s="25">
        <v>4</v>
      </c>
      <c r="I107" s="25">
        <f t="shared" si="10"/>
        <v>5</v>
      </c>
      <c r="J107" s="26">
        <f t="shared" si="11"/>
        <v>0.2</v>
      </c>
    </row>
    <row r="108" spans="1:16" x14ac:dyDescent="0.25">
      <c r="A108" s="25" t="s">
        <v>20</v>
      </c>
      <c r="B108" s="25" t="s">
        <v>217</v>
      </c>
      <c r="C108" s="25" t="s">
        <v>102</v>
      </c>
      <c r="D108" s="25" t="s">
        <v>103</v>
      </c>
      <c r="E108" s="25" t="s">
        <v>104</v>
      </c>
      <c r="F108" s="25" t="str">
        <f t="shared" si="9"/>
        <v>Martina / Shaina / Triana</v>
      </c>
      <c r="G108" s="25">
        <v>5</v>
      </c>
      <c r="H108" s="25">
        <v>20</v>
      </c>
      <c r="I108" s="25">
        <f t="shared" si="10"/>
        <v>25</v>
      </c>
      <c r="J108" s="26">
        <f t="shared" si="11"/>
        <v>0.2</v>
      </c>
    </row>
    <row r="109" spans="1:16" x14ac:dyDescent="0.25">
      <c r="A109" s="25" t="s">
        <v>158</v>
      </c>
      <c r="B109" s="25" t="s">
        <v>216</v>
      </c>
      <c r="C109" s="25" t="s">
        <v>157</v>
      </c>
      <c r="D109" s="25" t="s">
        <v>77</v>
      </c>
      <c r="E109" s="25" t="s">
        <v>41</v>
      </c>
      <c r="F109" s="25" t="str">
        <f t="shared" si="9"/>
        <v>Maximilian / Zen / Théomars</v>
      </c>
      <c r="G109" s="25">
        <v>2</v>
      </c>
      <c r="H109" s="25">
        <v>8</v>
      </c>
      <c r="I109" s="25">
        <f t="shared" si="10"/>
        <v>10</v>
      </c>
      <c r="J109" s="26">
        <f t="shared" si="11"/>
        <v>0.2</v>
      </c>
    </row>
    <row r="110" spans="1:16" x14ac:dyDescent="0.25">
      <c r="A110" s="25" t="s">
        <v>21</v>
      </c>
      <c r="B110" s="25" t="s">
        <v>216</v>
      </c>
      <c r="C110" s="25" t="s">
        <v>160</v>
      </c>
      <c r="D110" s="25" t="s">
        <v>94</v>
      </c>
      <c r="E110" s="25" t="s">
        <v>83</v>
      </c>
      <c r="F110" s="25" t="str">
        <f t="shared" si="9"/>
        <v>Mo Long / Riley / Byungchul</v>
      </c>
      <c r="G110" s="25">
        <v>1</v>
      </c>
      <c r="H110" s="25">
        <v>4</v>
      </c>
      <c r="I110" s="25">
        <f t="shared" si="10"/>
        <v>5</v>
      </c>
      <c r="J110" s="26">
        <f t="shared" si="11"/>
        <v>0.2</v>
      </c>
    </row>
    <row r="111" spans="1:16" x14ac:dyDescent="0.25">
      <c r="A111" s="25" t="s">
        <v>28</v>
      </c>
      <c r="B111" s="25" t="s">
        <v>216</v>
      </c>
      <c r="C111" s="25" t="s">
        <v>49</v>
      </c>
      <c r="D111" s="25" t="s">
        <v>196</v>
      </c>
      <c r="E111" s="25" t="s">
        <v>51</v>
      </c>
      <c r="F111" s="25" t="str">
        <f t="shared" si="9"/>
        <v>Khmun / Bastet / Odin</v>
      </c>
      <c r="G111" s="25">
        <v>4</v>
      </c>
      <c r="H111" s="25">
        <v>23</v>
      </c>
      <c r="I111" s="25">
        <f t="shared" si="10"/>
        <v>27</v>
      </c>
      <c r="J111" s="26">
        <f t="shared" si="11"/>
        <v>0.14814814814814814</v>
      </c>
    </row>
    <row r="112" spans="1:16" x14ac:dyDescent="0.25">
      <c r="A112" s="25" t="s">
        <v>130</v>
      </c>
      <c r="B112" s="25" t="s">
        <v>216</v>
      </c>
      <c r="C112" s="25" t="s">
        <v>52</v>
      </c>
      <c r="D112" s="25" t="s">
        <v>185</v>
      </c>
      <c r="E112" s="25" t="s">
        <v>41</v>
      </c>
      <c r="F112" s="25" t="str">
        <f t="shared" si="9"/>
        <v>Clara / Savannah / Théomars</v>
      </c>
      <c r="G112" s="25">
        <v>1</v>
      </c>
      <c r="H112" s="25">
        <v>7</v>
      </c>
      <c r="I112" s="25">
        <f t="shared" si="10"/>
        <v>8</v>
      </c>
      <c r="J112" s="26">
        <f t="shared" si="11"/>
        <v>0.125</v>
      </c>
    </row>
    <row r="113" spans="1:10" x14ac:dyDescent="0.25">
      <c r="A113" s="25" t="s">
        <v>130</v>
      </c>
      <c r="B113" s="25" t="s">
        <v>216</v>
      </c>
      <c r="C113" s="25" t="s">
        <v>40</v>
      </c>
      <c r="D113" s="25" t="s">
        <v>51</v>
      </c>
      <c r="E113" s="25" t="s">
        <v>50</v>
      </c>
      <c r="F113" s="25" t="str">
        <f t="shared" si="9"/>
        <v>Ophélia / Odin / Adriana</v>
      </c>
      <c r="G113" s="25">
        <v>2</v>
      </c>
      <c r="H113" s="25">
        <v>15</v>
      </c>
      <c r="I113" s="25">
        <f t="shared" si="10"/>
        <v>17</v>
      </c>
      <c r="J113" s="26">
        <f t="shared" si="11"/>
        <v>0.11764705882352941</v>
      </c>
    </row>
    <row r="114" spans="1:10" x14ac:dyDescent="0.25">
      <c r="A114" s="25" t="s">
        <v>18</v>
      </c>
      <c r="B114" s="25" t="s">
        <v>216</v>
      </c>
      <c r="C114" s="25" t="s">
        <v>174</v>
      </c>
      <c r="D114" s="25" t="s">
        <v>56</v>
      </c>
      <c r="E114" s="25" t="s">
        <v>94</v>
      </c>
      <c r="F114" s="25" t="str">
        <f t="shared" si="9"/>
        <v>Herteit / Vigor / Riley</v>
      </c>
      <c r="G114" s="25">
        <v>1</v>
      </c>
      <c r="H114" s="25">
        <v>10</v>
      </c>
      <c r="I114" s="25">
        <f t="shared" si="10"/>
        <v>11</v>
      </c>
      <c r="J114" s="26">
        <f t="shared" si="11"/>
        <v>9.0909090909090912E-2</v>
      </c>
    </row>
    <row r="115" spans="1:10" x14ac:dyDescent="0.25">
      <c r="A115" s="25" t="s">
        <v>17</v>
      </c>
      <c r="B115" s="25" t="s">
        <v>216</v>
      </c>
      <c r="C115" s="25" t="s">
        <v>96</v>
      </c>
      <c r="D115" s="25" t="s">
        <v>97</v>
      </c>
      <c r="E115" s="25" t="s">
        <v>98</v>
      </c>
      <c r="F115" s="25" t="str">
        <f t="shared" si="9"/>
        <v>Seara / Orion / Masha</v>
      </c>
      <c r="G115" s="25">
        <v>2</v>
      </c>
      <c r="H115" s="25">
        <v>24</v>
      </c>
      <c r="I115" s="25">
        <f t="shared" si="10"/>
        <v>26</v>
      </c>
      <c r="J115" s="26">
        <f t="shared" si="11"/>
        <v>7.6923076923076927E-2</v>
      </c>
    </row>
    <row r="116" spans="1:10" x14ac:dyDescent="0.25">
      <c r="A116" s="25" t="s">
        <v>27</v>
      </c>
      <c r="B116" s="25" t="s">
        <v>216</v>
      </c>
      <c r="C116" s="25" t="s">
        <v>115</v>
      </c>
      <c r="D116" s="25" t="s">
        <v>68</v>
      </c>
      <c r="E116" s="25" t="s">
        <v>73</v>
      </c>
      <c r="F116" s="25" t="str">
        <f t="shared" si="9"/>
        <v>Ashour / Brita / Juno</v>
      </c>
      <c r="G116" s="25">
        <v>0</v>
      </c>
      <c r="H116" s="25">
        <v>1</v>
      </c>
      <c r="I116" s="25">
        <f t="shared" si="10"/>
        <v>1</v>
      </c>
      <c r="J116" s="26">
        <f t="shared" si="11"/>
        <v>0</v>
      </c>
    </row>
    <row r="117" spans="1:10" x14ac:dyDescent="0.25">
      <c r="A117" s="25" t="s">
        <v>29</v>
      </c>
      <c r="B117" s="25" t="s">
        <v>216</v>
      </c>
      <c r="C117" s="25" t="s">
        <v>115</v>
      </c>
      <c r="D117" s="25" t="s">
        <v>68</v>
      </c>
      <c r="E117" s="25" t="s">
        <v>42</v>
      </c>
      <c r="F117" s="25" t="str">
        <f t="shared" si="9"/>
        <v>Ashour / Brita / Taranys</v>
      </c>
      <c r="G117" s="25">
        <v>0</v>
      </c>
      <c r="H117" s="25">
        <v>0</v>
      </c>
      <c r="I117" s="25">
        <f t="shared" si="10"/>
        <v>0</v>
      </c>
      <c r="J117" s="26">
        <v>0</v>
      </c>
    </row>
    <row r="118" spans="1:10" x14ac:dyDescent="0.25">
      <c r="A118" s="25" t="s">
        <v>10</v>
      </c>
      <c r="B118" s="25" t="s">
        <v>216</v>
      </c>
      <c r="C118" s="25" t="s">
        <v>115</v>
      </c>
      <c r="D118" s="25" t="s">
        <v>45</v>
      </c>
      <c r="E118" s="25" t="s">
        <v>83</v>
      </c>
      <c r="F118" s="25" t="str">
        <f t="shared" si="9"/>
        <v>Ashour / Camille / Byungchul</v>
      </c>
      <c r="G118" s="25">
        <v>0</v>
      </c>
      <c r="H118" s="25">
        <v>1</v>
      </c>
      <c r="I118" s="25">
        <f t="shared" si="10"/>
        <v>1</v>
      </c>
      <c r="J118" s="26">
        <f>G118/SUM(G118,H118)</f>
        <v>0</v>
      </c>
    </row>
    <row r="119" spans="1:10" x14ac:dyDescent="0.25">
      <c r="A119" s="25" t="s">
        <v>27</v>
      </c>
      <c r="B119" s="25" t="s">
        <v>216</v>
      </c>
      <c r="C119" s="25" t="s">
        <v>193</v>
      </c>
      <c r="D119" s="25" t="s">
        <v>43</v>
      </c>
      <c r="E119" s="25" t="s">
        <v>190</v>
      </c>
      <c r="F119" s="25" t="str">
        <f t="shared" si="9"/>
        <v>Bolverk / Feng Yan / Aaliayh</v>
      </c>
      <c r="G119" s="25">
        <v>0</v>
      </c>
      <c r="H119" s="25">
        <v>0</v>
      </c>
      <c r="I119" s="25">
        <f t="shared" si="10"/>
        <v>0</v>
      </c>
      <c r="J119" s="26">
        <v>0</v>
      </c>
    </row>
    <row r="120" spans="1:10" x14ac:dyDescent="0.25">
      <c r="A120" s="25" t="s">
        <v>20</v>
      </c>
      <c r="B120" s="25" t="s">
        <v>217</v>
      </c>
      <c r="C120" s="25" t="s">
        <v>108</v>
      </c>
      <c r="D120" s="25" t="s">
        <v>170</v>
      </c>
      <c r="E120" s="25" t="s">
        <v>52</v>
      </c>
      <c r="F120" s="25" t="str">
        <f t="shared" si="9"/>
        <v>Carcano / Jubelle / Clara</v>
      </c>
      <c r="G120" s="25">
        <v>0</v>
      </c>
      <c r="H120" s="25">
        <v>5</v>
      </c>
      <c r="I120" s="25">
        <f t="shared" si="10"/>
        <v>5</v>
      </c>
      <c r="J120" s="26">
        <f>G120/SUM(G120,H120)</f>
        <v>0</v>
      </c>
    </row>
    <row r="121" spans="1:10" x14ac:dyDescent="0.25">
      <c r="A121" s="25" t="s">
        <v>28</v>
      </c>
      <c r="B121" s="25" t="s">
        <v>217</v>
      </c>
      <c r="C121" s="25" t="s">
        <v>108</v>
      </c>
      <c r="D121" s="25" t="s">
        <v>99</v>
      </c>
      <c r="E121" s="25" t="s">
        <v>104</v>
      </c>
      <c r="F121" s="25" t="str">
        <f t="shared" si="9"/>
        <v>Carcano / Molly / Triana</v>
      </c>
      <c r="G121" s="25">
        <v>0</v>
      </c>
      <c r="H121" s="25">
        <v>4</v>
      </c>
      <c r="I121" s="25">
        <f t="shared" si="10"/>
        <v>4</v>
      </c>
      <c r="J121" s="26">
        <f>G121/SUM(G121,H121)</f>
        <v>0</v>
      </c>
    </row>
    <row r="122" spans="1:10" x14ac:dyDescent="0.25">
      <c r="A122" s="25" t="s">
        <v>27</v>
      </c>
      <c r="B122" s="25" t="s">
        <v>217</v>
      </c>
      <c r="C122" s="25" t="s">
        <v>108</v>
      </c>
      <c r="D122" s="25" t="s">
        <v>97</v>
      </c>
      <c r="E122" s="25" t="s">
        <v>71</v>
      </c>
      <c r="F122" s="25" t="str">
        <f t="shared" si="9"/>
        <v>Carcano / Orion / Kaki</v>
      </c>
      <c r="G122" s="25">
        <v>0</v>
      </c>
      <c r="H122" s="25">
        <v>0</v>
      </c>
      <c r="I122" s="25">
        <f t="shared" si="10"/>
        <v>0</v>
      </c>
      <c r="J122" s="26">
        <v>0</v>
      </c>
    </row>
    <row r="123" spans="1:10" x14ac:dyDescent="0.25">
      <c r="A123" s="25" t="s">
        <v>18</v>
      </c>
      <c r="B123" s="25" t="s">
        <v>216</v>
      </c>
      <c r="C123" s="25" t="s">
        <v>76</v>
      </c>
      <c r="D123" s="25" t="s">
        <v>83</v>
      </c>
      <c r="E123" s="25" t="s">
        <v>81</v>
      </c>
      <c r="F123" s="25" t="str">
        <f t="shared" si="9"/>
        <v>Chandra / Byungchul / Tesarion</v>
      </c>
      <c r="G123" s="25">
        <v>0</v>
      </c>
      <c r="H123" s="25">
        <v>0</v>
      </c>
      <c r="I123" s="25">
        <f t="shared" si="10"/>
        <v>0</v>
      </c>
      <c r="J123" s="26">
        <v>0</v>
      </c>
    </row>
    <row r="124" spans="1:10" x14ac:dyDescent="0.25">
      <c r="A124" s="25" t="s">
        <v>28</v>
      </c>
      <c r="B124" s="25" t="s">
        <v>216</v>
      </c>
      <c r="C124" s="25" t="s">
        <v>76</v>
      </c>
      <c r="D124" s="25" t="s">
        <v>77</v>
      </c>
      <c r="E124" s="25" t="s">
        <v>78</v>
      </c>
      <c r="F124" s="25" t="str">
        <f t="shared" si="9"/>
        <v>Chandra / Zen / Rakan</v>
      </c>
      <c r="G124" s="25">
        <v>0</v>
      </c>
      <c r="H124" s="25">
        <v>5</v>
      </c>
      <c r="I124" s="25">
        <f t="shared" si="10"/>
        <v>5</v>
      </c>
      <c r="J124" s="26">
        <f>G124/SUM(G124,H124)</f>
        <v>0</v>
      </c>
    </row>
    <row r="125" spans="1:10" x14ac:dyDescent="0.25">
      <c r="A125" s="25" t="s">
        <v>29</v>
      </c>
      <c r="B125" s="25" t="s">
        <v>217</v>
      </c>
      <c r="C125" s="25" t="s">
        <v>52</v>
      </c>
      <c r="D125" s="25" t="s">
        <v>74</v>
      </c>
      <c r="E125" s="25" t="s">
        <v>114</v>
      </c>
      <c r="F125" s="25" t="str">
        <f t="shared" si="9"/>
        <v>Clara / Chilling / Danu</v>
      </c>
      <c r="G125" s="25">
        <v>0</v>
      </c>
      <c r="H125" s="25">
        <v>6</v>
      </c>
      <c r="I125" s="25">
        <f t="shared" si="10"/>
        <v>6</v>
      </c>
      <c r="J125" s="26">
        <f>G125/SUM(G125,H125)</f>
        <v>0</v>
      </c>
    </row>
    <row r="126" spans="1:10" x14ac:dyDescent="0.25">
      <c r="A126" s="25" t="s">
        <v>28</v>
      </c>
      <c r="B126" s="25" t="s">
        <v>217</v>
      </c>
      <c r="C126" s="25" t="s">
        <v>52</v>
      </c>
      <c r="D126" s="25" t="s">
        <v>74</v>
      </c>
      <c r="E126" s="25" t="s">
        <v>114</v>
      </c>
      <c r="F126" s="25" t="str">
        <f t="shared" si="9"/>
        <v>Clara / Chilling / Danu</v>
      </c>
      <c r="G126" s="25">
        <v>0</v>
      </c>
      <c r="H126" s="25">
        <v>2</v>
      </c>
      <c r="I126" s="25">
        <f t="shared" si="10"/>
        <v>2</v>
      </c>
      <c r="J126" s="26">
        <f>G126/SUM(G126,H126)</f>
        <v>0</v>
      </c>
    </row>
    <row r="127" spans="1:10" x14ac:dyDescent="0.25">
      <c r="A127" s="25" t="s">
        <v>19</v>
      </c>
      <c r="B127" s="25" t="s">
        <v>217</v>
      </c>
      <c r="C127" s="25" t="s">
        <v>52</v>
      </c>
      <c r="D127" s="25" t="s">
        <v>59</v>
      </c>
      <c r="E127" s="25" t="s">
        <v>112</v>
      </c>
      <c r="F127" s="25" t="str">
        <f t="shared" si="9"/>
        <v>Clara / Eshir / Liesel</v>
      </c>
      <c r="G127" s="25">
        <v>0</v>
      </c>
      <c r="H127" s="25">
        <v>2</v>
      </c>
      <c r="I127" s="25">
        <f t="shared" si="10"/>
        <v>2</v>
      </c>
      <c r="J127" s="26">
        <f>G127/SUM(G127,H127)</f>
        <v>0</v>
      </c>
    </row>
    <row r="128" spans="1:10" x14ac:dyDescent="0.25">
      <c r="A128" s="25" t="s">
        <v>30</v>
      </c>
      <c r="B128" s="25" t="s">
        <v>216</v>
      </c>
      <c r="C128" s="25" t="s">
        <v>52</v>
      </c>
      <c r="D128" s="25" t="s">
        <v>185</v>
      </c>
      <c r="E128" s="25" t="s">
        <v>41</v>
      </c>
      <c r="F128" s="25" t="str">
        <f t="shared" si="9"/>
        <v>Clara / Savannah / Théomars</v>
      </c>
      <c r="G128" s="25">
        <v>0</v>
      </c>
      <c r="H128" s="25">
        <v>0</v>
      </c>
      <c r="I128" s="25">
        <f t="shared" si="10"/>
        <v>0</v>
      </c>
      <c r="J128" s="26">
        <v>0</v>
      </c>
    </row>
    <row r="129" spans="1:10" x14ac:dyDescent="0.25">
      <c r="A129" s="25" t="s">
        <v>32</v>
      </c>
      <c r="B129" s="25" t="s">
        <v>216</v>
      </c>
      <c r="C129" s="25" t="s">
        <v>43</v>
      </c>
      <c r="D129" s="25" t="s">
        <v>45</v>
      </c>
      <c r="E129" s="25" t="s">
        <v>44</v>
      </c>
      <c r="F129" s="25" t="str">
        <f t="shared" si="9"/>
        <v>Feng Yan / Camille / Laika</v>
      </c>
      <c r="G129" s="25">
        <v>0</v>
      </c>
      <c r="H129" s="25">
        <v>4</v>
      </c>
      <c r="I129" s="25">
        <f t="shared" si="10"/>
        <v>4</v>
      </c>
      <c r="J129" s="26">
        <f>G129/SUM(G129,H129)</f>
        <v>0</v>
      </c>
    </row>
    <row r="130" spans="1:10" x14ac:dyDescent="0.25">
      <c r="A130" s="25" t="s">
        <v>130</v>
      </c>
      <c r="B130" s="25" t="s">
        <v>216</v>
      </c>
      <c r="C130" s="25" t="s">
        <v>43</v>
      </c>
      <c r="D130" s="25" t="s">
        <v>189</v>
      </c>
      <c r="E130" s="25" t="s">
        <v>190</v>
      </c>
      <c r="F130" s="25" t="str">
        <f t="shared" si="9"/>
        <v>Feng Yan / Julianne / Aaliayh</v>
      </c>
      <c r="G130" s="25">
        <v>0</v>
      </c>
      <c r="H130" s="25">
        <v>1</v>
      </c>
      <c r="I130" s="25">
        <f t="shared" si="10"/>
        <v>1</v>
      </c>
      <c r="J130" s="26">
        <f>G130/SUM(G130,H130)</f>
        <v>0</v>
      </c>
    </row>
    <row r="131" spans="1:10" x14ac:dyDescent="0.25">
      <c r="A131" s="25" t="s">
        <v>29</v>
      </c>
      <c r="B131" s="25" t="s">
        <v>216</v>
      </c>
      <c r="C131" s="25" t="s">
        <v>43</v>
      </c>
      <c r="D131" s="25" t="s">
        <v>44</v>
      </c>
      <c r="E131" s="25" t="s">
        <v>93</v>
      </c>
      <c r="F131" s="25" t="str">
        <f t="shared" ref="F131:F162" si="12">C131&amp;" / "&amp;D131&amp;" / "&amp;E131</f>
        <v>Feng Yan / Laika / Woosa</v>
      </c>
      <c r="G131" s="25">
        <v>0</v>
      </c>
      <c r="H131" s="25">
        <v>3</v>
      </c>
      <c r="I131" s="25">
        <f t="shared" ref="I131:I162" si="13">G131+H131</f>
        <v>3</v>
      </c>
      <c r="J131" s="26">
        <f>G131/SUM(G131,H131)</f>
        <v>0</v>
      </c>
    </row>
    <row r="132" spans="1:10" x14ac:dyDescent="0.25">
      <c r="A132" s="25" t="s">
        <v>24</v>
      </c>
      <c r="B132" s="25" t="s">
        <v>216</v>
      </c>
      <c r="C132" s="25" t="s">
        <v>43</v>
      </c>
      <c r="D132" s="25" t="s">
        <v>91</v>
      </c>
      <c r="E132" s="25" t="s">
        <v>45</v>
      </c>
      <c r="F132" s="25" t="str">
        <f t="shared" si="12"/>
        <v>Feng Yan / Nora / Camille</v>
      </c>
      <c r="G132" s="25">
        <v>0</v>
      </c>
      <c r="H132" s="25">
        <v>0</v>
      </c>
      <c r="I132" s="25">
        <f t="shared" si="13"/>
        <v>0</v>
      </c>
      <c r="J132" s="26">
        <v>0</v>
      </c>
    </row>
    <row r="133" spans="1:10" x14ac:dyDescent="0.25">
      <c r="A133" s="25" t="s">
        <v>18</v>
      </c>
      <c r="B133" s="25" t="s">
        <v>216</v>
      </c>
      <c r="C133" s="25" t="s">
        <v>43</v>
      </c>
      <c r="D133" s="25" t="s">
        <v>63</v>
      </c>
      <c r="E133" s="25" t="s">
        <v>62</v>
      </c>
      <c r="F133" s="25" t="str">
        <f t="shared" si="12"/>
        <v>Feng Yan / Perna / Nana</v>
      </c>
      <c r="G133" s="25">
        <v>0</v>
      </c>
      <c r="H133" s="25">
        <v>3</v>
      </c>
      <c r="I133" s="25">
        <f t="shared" si="13"/>
        <v>3</v>
      </c>
      <c r="J133" s="26">
        <f>G133/SUM(G133,H133)</f>
        <v>0</v>
      </c>
    </row>
    <row r="134" spans="1:10" x14ac:dyDescent="0.25">
      <c r="A134" s="25" t="s">
        <v>17</v>
      </c>
      <c r="B134" s="25" t="s">
        <v>216</v>
      </c>
      <c r="C134" s="25" t="s">
        <v>43</v>
      </c>
      <c r="D134" s="25" t="s">
        <v>93</v>
      </c>
      <c r="E134" s="25" t="s">
        <v>44</v>
      </c>
      <c r="F134" s="25" t="str">
        <f t="shared" si="12"/>
        <v>Feng Yan / Woosa / Laika</v>
      </c>
      <c r="G134" s="25">
        <v>0</v>
      </c>
      <c r="H134" s="25">
        <v>7</v>
      </c>
      <c r="I134" s="25">
        <f t="shared" si="13"/>
        <v>7</v>
      </c>
      <c r="J134" s="26">
        <f>G134/SUM(G134,H134)</f>
        <v>0</v>
      </c>
    </row>
    <row r="135" spans="1:10" x14ac:dyDescent="0.25">
      <c r="A135" s="25" t="s">
        <v>27</v>
      </c>
      <c r="B135" s="25" t="s">
        <v>217</v>
      </c>
      <c r="C135" s="25" t="s">
        <v>181</v>
      </c>
      <c r="D135" s="25" t="s">
        <v>117</v>
      </c>
      <c r="E135" s="25" t="s">
        <v>194</v>
      </c>
      <c r="F135" s="25" t="str">
        <f t="shared" si="12"/>
        <v>Garo / Lulu / Halphas</v>
      </c>
      <c r="G135" s="25">
        <v>0</v>
      </c>
      <c r="H135" s="25">
        <v>0</v>
      </c>
      <c r="I135" s="25">
        <f t="shared" si="13"/>
        <v>0</v>
      </c>
      <c r="J135" s="26">
        <v>0</v>
      </c>
    </row>
    <row r="136" spans="1:10" x14ac:dyDescent="0.25">
      <c r="A136" s="25" t="s">
        <v>204</v>
      </c>
      <c r="B136" s="25" t="s">
        <v>217</v>
      </c>
      <c r="C136" s="25" t="s">
        <v>55</v>
      </c>
      <c r="D136" s="25" t="s">
        <v>57</v>
      </c>
      <c r="E136" s="25" t="s">
        <v>199</v>
      </c>
      <c r="F136" s="25" t="str">
        <f t="shared" si="12"/>
        <v>Harmonia / Roid / Amduat</v>
      </c>
      <c r="G136" s="25">
        <v>0</v>
      </c>
      <c r="H136" s="25">
        <v>0</v>
      </c>
      <c r="I136" s="25">
        <f t="shared" si="13"/>
        <v>0</v>
      </c>
      <c r="J136" s="26">
        <v>0</v>
      </c>
    </row>
    <row r="137" spans="1:10" x14ac:dyDescent="0.25">
      <c r="A137" s="25" t="s">
        <v>24</v>
      </c>
      <c r="B137" s="25" t="s">
        <v>217</v>
      </c>
      <c r="C137" s="25" t="s">
        <v>55</v>
      </c>
      <c r="D137" s="25" t="s">
        <v>56</v>
      </c>
      <c r="E137" s="25" t="s">
        <v>57</v>
      </c>
      <c r="F137" s="25" t="str">
        <f t="shared" si="12"/>
        <v>Harmonia / Vigor / Roid</v>
      </c>
      <c r="G137" s="25">
        <v>0</v>
      </c>
      <c r="H137" s="25">
        <v>0</v>
      </c>
      <c r="I137" s="25">
        <f t="shared" si="13"/>
        <v>0</v>
      </c>
      <c r="J137" s="26">
        <v>0</v>
      </c>
    </row>
    <row r="138" spans="1:10" x14ac:dyDescent="0.25">
      <c r="A138" s="25" t="s">
        <v>29</v>
      </c>
      <c r="B138" s="25" t="s">
        <v>217</v>
      </c>
      <c r="C138" s="25" t="s">
        <v>55</v>
      </c>
      <c r="D138" s="25" t="s">
        <v>56</v>
      </c>
      <c r="E138" s="25" t="s">
        <v>57</v>
      </c>
      <c r="F138" s="25" t="str">
        <f t="shared" si="12"/>
        <v>Harmonia / Vigor / Roid</v>
      </c>
      <c r="G138" s="25">
        <v>0</v>
      </c>
      <c r="H138" s="25">
        <v>0</v>
      </c>
      <c r="I138" s="25">
        <f t="shared" si="13"/>
        <v>0</v>
      </c>
      <c r="J138" s="26">
        <v>0</v>
      </c>
    </row>
    <row r="139" spans="1:10" x14ac:dyDescent="0.25">
      <c r="A139" s="25" t="s">
        <v>130</v>
      </c>
      <c r="B139" s="25" t="s">
        <v>217</v>
      </c>
      <c r="C139" s="25" t="s">
        <v>70</v>
      </c>
      <c r="D139" s="25" t="s">
        <v>186</v>
      </c>
      <c r="E139" s="25" t="s">
        <v>71</v>
      </c>
      <c r="F139" s="25" t="str">
        <f t="shared" si="12"/>
        <v>Hraesvelg / Robo Dark / Kaki</v>
      </c>
      <c r="G139" s="25">
        <v>0</v>
      </c>
      <c r="H139" s="25">
        <v>0</v>
      </c>
      <c r="I139" s="25">
        <f t="shared" si="13"/>
        <v>0</v>
      </c>
      <c r="J139" s="26">
        <v>0</v>
      </c>
    </row>
    <row r="140" spans="1:10" x14ac:dyDescent="0.25">
      <c r="A140" s="25" t="s">
        <v>18</v>
      </c>
      <c r="B140" s="25" t="s">
        <v>217</v>
      </c>
      <c r="C140" s="25" t="s">
        <v>175</v>
      </c>
      <c r="D140" s="25" t="s">
        <v>176</v>
      </c>
      <c r="E140" s="25" t="s">
        <v>59</v>
      </c>
      <c r="F140" s="25" t="str">
        <f t="shared" si="12"/>
        <v>Hyanès / Phenaka / Eshir</v>
      </c>
      <c r="G140" s="25">
        <v>0</v>
      </c>
      <c r="H140" s="25">
        <v>0</v>
      </c>
      <c r="I140" s="25">
        <f t="shared" si="13"/>
        <v>0</v>
      </c>
      <c r="J140" s="26">
        <v>0</v>
      </c>
    </row>
    <row r="141" spans="1:10" x14ac:dyDescent="0.25">
      <c r="A141" s="25" t="s">
        <v>32</v>
      </c>
      <c r="B141" s="25" t="s">
        <v>217</v>
      </c>
      <c r="C141" s="25" t="s">
        <v>49</v>
      </c>
      <c r="D141" s="25" t="s">
        <v>104</v>
      </c>
      <c r="E141" s="25" t="s">
        <v>56</v>
      </c>
      <c r="F141" s="25" t="str">
        <f t="shared" si="12"/>
        <v>Khmun / Triana / Vigor</v>
      </c>
      <c r="G141" s="25">
        <v>0</v>
      </c>
      <c r="H141" s="25">
        <v>0</v>
      </c>
      <c r="I141" s="25">
        <f t="shared" si="13"/>
        <v>0</v>
      </c>
      <c r="J141" s="26">
        <v>0</v>
      </c>
    </row>
    <row r="142" spans="1:10" x14ac:dyDescent="0.25">
      <c r="A142" s="25" t="s">
        <v>130</v>
      </c>
      <c r="B142" s="25" t="s">
        <v>217</v>
      </c>
      <c r="C142" s="25" t="s">
        <v>49</v>
      </c>
      <c r="D142" s="25" t="s">
        <v>56</v>
      </c>
      <c r="E142" s="25" t="s">
        <v>114</v>
      </c>
      <c r="F142" s="25" t="str">
        <f t="shared" si="12"/>
        <v>Khmun / Vigor / Danu</v>
      </c>
      <c r="G142" s="25">
        <v>0</v>
      </c>
      <c r="H142" s="25">
        <v>1</v>
      </c>
      <c r="I142" s="25">
        <f t="shared" si="13"/>
        <v>1</v>
      </c>
      <c r="J142" s="26">
        <f>G142/SUM(G142,H142)</f>
        <v>0</v>
      </c>
    </row>
    <row r="143" spans="1:10" x14ac:dyDescent="0.25">
      <c r="A143" s="25" t="s">
        <v>27</v>
      </c>
      <c r="B143" s="25" t="s">
        <v>217</v>
      </c>
      <c r="C143" s="25" t="s">
        <v>49</v>
      </c>
      <c r="D143" s="25" t="s">
        <v>56</v>
      </c>
      <c r="E143" s="25" t="s">
        <v>80</v>
      </c>
      <c r="F143" s="25" t="str">
        <f t="shared" si="12"/>
        <v>Khmun / Vigor / Kinki</v>
      </c>
      <c r="G143" s="25">
        <v>0</v>
      </c>
      <c r="H143" s="25">
        <v>0</v>
      </c>
      <c r="I143" s="25">
        <f t="shared" si="13"/>
        <v>0</v>
      </c>
      <c r="J143" s="26">
        <v>0</v>
      </c>
    </row>
    <row r="144" spans="1:10" x14ac:dyDescent="0.25">
      <c r="A144" s="25" t="s">
        <v>19</v>
      </c>
      <c r="B144" s="25" t="s">
        <v>216</v>
      </c>
      <c r="C144" s="25" t="s">
        <v>159</v>
      </c>
      <c r="D144" s="25" t="s">
        <v>205</v>
      </c>
      <c r="E144" s="25" t="s">
        <v>83</v>
      </c>
      <c r="F144" s="25" t="str">
        <f t="shared" si="12"/>
        <v>Kumar / Craka / Byungchul</v>
      </c>
      <c r="G144" s="25">
        <v>0</v>
      </c>
      <c r="H144" s="25">
        <v>0</v>
      </c>
      <c r="I144" s="25">
        <f t="shared" si="13"/>
        <v>0</v>
      </c>
      <c r="J144" s="26">
        <v>0</v>
      </c>
    </row>
    <row r="145" spans="1:10" x14ac:dyDescent="0.25">
      <c r="A145" s="25" t="s">
        <v>27</v>
      </c>
      <c r="B145" s="25" t="s">
        <v>216</v>
      </c>
      <c r="C145" s="25" t="s">
        <v>67</v>
      </c>
      <c r="D145" s="25" t="s">
        <v>91</v>
      </c>
      <c r="E145" s="25" t="s">
        <v>183</v>
      </c>
      <c r="F145" s="25" t="str">
        <f t="shared" si="12"/>
        <v>Louise / Nora / Artamiel</v>
      </c>
      <c r="G145" s="25">
        <v>0</v>
      </c>
      <c r="H145" s="25">
        <v>2</v>
      </c>
      <c r="I145" s="25">
        <f t="shared" si="13"/>
        <v>2</v>
      </c>
      <c r="J145" s="26">
        <f>G145/SUM(G145,H145)</f>
        <v>0</v>
      </c>
    </row>
    <row r="146" spans="1:10" x14ac:dyDescent="0.25">
      <c r="A146" s="25" t="s">
        <v>27</v>
      </c>
      <c r="B146" s="25" t="s">
        <v>216</v>
      </c>
      <c r="C146" s="25" t="s">
        <v>101</v>
      </c>
      <c r="D146" s="25" t="s">
        <v>93</v>
      </c>
      <c r="E146" s="25" t="s">
        <v>161</v>
      </c>
      <c r="F146" s="25" t="str">
        <f t="shared" si="12"/>
        <v>Manon / Woosa / Saturo Gojo Vent</v>
      </c>
      <c r="G146" s="25">
        <v>0</v>
      </c>
      <c r="H146" s="25">
        <v>2</v>
      </c>
      <c r="I146" s="25">
        <f t="shared" si="13"/>
        <v>2</v>
      </c>
      <c r="J146" s="26">
        <f>G146/SUM(G146,H146)</f>
        <v>0</v>
      </c>
    </row>
    <row r="147" spans="1:10" x14ac:dyDescent="0.25">
      <c r="A147" s="25" t="s">
        <v>28</v>
      </c>
      <c r="B147" s="25" t="s">
        <v>216</v>
      </c>
      <c r="C147" s="25" t="s">
        <v>111</v>
      </c>
      <c r="D147" s="25" t="s">
        <v>41</v>
      </c>
      <c r="E147" s="25" t="s">
        <v>40</v>
      </c>
      <c r="F147" s="25" t="str">
        <f t="shared" si="12"/>
        <v>Mi Ying / Théomars / Ophélia</v>
      </c>
      <c r="G147" s="25">
        <v>0</v>
      </c>
      <c r="H147" s="25">
        <v>2</v>
      </c>
      <c r="I147" s="25">
        <f t="shared" si="13"/>
        <v>2</v>
      </c>
      <c r="J147" s="26">
        <f>G147/SUM(G147,H147)</f>
        <v>0</v>
      </c>
    </row>
    <row r="148" spans="1:10" x14ac:dyDescent="0.25">
      <c r="A148" s="25" t="s">
        <v>130</v>
      </c>
      <c r="B148" s="25" t="s">
        <v>217</v>
      </c>
      <c r="C148" s="25" t="s">
        <v>163</v>
      </c>
      <c r="D148" s="25" t="s">
        <v>57</v>
      </c>
      <c r="E148" s="25" t="s">
        <v>187</v>
      </c>
      <c r="F148" s="25" t="str">
        <f t="shared" si="12"/>
        <v>Mimirr / Roid / Betta</v>
      </c>
      <c r="G148" s="25">
        <v>0</v>
      </c>
      <c r="H148" s="25">
        <v>0</v>
      </c>
      <c r="I148" s="25">
        <f t="shared" si="13"/>
        <v>0</v>
      </c>
      <c r="J148" s="26">
        <v>0</v>
      </c>
    </row>
    <row r="149" spans="1:10" x14ac:dyDescent="0.25">
      <c r="A149" s="25" t="s">
        <v>90</v>
      </c>
      <c r="B149" s="25" t="s">
        <v>216</v>
      </c>
      <c r="C149" s="25" t="s">
        <v>92</v>
      </c>
      <c r="D149" s="25" t="s">
        <v>48</v>
      </c>
      <c r="E149" s="25" t="s">
        <v>63</v>
      </c>
      <c r="F149" s="25" t="str">
        <f t="shared" si="12"/>
        <v>Moore / Ritesh / Perna</v>
      </c>
      <c r="G149" s="25">
        <v>0</v>
      </c>
      <c r="H149" s="25">
        <v>2</v>
      </c>
      <c r="I149" s="25">
        <f t="shared" si="13"/>
        <v>2</v>
      </c>
      <c r="J149" s="26">
        <f>G149/SUM(G149,H149)</f>
        <v>0</v>
      </c>
    </row>
    <row r="150" spans="1:10" x14ac:dyDescent="0.25">
      <c r="A150" s="25" t="s">
        <v>29</v>
      </c>
      <c r="B150" s="25" t="s">
        <v>216</v>
      </c>
      <c r="C150" s="25" t="s">
        <v>40</v>
      </c>
      <c r="D150" s="25" t="s">
        <v>94</v>
      </c>
      <c r="E150" s="25" t="s">
        <v>41</v>
      </c>
      <c r="F150" s="25" t="str">
        <f t="shared" si="12"/>
        <v>Ophélia / Riley / Théomars</v>
      </c>
      <c r="G150" s="25">
        <v>0</v>
      </c>
      <c r="H150" s="25">
        <v>5</v>
      </c>
      <c r="I150" s="25">
        <f t="shared" si="13"/>
        <v>5</v>
      </c>
      <c r="J150" s="26">
        <f>G150/SUM(G150,H150)</f>
        <v>0</v>
      </c>
    </row>
    <row r="151" spans="1:10" x14ac:dyDescent="0.25">
      <c r="A151" s="25" t="s">
        <v>20</v>
      </c>
      <c r="B151" s="25" t="s">
        <v>216</v>
      </c>
      <c r="C151" s="25" t="s">
        <v>40</v>
      </c>
      <c r="D151" s="25" t="s">
        <v>169</v>
      </c>
      <c r="E151" s="25" t="s">
        <v>45</v>
      </c>
      <c r="F151" s="25" t="str">
        <f t="shared" si="12"/>
        <v>Ophélia / Smicer / Camille</v>
      </c>
      <c r="G151" s="25">
        <v>0</v>
      </c>
      <c r="H151" s="25">
        <v>2</v>
      </c>
      <c r="I151" s="25">
        <f t="shared" si="13"/>
        <v>2</v>
      </c>
      <c r="J151" s="26">
        <f>G151/SUM(G151,H151)</f>
        <v>0</v>
      </c>
    </row>
    <row r="152" spans="1:10" x14ac:dyDescent="0.25">
      <c r="A152" s="25" t="s">
        <v>204</v>
      </c>
      <c r="B152" s="25" t="s">
        <v>216</v>
      </c>
      <c r="C152" s="25" t="s">
        <v>48</v>
      </c>
      <c r="D152" s="25" t="s">
        <v>63</v>
      </c>
      <c r="E152" s="25" t="s">
        <v>200</v>
      </c>
      <c r="F152" s="25" t="str">
        <f t="shared" si="12"/>
        <v>Ritesh / Perna / Abellio</v>
      </c>
      <c r="G152" s="25">
        <v>0</v>
      </c>
      <c r="H152" s="25">
        <v>0</v>
      </c>
      <c r="I152" s="25">
        <f t="shared" si="13"/>
        <v>0</v>
      </c>
      <c r="J152" s="26">
        <v>0</v>
      </c>
    </row>
    <row r="153" spans="1:10" x14ac:dyDescent="0.25">
      <c r="A153" s="25" t="s">
        <v>11</v>
      </c>
      <c r="B153" s="25" t="s">
        <v>216</v>
      </c>
      <c r="C153" s="25" t="s">
        <v>40</v>
      </c>
      <c r="D153" s="25" t="s">
        <v>41</v>
      </c>
      <c r="E153" s="25" t="s">
        <v>42</v>
      </c>
      <c r="F153" s="25" t="str">
        <f t="shared" si="12"/>
        <v>Ophélia / Théomars / Taranys</v>
      </c>
      <c r="G153" s="25">
        <v>0</v>
      </c>
      <c r="H153" s="25">
        <v>5</v>
      </c>
      <c r="I153" s="25">
        <f t="shared" si="13"/>
        <v>5</v>
      </c>
      <c r="J153" s="26">
        <f>G153/SUM(G153,H153)</f>
        <v>0</v>
      </c>
    </row>
    <row r="154" spans="1:10" x14ac:dyDescent="0.25">
      <c r="A154" s="25" t="s">
        <v>130</v>
      </c>
      <c r="B154" s="25" t="s">
        <v>216</v>
      </c>
      <c r="C154" s="25" t="s">
        <v>96</v>
      </c>
      <c r="D154" s="25" t="s">
        <v>59</v>
      </c>
      <c r="E154" s="25" t="s">
        <v>184</v>
      </c>
      <c r="F154" s="25" t="str">
        <f t="shared" si="12"/>
        <v>Seara / Eshir / Jeogun</v>
      </c>
      <c r="G154" s="25">
        <v>0</v>
      </c>
      <c r="H154" s="25">
        <v>1</v>
      </c>
      <c r="I154" s="25">
        <f t="shared" si="13"/>
        <v>1</v>
      </c>
      <c r="J154" s="26">
        <f>G154/SUM(G154,H154)</f>
        <v>0</v>
      </c>
    </row>
    <row r="155" spans="1:10" x14ac:dyDescent="0.25">
      <c r="A155" s="25" t="s">
        <v>130</v>
      </c>
      <c r="B155" s="25" t="s">
        <v>216</v>
      </c>
      <c r="C155" s="25" t="s">
        <v>155</v>
      </c>
      <c r="D155" s="25" t="s">
        <v>62</v>
      </c>
      <c r="E155" s="25" t="s">
        <v>188</v>
      </c>
      <c r="F155" s="25" t="str">
        <f t="shared" si="12"/>
        <v>Shahat / Nana / Mugwang</v>
      </c>
      <c r="G155" s="25">
        <v>0</v>
      </c>
      <c r="H155" s="25">
        <v>2</v>
      </c>
      <c r="I155" s="25">
        <f t="shared" si="13"/>
        <v>2</v>
      </c>
      <c r="J155" s="26">
        <f>G155/SUM(G155,H155)</f>
        <v>0</v>
      </c>
    </row>
    <row r="156" spans="1:10" x14ac:dyDescent="0.25">
      <c r="A156" s="25" t="s">
        <v>32</v>
      </c>
      <c r="B156" s="25" t="s">
        <v>216</v>
      </c>
      <c r="C156" s="25" t="s">
        <v>180</v>
      </c>
      <c r="D156" s="25" t="s">
        <v>97</v>
      </c>
      <c r="E156" s="25" t="s">
        <v>181</v>
      </c>
      <c r="F156" s="25" t="str">
        <f t="shared" si="12"/>
        <v>Susano / Orion / Garo</v>
      </c>
      <c r="G156" s="25">
        <v>0</v>
      </c>
      <c r="H156" s="25">
        <v>0</v>
      </c>
      <c r="I156" s="25">
        <f t="shared" si="13"/>
        <v>0</v>
      </c>
      <c r="J156" s="26">
        <v>0</v>
      </c>
    </row>
    <row r="157" spans="1:10" x14ac:dyDescent="0.25">
      <c r="A157" s="25" t="s">
        <v>20</v>
      </c>
      <c r="B157" s="25" t="s">
        <v>216</v>
      </c>
      <c r="C157" s="25" t="s">
        <v>81</v>
      </c>
      <c r="D157" s="25" t="s">
        <v>105</v>
      </c>
      <c r="E157" s="25" t="s">
        <v>42</v>
      </c>
      <c r="F157" s="25" t="str">
        <f t="shared" si="12"/>
        <v>Tesarion / Praha / Taranys</v>
      </c>
      <c r="G157" s="25">
        <v>0</v>
      </c>
      <c r="H157" s="25">
        <v>1</v>
      </c>
      <c r="I157" s="25">
        <f t="shared" si="13"/>
        <v>1</v>
      </c>
      <c r="J157" s="26">
        <f>G157/SUM(G157,H157)</f>
        <v>0</v>
      </c>
    </row>
    <row r="158" spans="1:10" x14ac:dyDescent="0.25">
      <c r="A158" s="25" t="s">
        <v>26</v>
      </c>
      <c r="B158" s="25" t="s">
        <v>216</v>
      </c>
      <c r="C158" s="25" t="s">
        <v>81</v>
      </c>
      <c r="D158" s="25" t="s">
        <v>105</v>
      </c>
      <c r="E158" s="25" t="s">
        <v>42</v>
      </c>
      <c r="F158" s="25" t="str">
        <f t="shared" si="12"/>
        <v>Tesarion / Praha / Taranys</v>
      </c>
      <c r="G158" s="25">
        <v>0</v>
      </c>
      <c r="H158" s="25">
        <v>0</v>
      </c>
      <c r="I158" s="25">
        <f t="shared" si="13"/>
        <v>0</v>
      </c>
      <c r="J158" s="26">
        <v>0</v>
      </c>
    </row>
    <row r="159" spans="1:10" x14ac:dyDescent="0.25">
      <c r="A159" s="25" t="s">
        <v>30</v>
      </c>
      <c r="B159" s="25" t="s">
        <v>216</v>
      </c>
      <c r="C159" s="25" t="s">
        <v>81</v>
      </c>
      <c r="D159" s="25" t="s">
        <v>105</v>
      </c>
      <c r="E159" s="25" t="s">
        <v>42</v>
      </c>
      <c r="F159" s="25" t="str">
        <f t="shared" si="12"/>
        <v>Tesarion / Praha / Taranys</v>
      </c>
      <c r="G159" s="25">
        <v>0</v>
      </c>
      <c r="H159" s="25">
        <v>0</v>
      </c>
      <c r="I159" s="25">
        <f t="shared" si="13"/>
        <v>0</v>
      </c>
      <c r="J159" s="26">
        <v>0</v>
      </c>
    </row>
    <row r="160" spans="1:10" x14ac:dyDescent="0.25">
      <c r="A160" s="25" t="s">
        <v>27</v>
      </c>
      <c r="B160" s="25" t="s">
        <v>216</v>
      </c>
      <c r="C160" s="25" t="s">
        <v>81</v>
      </c>
      <c r="D160" s="25" t="s">
        <v>94</v>
      </c>
      <c r="E160" s="25" t="s">
        <v>195</v>
      </c>
      <c r="F160" s="25" t="str">
        <f t="shared" si="12"/>
        <v>Tesarion / Riley / Leo</v>
      </c>
      <c r="G160" s="25">
        <v>0</v>
      </c>
      <c r="H160" s="25">
        <v>1</v>
      </c>
      <c r="I160" s="25">
        <f t="shared" si="13"/>
        <v>1</v>
      </c>
      <c r="J160" s="26">
        <f>G160/SUM(G160,H160)</f>
        <v>0</v>
      </c>
    </row>
    <row r="161" spans="1:10" x14ac:dyDescent="0.25">
      <c r="A161" s="25" t="s">
        <v>158</v>
      </c>
      <c r="B161" s="25" t="s">
        <v>216</v>
      </c>
      <c r="C161" s="25" t="s">
        <v>81</v>
      </c>
      <c r="D161" s="25" t="s">
        <v>155</v>
      </c>
      <c r="E161" s="25" t="s">
        <v>68</v>
      </c>
      <c r="F161" s="25" t="str">
        <f t="shared" si="12"/>
        <v>Tesarion / Shahat / Brita</v>
      </c>
      <c r="G161" s="25">
        <v>0</v>
      </c>
      <c r="H161" s="25">
        <v>8</v>
      </c>
      <c r="I161" s="25">
        <f t="shared" si="13"/>
        <v>8</v>
      </c>
      <c r="J161" s="26">
        <f>G161/SUM(G161,H161)</f>
        <v>0</v>
      </c>
    </row>
    <row r="162" spans="1:10" x14ac:dyDescent="0.25">
      <c r="A162" s="25" t="s">
        <v>15</v>
      </c>
      <c r="B162" s="25" t="s">
        <v>216</v>
      </c>
      <c r="C162" s="25" t="s">
        <v>41</v>
      </c>
      <c r="D162" s="25" t="s">
        <v>94</v>
      </c>
      <c r="E162" s="25" t="s">
        <v>63</v>
      </c>
      <c r="F162" s="25" t="str">
        <f t="shared" si="12"/>
        <v>Théomars / Riley / Perna</v>
      </c>
      <c r="G162" s="25">
        <v>0</v>
      </c>
      <c r="H162" s="25">
        <v>2</v>
      </c>
      <c r="I162" s="25">
        <f t="shared" si="13"/>
        <v>2</v>
      </c>
      <c r="J162" s="26">
        <f>G162/SUM(G162,H162)</f>
        <v>0</v>
      </c>
    </row>
    <row r="163" spans="1:10" x14ac:dyDescent="0.25">
      <c r="A163" s="25" t="s">
        <v>30</v>
      </c>
      <c r="B163" s="25" t="s">
        <v>217</v>
      </c>
      <c r="C163" s="25" t="s">
        <v>116</v>
      </c>
      <c r="D163" s="25" t="s">
        <v>165</v>
      </c>
      <c r="E163" s="25" t="s">
        <v>99</v>
      </c>
      <c r="F163" s="25" t="str">
        <f t="shared" ref="F163:F164" si="14">C163&amp;" / "&amp;D163&amp;" / "&amp;E163</f>
        <v>Trasar / Skogul / Molly</v>
      </c>
      <c r="G163" s="25">
        <v>0</v>
      </c>
      <c r="H163" s="25">
        <v>0</v>
      </c>
      <c r="I163" s="25">
        <f t="shared" ref="I163:I164" si="15">G163+H163</f>
        <v>0</v>
      </c>
      <c r="J163" s="26">
        <v>0</v>
      </c>
    </row>
    <row r="164" spans="1:10" x14ac:dyDescent="0.25">
      <c r="A164" s="25" t="s">
        <v>27</v>
      </c>
      <c r="B164" s="25" t="s">
        <v>216</v>
      </c>
      <c r="C164" s="25" t="s">
        <v>192</v>
      </c>
      <c r="D164" s="25" t="s">
        <v>45</v>
      </c>
      <c r="E164" s="25" t="s">
        <v>77</v>
      </c>
      <c r="F164" s="25" t="str">
        <f t="shared" si="14"/>
        <v>Veromos / Camille / Zen</v>
      </c>
      <c r="G164" s="25">
        <v>0</v>
      </c>
      <c r="H164" s="25">
        <v>0</v>
      </c>
      <c r="I164" s="25">
        <f t="shared" si="15"/>
        <v>0</v>
      </c>
      <c r="J164" s="26">
        <v>0</v>
      </c>
    </row>
  </sheetData>
  <autoFilter ref="A2:J164" xr:uid="{8DDD3C40-147E-44FA-9B82-B000C90D5F99}">
    <sortState xmlns:xlrd2="http://schemas.microsoft.com/office/spreadsheetml/2017/richdata2" ref="A3:J164">
      <sortCondition descending="1" ref="J2:J164"/>
    </sortState>
  </autoFilter>
  <conditionalFormatting sqref="F1:F1048576">
    <cfRule type="duplicateValues" dxfId="1" priority="1"/>
  </conditionalFormatting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1E84B-ACA0-42AD-8D8B-69A7DCD6CAC6}">
  <dimension ref="A1:P164"/>
  <sheetViews>
    <sheetView workbookViewId="0">
      <selection activeCell="N8" sqref="N8"/>
    </sheetView>
  </sheetViews>
  <sheetFormatPr baseColWidth="10" defaultColWidth="9.140625" defaultRowHeight="15" x14ac:dyDescent="0.25"/>
  <cols>
    <col min="1" max="1" width="13.85546875" bestFit="1" customWidth="1"/>
    <col min="2" max="2" width="13.85546875" customWidth="1"/>
    <col min="3" max="3" width="12.28515625" hidden="1" customWidth="1"/>
    <col min="4" max="5" width="15.5703125" hidden="1" customWidth="1"/>
    <col min="6" max="6" width="34.5703125" bestFit="1" customWidth="1"/>
    <col min="7" max="7" width="4.140625" bestFit="1" customWidth="1"/>
    <col min="8" max="8" width="5.85546875" bestFit="1" customWidth="1"/>
    <col min="9" max="9" width="13.85546875" bestFit="1" customWidth="1"/>
    <col min="10" max="10" width="12" bestFit="1" customWidth="1"/>
    <col min="13" max="13" width="32.7109375" bestFit="1" customWidth="1"/>
    <col min="14" max="14" width="21.5703125" bestFit="1" customWidth="1"/>
    <col min="15" max="15" width="18.42578125" bestFit="1" customWidth="1"/>
    <col min="16" max="16" width="24" bestFit="1" customWidth="1"/>
  </cols>
  <sheetData>
    <row r="1" spans="1:16" x14ac:dyDescent="0.25">
      <c r="M1" t="s">
        <v>197</v>
      </c>
      <c r="N1" t="s">
        <v>213</v>
      </c>
    </row>
    <row r="2" spans="1:16" x14ac:dyDescent="0.25">
      <c r="A2" s="25" t="s">
        <v>33</v>
      </c>
      <c r="B2" s="25" t="s">
        <v>215</v>
      </c>
      <c r="C2" s="25" t="s">
        <v>34</v>
      </c>
      <c r="D2" s="25" t="s">
        <v>35</v>
      </c>
      <c r="E2" s="25" t="s">
        <v>36</v>
      </c>
      <c r="F2" s="25" t="s">
        <v>37</v>
      </c>
      <c r="G2" s="25" t="s">
        <v>38</v>
      </c>
      <c r="H2" s="25" t="s">
        <v>39</v>
      </c>
      <c r="I2" s="25" t="s">
        <v>197</v>
      </c>
      <c r="J2" s="25" t="s">
        <v>9</v>
      </c>
      <c r="M2" t="s">
        <v>9</v>
      </c>
      <c r="N2" t="s">
        <v>271</v>
      </c>
    </row>
    <row r="3" spans="1:16" x14ac:dyDescent="0.25">
      <c r="A3" s="25" t="s">
        <v>10</v>
      </c>
      <c r="B3" s="25" t="s">
        <v>217</v>
      </c>
      <c r="C3" s="25" t="s">
        <v>52</v>
      </c>
      <c r="D3" s="25" t="s">
        <v>112</v>
      </c>
      <c r="E3" s="25" t="s">
        <v>113</v>
      </c>
      <c r="F3" s="25" t="str">
        <f t="shared" ref="F3:F66" si="0">C3&amp;" / "&amp;D3&amp;" / "&amp;E3</f>
        <v>Clara / Liesel / Usha</v>
      </c>
      <c r="G3" s="25">
        <v>9</v>
      </c>
      <c r="H3" s="25">
        <v>6</v>
      </c>
      <c r="I3" s="25">
        <f t="shared" ref="I3:I66" si="1">G3+H3</f>
        <v>15</v>
      </c>
      <c r="J3" s="26">
        <f t="shared" ref="J3:J66" si="2">G3/SUM(G3,H3)</f>
        <v>0.6</v>
      </c>
    </row>
    <row r="4" spans="1:16" x14ac:dyDescent="0.25">
      <c r="A4" s="25" t="s">
        <v>10</v>
      </c>
      <c r="B4" s="25" t="s">
        <v>217</v>
      </c>
      <c r="C4" s="25" t="s">
        <v>116</v>
      </c>
      <c r="D4" s="25" t="s">
        <v>117</v>
      </c>
      <c r="E4" s="25" t="s">
        <v>80</v>
      </c>
      <c r="F4" s="25" t="str">
        <f t="shared" si="0"/>
        <v>Trasar / Lulu / Kinki</v>
      </c>
      <c r="G4" s="25">
        <v>23</v>
      </c>
      <c r="H4" s="25">
        <v>17</v>
      </c>
      <c r="I4" s="25">
        <f t="shared" si="1"/>
        <v>40</v>
      </c>
      <c r="J4" s="26">
        <f t="shared" si="2"/>
        <v>0.57499999999999996</v>
      </c>
      <c r="K4" s="1"/>
      <c r="M4" t="s">
        <v>3</v>
      </c>
      <c r="N4" t="s">
        <v>273</v>
      </c>
      <c r="O4" t="s">
        <v>272</v>
      </c>
      <c r="P4" t="s">
        <v>214</v>
      </c>
    </row>
    <row r="5" spans="1:16" x14ac:dyDescent="0.25">
      <c r="A5" s="25" t="s">
        <v>11</v>
      </c>
      <c r="B5" s="25" t="s">
        <v>217</v>
      </c>
      <c r="C5" s="25" t="s">
        <v>52</v>
      </c>
      <c r="D5" s="25" t="s">
        <v>54</v>
      </c>
      <c r="E5" s="25" t="s">
        <v>53</v>
      </c>
      <c r="F5" s="25" t="str">
        <f t="shared" si="0"/>
        <v>Clara / Aria / Bombay</v>
      </c>
      <c r="G5" s="25">
        <v>4</v>
      </c>
      <c r="H5" s="25">
        <v>3</v>
      </c>
      <c r="I5" s="25">
        <f t="shared" si="1"/>
        <v>7</v>
      </c>
      <c r="J5" s="26">
        <f t="shared" si="2"/>
        <v>0.5714285714285714</v>
      </c>
      <c r="K5" s="1"/>
      <c r="M5" s="3" t="s">
        <v>16</v>
      </c>
      <c r="N5" s="1"/>
      <c r="O5" s="1"/>
      <c r="P5" s="1"/>
    </row>
    <row r="6" spans="1:16" x14ac:dyDescent="0.25">
      <c r="A6" s="25" t="s">
        <v>12</v>
      </c>
      <c r="B6" s="25" t="s">
        <v>216</v>
      </c>
      <c r="C6" s="25" t="s">
        <v>115</v>
      </c>
      <c r="D6" s="25" t="s">
        <v>68</v>
      </c>
      <c r="E6" s="25" t="s">
        <v>42</v>
      </c>
      <c r="F6" s="25" t="str">
        <f t="shared" si="0"/>
        <v>Ashour / Brita / Taranys</v>
      </c>
      <c r="G6" s="25">
        <v>151</v>
      </c>
      <c r="H6" s="25">
        <v>119</v>
      </c>
      <c r="I6" s="25">
        <f t="shared" si="1"/>
        <v>270</v>
      </c>
      <c r="J6" s="26">
        <f t="shared" si="2"/>
        <v>0.55925925925925923</v>
      </c>
      <c r="K6" s="1"/>
      <c r="M6" s="24" t="s">
        <v>218</v>
      </c>
      <c r="N6">
        <v>21</v>
      </c>
      <c r="O6">
        <v>23</v>
      </c>
      <c r="P6" s="1">
        <v>0.47727272727272729</v>
      </c>
    </row>
    <row r="7" spans="1:16" x14ac:dyDescent="0.25">
      <c r="A7" s="25" t="s">
        <v>90</v>
      </c>
      <c r="B7" s="25" t="s">
        <v>216</v>
      </c>
      <c r="C7" s="25" t="s">
        <v>67</v>
      </c>
      <c r="D7" s="25" t="s">
        <v>68</v>
      </c>
      <c r="E7" s="25" t="s">
        <v>69</v>
      </c>
      <c r="F7" s="25" t="str">
        <f t="shared" si="0"/>
        <v>Louise / Brita / Racuni</v>
      </c>
      <c r="G7" s="25">
        <v>12</v>
      </c>
      <c r="H7" s="25">
        <v>10</v>
      </c>
      <c r="I7" s="25">
        <f t="shared" si="1"/>
        <v>22</v>
      </c>
      <c r="J7" s="26">
        <f t="shared" si="2"/>
        <v>0.54545454545454541</v>
      </c>
      <c r="K7" s="1"/>
      <c r="M7" s="24" t="s">
        <v>219</v>
      </c>
      <c r="N7">
        <v>44</v>
      </c>
      <c r="O7">
        <v>56</v>
      </c>
      <c r="P7" s="1">
        <v>0.44</v>
      </c>
    </row>
    <row r="8" spans="1:16" x14ac:dyDescent="0.25">
      <c r="A8" s="25" t="s">
        <v>26</v>
      </c>
      <c r="B8" s="25" t="s">
        <v>217</v>
      </c>
      <c r="C8" s="25" t="s">
        <v>58</v>
      </c>
      <c r="D8" s="25" t="s">
        <v>59</v>
      </c>
      <c r="E8" s="25" t="s">
        <v>75</v>
      </c>
      <c r="F8" s="25" t="str">
        <f t="shared" si="0"/>
        <v>Ciri Dark / Eshir / Vritra</v>
      </c>
      <c r="G8" s="25">
        <v>20</v>
      </c>
      <c r="H8" s="25">
        <v>18</v>
      </c>
      <c r="I8" s="25">
        <f t="shared" si="1"/>
        <v>38</v>
      </c>
      <c r="J8" s="26">
        <f t="shared" si="2"/>
        <v>0.52631578947368418</v>
      </c>
      <c r="K8" s="1"/>
      <c r="M8" s="24" t="s">
        <v>237</v>
      </c>
      <c r="N8">
        <v>59</v>
      </c>
      <c r="O8">
        <v>89</v>
      </c>
      <c r="P8" s="1">
        <v>0.39864864864864863</v>
      </c>
    </row>
    <row r="9" spans="1:16" x14ac:dyDescent="0.25">
      <c r="A9" s="25" t="s">
        <v>158</v>
      </c>
      <c r="B9" s="25" t="s">
        <v>216</v>
      </c>
      <c r="C9" s="25" t="s">
        <v>67</v>
      </c>
      <c r="D9" s="25" t="s">
        <v>91</v>
      </c>
      <c r="E9" s="25" t="s">
        <v>95</v>
      </c>
      <c r="F9" s="25" t="str">
        <f t="shared" si="0"/>
        <v>Louise / Nora / Minato</v>
      </c>
      <c r="G9" s="25">
        <v>21</v>
      </c>
      <c r="H9" s="25">
        <v>19</v>
      </c>
      <c r="I9" s="25">
        <f t="shared" si="1"/>
        <v>40</v>
      </c>
      <c r="J9" s="26">
        <f t="shared" si="2"/>
        <v>0.52500000000000002</v>
      </c>
      <c r="K9" s="1"/>
      <c r="M9" s="24" t="s">
        <v>242</v>
      </c>
      <c r="N9">
        <v>50</v>
      </c>
      <c r="O9">
        <v>80</v>
      </c>
      <c r="P9" s="1">
        <v>0.38461538461538464</v>
      </c>
    </row>
    <row r="10" spans="1:16" x14ac:dyDescent="0.25">
      <c r="A10" s="25" t="s">
        <v>12</v>
      </c>
      <c r="B10" s="25" t="s">
        <v>217</v>
      </c>
      <c r="C10" s="25" t="s">
        <v>52</v>
      </c>
      <c r="D10" s="25" t="s">
        <v>59</v>
      </c>
      <c r="E10" s="25" t="s">
        <v>112</v>
      </c>
      <c r="F10" s="25" t="str">
        <f t="shared" si="0"/>
        <v>Clara / Eshir / Liesel</v>
      </c>
      <c r="G10" s="25">
        <v>49</v>
      </c>
      <c r="H10" s="25">
        <v>45</v>
      </c>
      <c r="I10" s="25">
        <f t="shared" si="1"/>
        <v>94</v>
      </c>
      <c r="J10" s="26">
        <f t="shared" si="2"/>
        <v>0.52127659574468088</v>
      </c>
      <c r="K10" s="1"/>
      <c r="M10" s="24" t="s">
        <v>252</v>
      </c>
      <c r="N10">
        <v>49</v>
      </c>
      <c r="O10">
        <v>94</v>
      </c>
      <c r="P10" s="1">
        <v>0.34265734265734266</v>
      </c>
    </row>
    <row r="11" spans="1:16" x14ac:dyDescent="0.25">
      <c r="A11" s="25" t="s">
        <v>10</v>
      </c>
      <c r="B11" s="25" t="s">
        <v>216</v>
      </c>
      <c r="C11" s="25" t="s">
        <v>108</v>
      </c>
      <c r="D11" s="25" t="s">
        <v>101</v>
      </c>
      <c r="E11" s="25" t="s">
        <v>118</v>
      </c>
      <c r="F11" s="25" t="str">
        <f t="shared" si="0"/>
        <v>Carcano / Manon / Eladriel</v>
      </c>
      <c r="G11" s="25">
        <v>121</v>
      </c>
      <c r="H11" s="25">
        <v>116</v>
      </c>
      <c r="I11" s="25">
        <f t="shared" si="1"/>
        <v>237</v>
      </c>
      <c r="J11" s="26">
        <f t="shared" si="2"/>
        <v>0.51054852320675104</v>
      </c>
      <c r="K11" s="1"/>
      <c r="M11" s="3" t="s">
        <v>12</v>
      </c>
      <c r="P11" s="1"/>
    </row>
    <row r="12" spans="1:16" x14ac:dyDescent="0.25">
      <c r="A12" s="25" t="s">
        <v>11</v>
      </c>
      <c r="B12" s="25" t="s">
        <v>217</v>
      </c>
      <c r="C12" s="25" t="s">
        <v>64</v>
      </c>
      <c r="D12" s="25" t="s">
        <v>65</v>
      </c>
      <c r="E12" s="25" t="s">
        <v>66</v>
      </c>
      <c r="F12" s="25" t="str">
        <f t="shared" si="0"/>
        <v>Mihyang / Cichlid / Liu Mei</v>
      </c>
      <c r="G12" s="25">
        <v>43</v>
      </c>
      <c r="H12" s="25">
        <v>43</v>
      </c>
      <c r="I12" s="25">
        <f t="shared" si="1"/>
        <v>86</v>
      </c>
      <c r="J12" s="26">
        <f t="shared" si="2"/>
        <v>0.5</v>
      </c>
      <c r="K12" s="1"/>
      <c r="M12" s="24" t="s">
        <v>220</v>
      </c>
      <c r="N12">
        <v>151</v>
      </c>
      <c r="O12">
        <v>119</v>
      </c>
      <c r="P12" s="1">
        <v>0.55925925925925923</v>
      </c>
    </row>
    <row r="13" spans="1:16" x14ac:dyDescent="0.25">
      <c r="A13" s="25" t="s">
        <v>204</v>
      </c>
      <c r="B13" s="25" t="s">
        <v>216</v>
      </c>
      <c r="C13" s="25" t="s">
        <v>43</v>
      </c>
      <c r="D13" s="25" t="s">
        <v>198</v>
      </c>
      <c r="E13" s="25" t="s">
        <v>190</v>
      </c>
      <c r="F13" s="25" t="str">
        <f t="shared" si="0"/>
        <v>Feng Yan / Coco / Aaliayh</v>
      </c>
      <c r="G13" s="25">
        <v>2</v>
      </c>
      <c r="H13" s="25">
        <v>2</v>
      </c>
      <c r="I13" s="25">
        <f t="shared" si="1"/>
        <v>4</v>
      </c>
      <c r="J13" s="26">
        <f t="shared" si="2"/>
        <v>0.5</v>
      </c>
      <c r="M13" s="24" t="s">
        <v>221</v>
      </c>
      <c r="N13">
        <v>49</v>
      </c>
      <c r="O13">
        <v>45</v>
      </c>
      <c r="P13" s="1">
        <v>0.52127659574468088</v>
      </c>
    </row>
    <row r="14" spans="1:16" x14ac:dyDescent="0.25">
      <c r="A14" s="25" t="s">
        <v>28</v>
      </c>
      <c r="B14" s="25" t="s">
        <v>216</v>
      </c>
      <c r="C14" s="25" t="s">
        <v>43</v>
      </c>
      <c r="D14" s="25" t="s">
        <v>93</v>
      </c>
      <c r="E14" s="25" t="s">
        <v>44</v>
      </c>
      <c r="F14" s="25" t="str">
        <f t="shared" si="0"/>
        <v>Feng Yan / Woosa / Laika</v>
      </c>
      <c r="G14" s="25">
        <v>1</v>
      </c>
      <c r="H14" s="25">
        <v>1</v>
      </c>
      <c r="I14" s="25">
        <f t="shared" si="1"/>
        <v>2</v>
      </c>
      <c r="J14" s="26">
        <f t="shared" si="2"/>
        <v>0.5</v>
      </c>
      <c r="M14" s="24" t="s">
        <v>222</v>
      </c>
      <c r="N14">
        <v>26</v>
      </c>
      <c r="O14">
        <v>36</v>
      </c>
      <c r="P14" s="1">
        <v>0.41935483870967744</v>
      </c>
    </row>
    <row r="15" spans="1:16" x14ac:dyDescent="0.25">
      <c r="A15" s="25" t="s">
        <v>15</v>
      </c>
      <c r="B15" s="25" t="s">
        <v>217</v>
      </c>
      <c r="C15" s="25" t="s">
        <v>49</v>
      </c>
      <c r="D15" s="25" t="s">
        <v>79</v>
      </c>
      <c r="E15" s="25" t="s">
        <v>80</v>
      </c>
      <c r="F15" s="25" t="str">
        <f t="shared" si="0"/>
        <v>Khmun / Tetra / Kinki</v>
      </c>
      <c r="G15" s="25">
        <v>1</v>
      </c>
      <c r="H15" s="25">
        <v>1</v>
      </c>
      <c r="I15" s="25">
        <f t="shared" si="1"/>
        <v>2</v>
      </c>
      <c r="J15" s="26">
        <f t="shared" si="2"/>
        <v>0.5</v>
      </c>
      <c r="M15" s="24" t="s">
        <v>223</v>
      </c>
      <c r="N15">
        <v>25</v>
      </c>
      <c r="O15">
        <v>37</v>
      </c>
      <c r="P15" s="1">
        <v>0.40322580645161288</v>
      </c>
    </row>
    <row r="16" spans="1:16" x14ac:dyDescent="0.25">
      <c r="A16" s="25" t="s">
        <v>18</v>
      </c>
      <c r="B16" s="25" t="s">
        <v>216</v>
      </c>
      <c r="C16" s="25" t="s">
        <v>92</v>
      </c>
      <c r="D16" s="25" t="s">
        <v>159</v>
      </c>
      <c r="E16" s="25" t="s">
        <v>48</v>
      </c>
      <c r="F16" s="25" t="str">
        <f t="shared" si="0"/>
        <v>Moore / Kumar / Ritesh</v>
      </c>
      <c r="G16" s="25">
        <v>2</v>
      </c>
      <c r="H16" s="25">
        <v>2</v>
      </c>
      <c r="I16" s="25">
        <f t="shared" si="1"/>
        <v>4</v>
      </c>
      <c r="J16" s="26">
        <f t="shared" si="2"/>
        <v>0.5</v>
      </c>
      <c r="M16" s="24" t="s">
        <v>224</v>
      </c>
      <c r="N16">
        <v>24</v>
      </c>
      <c r="O16">
        <v>36</v>
      </c>
      <c r="P16" s="1">
        <v>0.4</v>
      </c>
    </row>
    <row r="17" spans="1:16" x14ac:dyDescent="0.25">
      <c r="A17" s="25" t="s">
        <v>204</v>
      </c>
      <c r="B17" s="25" t="s">
        <v>216</v>
      </c>
      <c r="C17" s="25" t="s">
        <v>40</v>
      </c>
      <c r="D17" s="25" t="s">
        <v>155</v>
      </c>
      <c r="E17" s="25" t="s">
        <v>101</v>
      </c>
      <c r="F17" s="25" t="str">
        <f t="shared" si="0"/>
        <v>Ophélia / Shahat / Manon</v>
      </c>
      <c r="G17" s="25">
        <v>1</v>
      </c>
      <c r="H17" s="25">
        <v>1</v>
      </c>
      <c r="I17" s="25">
        <f t="shared" si="1"/>
        <v>2</v>
      </c>
      <c r="J17" s="26">
        <f t="shared" si="2"/>
        <v>0.5</v>
      </c>
      <c r="M17" s="24" t="s">
        <v>243</v>
      </c>
      <c r="N17">
        <v>35</v>
      </c>
      <c r="O17">
        <v>57</v>
      </c>
      <c r="P17" s="1">
        <v>0.38043478260869568</v>
      </c>
    </row>
    <row r="18" spans="1:16" x14ac:dyDescent="0.25">
      <c r="A18" s="25" t="s">
        <v>11</v>
      </c>
      <c r="B18" s="25" t="s">
        <v>217</v>
      </c>
      <c r="C18" s="25" t="s">
        <v>58</v>
      </c>
      <c r="D18" s="25" t="s">
        <v>59</v>
      </c>
      <c r="E18" s="25" t="s">
        <v>60</v>
      </c>
      <c r="F18" s="25" t="str">
        <f t="shared" si="0"/>
        <v>Ciri Dark / Eshir / Truffe</v>
      </c>
      <c r="G18" s="25">
        <v>58</v>
      </c>
      <c r="H18" s="25">
        <v>59</v>
      </c>
      <c r="I18" s="25">
        <f t="shared" si="1"/>
        <v>117</v>
      </c>
      <c r="J18" s="26">
        <f t="shared" si="2"/>
        <v>0.49572649572649574</v>
      </c>
      <c r="M18" s="24" t="s">
        <v>244</v>
      </c>
      <c r="N18">
        <v>22</v>
      </c>
      <c r="O18">
        <v>38</v>
      </c>
      <c r="P18" s="1">
        <v>0.36666666666666664</v>
      </c>
    </row>
    <row r="19" spans="1:16" x14ac:dyDescent="0.25">
      <c r="A19" s="25" t="s">
        <v>14</v>
      </c>
      <c r="B19" s="25" t="s">
        <v>217</v>
      </c>
      <c r="C19" s="25" t="s">
        <v>49</v>
      </c>
      <c r="D19" s="25" t="s">
        <v>79</v>
      </c>
      <c r="E19" s="25" t="s">
        <v>80</v>
      </c>
      <c r="F19" s="25" t="str">
        <f t="shared" si="0"/>
        <v>Khmun / Tetra / Kinki</v>
      </c>
      <c r="G19" s="25">
        <v>155</v>
      </c>
      <c r="H19" s="25">
        <v>164</v>
      </c>
      <c r="I19" s="25">
        <f t="shared" si="1"/>
        <v>319</v>
      </c>
      <c r="J19" s="26">
        <f t="shared" si="2"/>
        <v>0.48589341692789967</v>
      </c>
      <c r="M19" s="24" t="s">
        <v>254</v>
      </c>
      <c r="N19">
        <v>8</v>
      </c>
      <c r="O19">
        <v>26</v>
      </c>
      <c r="P19" s="1">
        <v>0.23529411764705882</v>
      </c>
    </row>
    <row r="20" spans="1:16" x14ac:dyDescent="0.25">
      <c r="A20" s="25" t="s">
        <v>21</v>
      </c>
      <c r="B20" s="25" t="s">
        <v>216</v>
      </c>
      <c r="C20" s="25" t="s">
        <v>67</v>
      </c>
      <c r="D20" s="25" t="s">
        <v>68</v>
      </c>
      <c r="E20" s="25" t="s">
        <v>69</v>
      </c>
      <c r="F20" s="25" t="str">
        <f t="shared" si="0"/>
        <v>Louise / Brita / Racuni</v>
      </c>
      <c r="G20" s="25">
        <v>134</v>
      </c>
      <c r="H20" s="25">
        <v>144</v>
      </c>
      <c r="I20" s="25">
        <f t="shared" si="1"/>
        <v>278</v>
      </c>
      <c r="J20" s="26">
        <f t="shared" si="2"/>
        <v>0.48201438848920863</v>
      </c>
      <c r="M20" s="3" t="s">
        <v>20</v>
      </c>
      <c r="P20" s="1"/>
    </row>
    <row r="21" spans="1:16" x14ac:dyDescent="0.25">
      <c r="A21" s="25" t="s">
        <v>31</v>
      </c>
      <c r="B21" s="25" t="s">
        <v>216</v>
      </c>
      <c r="C21" s="25" t="s">
        <v>40</v>
      </c>
      <c r="D21" s="25" t="s">
        <v>68</v>
      </c>
      <c r="E21" s="25" t="s">
        <v>177</v>
      </c>
      <c r="F21" s="25" t="str">
        <f t="shared" si="0"/>
        <v>Ophélia / Brita / Angela</v>
      </c>
      <c r="G21" s="25">
        <v>83</v>
      </c>
      <c r="H21" s="25">
        <v>90</v>
      </c>
      <c r="I21" s="25">
        <f t="shared" si="1"/>
        <v>173</v>
      </c>
      <c r="J21" s="26">
        <f t="shared" si="2"/>
        <v>0.47976878612716761</v>
      </c>
      <c r="M21" s="24" t="s">
        <v>255</v>
      </c>
      <c r="N21">
        <v>33</v>
      </c>
      <c r="O21">
        <v>79</v>
      </c>
      <c r="P21" s="1">
        <v>0.29464285714285715</v>
      </c>
    </row>
    <row r="22" spans="1:16" x14ac:dyDescent="0.25">
      <c r="A22" s="25" t="s">
        <v>21</v>
      </c>
      <c r="B22" s="25" t="s">
        <v>217</v>
      </c>
      <c r="C22" s="25" t="s">
        <v>49</v>
      </c>
      <c r="D22" s="25" t="s">
        <v>79</v>
      </c>
      <c r="E22" s="25" t="s">
        <v>80</v>
      </c>
      <c r="F22" s="25" t="str">
        <f t="shared" si="0"/>
        <v>Khmun / Tetra / Kinki</v>
      </c>
      <c r="G22" s="25">
        <v>133</v>
      </c>
      <c r="H22" s="25">
        <v>145</v>
      </c>
      <c r="I22" s="25">
        <f t="shared" si="1"/>
        <v>278</v>
      </c>
      <c r="J22" s="26">
        <f t="shared" si="2"/>
        <v>0.47841726618705038</v>
      </c>
      <c r="M22" s="24" t="s">
        <v>256</v>
      </c>
      <c r="N22">
        <v>21</v>
      </c>
      <c r="O22">
        <v>56</v>
      </c>
      <c r="P22" s="1">
        <v>0.27272727272727271</v>
      </c>
    </row>
    <row r="23" spans="1:16" x14ac:dyDescent="0.25">
      <c r="A23" s="25" t="s">
        <v>16</v>
      </c>
      <c r="B23" s="25" t="s">
        <v>217</v>
      </c>
      <c r="C23" s="25" t="s">
        <v>52</v>
      </c>
      <c r="D23" s="25" t="s">
        <v>74</v>
      </c>
      <c r="E23" s="25" t="s">
        <v>75</v>
      </c>
      <c r="F23" s="25" t="str">
        <f t="shared" si="0"/>
        <v>Clara / Chilling / Vritra</v>
      </c>
      <c r="G23" s="25">
        <v>21</v>
      </c>
      <c r="H23" s="25">
        <v>23</v>
      </c>
      <c r="I23" s="25">
        <f t="shared" si="1"/>
        <v>44</v>
      </c>
      <c r="J23" s="26">
        <f t="shared" si="2"/>
        <v>0.47727272727272729</v>
      </c>
      <c r="M23" s="24" t="s">
        <v>253</v>
      </c>
      <c r="N23">
        <v>10</v>
      </c>
      <c r="O23">
        <v>29</v>
      </c>
      <c r="P23" s="1">
        <v>0.25641025641025639</v>
      </c>
    </row>
    <row r="24" spans="1:16" x14ac:dyDescent="0.25">
      <c r="A24" s="25" t="s">
        <v>17</v>
      </c>
      <c r="B24" s="25" t="s">
        <v>217</v>
      </c>
      <c r="C24" s="25" t="s">
        <v>49</v>
      </c>
      <c r="D24" s="25" t="s">
        <v>79</v>
      </c>
      <c r="E24" s="25" t="s">
        <v>80</v>
      </c>
      <c r="F24" s="25" t="str">
        <f t="shared" si="0"/>
        <v>Khmun / Tetra / Kinki</v>
      </c>
      <c r="G24" s="25">
        <v>41</v>
      </c>
      <c r="H24" s="25">
        <v>45</v>
      </c>
      <c r="I24" s="25">
        <f t="shared" si="1"/>
        <v>86</v>
      </c>
      <c r="J24" s="26">
        <f t="shared" si="2"/>
        <v>0.47674418604651164</v>
      </c>
      <c r="M24" s="3" t="s">
        <v>28</v>
      </c>
      <c r="P24" s="1"/>
    </row>
    <row r="25" spans="1:16" x14ac:dyDescent="0.25">
      <c r="A25" s="25" t="s">
        <v>21</v>
      </c>
      <c r="B25" s="25" t="s">
        <v>216</v>
      </c>
      <c r="C25" s="25" t="s">
        <v>106</v>
      </c>
      <c r="D25" s="25" t="s">
        <v>159</v>
      </c>
      <c r="E25" s="25" t="s">
        <v>45</v>
      </c>
      <c r="F25" s="25" t="str">
        <f t="shared" si="0"/>
        <v>Xing Zhe / Kumar / Camille</v>
      </c>
      <c r="G25" s="25">
        <v>17</v>
      </c>
      <c r="H25" s="25">
        <v>19</v>
      </c>
      <c r="I25" s="25">
        <f t="shared" si="1"/>
        <v>36</v>
      </c>
      <c r="J25" s="26">
        <f t="shared" si="2"/>
        <v>0.47222222222222221</v>
      </c>
      <c r="M25" s="24" t="s">
        <v>219</v>
      </c>
      <c r="N25">
        <v>22</v>
      </c>
      <c r="O25">
        <v>49</v>
      </c>
      <c r="P25" s="1">
        <v>0.30985915492957744</v>
      </c>
    </row>
    <row r="26" spans="1:16" x14ac:dyDescent="0.25">
      <c r="A26" s="25" t="s">
        <v>14</v>
      </c>
      <c r="B26" s="25" t="s">
        <v>216</v>
      </c>
      <c r="C26" s="25" t="s">
        <v>76</v>
      </c>
      <c r="D26" s="25" t="s">
        <v>77</v>
      </c>
      <c r="E26" s="25" t="s">
        <v>78</v>
      </c>
      <c r="F26" s="25" t="str">
        <f t="shared" si="0"/>
        <v>Chandra / Zen / Rakan</v>
      </c>
      <c r="G26" s="25">
        <v>80</v>
      </c>
      <c r="H26" s="25">
        <v>93</v>
      </c>
      <c r="I26" s="25">
        <f t="shared" si="1"/>
        <v>173</v>
      </c>
      <c r="J26" s="26">
        <f t="shared" si="2"/>
        <v>0.46242774566473988</v>
      </c>
      <c r="M26" s="24" t="s">
        <v>257</v>
      </c>
      <c r="N26">
        <v>13</v>
      </c>
      <c r="O26">
        <v>37</v>
      </c>
      <c r="P26" s="1">
        <v>0.26</v>
      </c>
    </row>
    <row r="27" spans="1:16" x14ac:dyDescent="0.25">
      <c r="A27" s="25" t="s">
        <v>10</v>
      </c>
      <c r="B27" s="25" t="s">
        <v>217</v>
      </c>
      <c r="C27" s="25" t="s">
        <v>64</v>
      </c>
      <c r="D27" s="25" t="s">
        <v>65</v>
      </c>
      <c r="E27" s="25" t="s">
        <v>114</v>
      </c>
      <c r="F27" s="25" t="str">
        <f t="shared" si="0"/>
        <v>Mihyang / Cichlid / Danu</v>
      </c>
      <c r="G27" s="25">
        <v>18</v>
      </c>
      <c r="H27" s="25">
        <v>21</v>
      </c>
      <c r="I27" s="25">
        <f t="shared" si="1"/>
        <v>39</v>
      </c>
      <c r="J27" s="26">
        <f t="shared" si="2"/>
        <v>0.46153846153846156</v>
      </c>
      <c r="M27" s="24" t="s">
        <v>246</v>
      </c>
      <c r="N27">
        <v>8</v>
      </c>
      <c r="O27">
        <v>30</v>
      </c>
      <c r="P27" s="1">
        <v>0.21052631578947367</v>
      </c>
    </row>
    <row r="28" spans="1:16" x14ac:dyDescent="0.25">
      <c r="A28" s="25" t="s">
        <v>17</v>
      </c>
      <c r="B28" s="25" t="s">
        <v>216</v>
      </c>
      <c r="C28" s="25" t="s">
        <v>100</v>
      </c>
      <c r="D28" s="25" t="s">
        <v>83</v>
      </c>
      <c r="E28" s="25" t="s">
        <v>101</v>
      </c>
      <c r="F28" s="25" t="str">
        <f t="shared" si="0"/>
        <v>Nigong / Byungchul / Manon</v>
      </c>
      <c r="G28" s="25">
        <v>50</v>
      </c>
      <c r="H28" s="25">
        <v>59</v>
      </c>
      <c r="I28" s="25">
        <f t="shared" si="1"/>
        <v>109</v>
      </c>
      <c r="J28" s="26">
        <f t="shared" si="2"/>
        <v>0.45871559633027525</v>
      </c>
      <c r="M28" s="3" t="s">
        <v>17</v>
      </c>
      <c r="P28" s="1"/>
    </row>
    <row r="29" spans="1:16" x14ac:dyDescent="0.25">
      <c r="A29" s="25" t="s">
        <v>10</v>
      </c>
      <c r="B29" s="25" t="s">
        <v>217</v>
      </c>
      <c r="C29" s="25" t="s">
        <v>58</v>
      </c>
      <c r="D29" s="25" t="s">
        <v>121</v>
      </c>
      <c r="E29" s="25" t="s">
        <v>56</v>
      </c>
      <c r="F29" s="25" t="str">
        <f t="shared" si="0"/>
        <v>Ciri Dark / Emily / Vigor</v>
      </c>
      <c r="G29" s="25">
        <v>88</v>
      </c>
      <c r="H29" s="25">
        <v>105</v>
      </c>
      <c r="I29" s="25">
        <f t="shared" si="1"/>
        <v>193</v>
      </c>
      <c r="J29" s="26">
        <f t="shared" si="2"/>
        <v>0.45595854922279794</v>
      </c>
      <c r="M29" s="24" t="s">
        <v>219</v>
      </c>
      <c r="N29">
        <v>41</v>
      </c>
      <c r="O29">
        <v>45</v>
      </c>
      <c r="P29" s="1">
        <v>0.47674418604651164</v>
      </c>
    </row>
    <row r="30" spans="1:16" x14ac:dyDescent="0.25">
      <c r="A30" s="25" t="s">
        <v>11</v>
      </c>
      <c r="B30" s="25" t="s">
        <v>216</v>
      </c>
      <c r="C30" s="25" t="s">
        <v>46</v>
      </c>
      <c r="D30" s="25" t="s">
        <v>47</v>
      </c>
      <c r="E30" s="25" t="s">
        <v>48</v>
      </c>
      <c r="F30" s="25" t="str">
        <f t="shared" si="0"/>
        <v>Satoru Gojo / Parjanya / Ritesh</v>
      </c>
      <c r="G30" s="25">
        <v>35</v>
      </c>
      <c r="H30" s="25">
        <v>42</v>
      </c>
      <c r="I30" s="25">
        <f t="shared" si="1"/>
        <v>77</v>
      </c>
      <c r="J30" s="26">
        <f t="shared" si="2"/>
        <v>0.45454545454545453</v>
      </c>
      <c r="M30" s="24" t="s">
        <v>225</v>
      </c>
      <c r="N30">
        <v>50</v>
      </c>
      <c r="O30">
        <v>59</v>
      </c>
      <c r="P30" s="1">
        <v>0.45871559633027525</v>
      </c>
    </row>
    <row r="31" spans="1:16" x14ac:dyDescent="0.25">
      <c r="A31" s="25" t="s">
        <v>10</v>
      </c>
      <c r="B31" s="25" t="s">
        <v>216</v>
      </c>
      <c r="C31" s="25" t="s">
        <v>122</v>
      </c>
      <c r="D31" s="25" t="s">
        <v>77</v>
      </c>
      <c r="E31" s="25" t="s">
        <v>81</v>
      </c>
      <c r="F31" s="25" t="str">
        <f t="shared" si="0"/>
        <v>Sylvia / Zen / Tesarion</v>
      </c>
      <c r="G31" s="25">
        <v>123</v>
      </c>
      <c r="H31" s="25">
        <v>148</v>
      </c>
      <c r="I31" s="25">
        <f t="shared" si="1"/>
        <v>271</v>
      </c>
      <c r="J31" s="26">
        <f t="shared" si="2"/>
        <v>0.45387453874538747</v>
      </c>
      <c r="M31" s="24" t="s">
        <v>245</v>
      </c>
      <c r="N31">
        <v>13</v>
      </c>
      <c r="O31">
        <v>20</v>
      </c>
      <c r="P31" s="1">
        <v>0.39393939393939392</v>
      </c>
    </row>
    <row r="32" spans="1:16" x14ac:dyDescent="0.25">
      <c r="A32" s="25" t="s">
        <v>10</v>
      </c>
      <c r="B32" s="25" t="s">
        <v>216</v>
      </c>
      <c r="C32" s="25" t="s">
        <v>96</v>
      </c>
      <c r="D32" s="25" t="s">
        <v>119</v>
      </c>
      <c r="E32" s="25" t="s">
        <v>120</v>
      </c>
      <c r="F32" s="25" t="str">
        <f t="shared" si="0"/>
        <v>Seara / Eivor Dark / Iris</v>
      </c>
      <c r="G32" s="25">
        <v>163</v>
      </c>
      <c r="H32" s="25">
        <v>204</v>
      </c>
      <c r="I32" s="25">
        <f t="shared" si="1"/>
        <v>367</v>
      </c>
      <c r="J32" s="26">
        <f t="shared" si="2"/>
        <v>0.44414168937329701</v>
      </c>
      <c r="M32" s="24" t="s">
        <v>237</v>
      </c>
      <c r="N32">
        <v>38</v>
      </c>
      <c r="O32">
        <v>60</v>
      </c>
      <c r="P32" s="1">
        <v>0.38775510204081631</v>
      </c>
    </row>
    <row r="33" spans="1:16" x14ac:dyDescent="0.25">
      <c r="A33" s="25" t="s">
        <v>204</v>
      </c>
      <c r="B33" s="25" t="s">
        <v>217</v>
      </c>
      <c r="C33" s="25" t="s">
        <v>49</v>
      </c>
      <c r="D33" s="25" t="s">
        <v>79</v>
      </c>
      <c r="E33" s="25" t="s">
        <v>80</v>
      </c>
      <c r="F33" s="25" t="str">
        <f t="shared" si="0"/>
        <v>Khmun / Tetra / Kinki</v>
      </c>
      <c r="G33" s="25">
        <v>27</v>
      </c>
      <c r="H33" s="25">
        <v>34</v>
      </c>
      <c r="I33" s="25">
        <f t="shared" si="1"/>
        <v>61</v>
      </c>
      <c r="J33" s="26">
        <f t="shared" si="2"/>
        <v>0.44262295081967212</v>
      </c>
      <c r="M33" s="24" t="s">
        <v>258</v>
      </c>
      <c r="N33">
        <v>76</v>
      </c>
      <c r="O33">
        <v>142</v>
      </c>
      <c r="P33" s="1">
        <v>0.34862385321100919</v>
      </c>
    </row>
    <row r="34" spans="1:16" x14ac:dyDescent="0.25">
      <c r="A34" s="25" t="s">
        <v>21</v>
      </c>
      <c r="B34" s="25" t="s">
        <v>217</v>
      </c>
      <c r="C34" s="25" t="s">
        <v>52</v>
      </c>
      <c r="D34" s="25" t="s">
        <v>74</v>
      </c>
      <c r="E34" s="25" t="s">
        <v>114</v>
      </c>
      <c r="F34" s="25" t="str">
        <f t="shared" si="0"/>
        <v>Clara / Chilling / Danu</v>
      </c>
      <c r="G34" s="25">
        <v>45</v>
      </c>
      <c r="H34" s="25">
        <v>57</v>
      </c>
      <c r="I34" s="25">
        <f t="shared" si="1"/>
        <v>102</v>
      </c>
      <c r="J34" s="26">
        <f t="shared" si="2"/>
        <v>0.44117647058823528</v>
      </c>
      <c r="M34" s="24" t="s">
        <v>240</v>
      </c>
      <c r="N34">
        <v>30</v>
      </c>
      <c r="O34">
        <v>78</v>
      </c>
      <c r="P34" s="1">
        <v>0.27777777777777779</v>
      </c>
    </row>
    <row r="35" spans="1:16" x14ac:dyDescent="0.25">
      <c r="A35" s="25" t="s">
        <v>16</v>
      </c>
      <c r="B35" s="25" t="s">
        <v>217</v>
      </c>
      <c r="C35" s="25" t="s">
        <v>49</v>
      </c>
      <c r="D35" s="25" t="s">
        <v>79</v>
      </c>
      <c r="E35" s="25" t="s">
        <v>80</v>
      </c>
      <c r="F35" s="25" t="str">
        <f t="shared" si="0"/>
        <v>Khmun / Tetra / Kinki</v>
      </c>
      <c r="G35" s="25">
        <v>44</v>
      </c>
      <c r="H35" s="25">
        <v>56</v>
      </c>
      <c r="I35" s="25">
        <f t="shared" si="1"/>
        <v>100</v>
      </c>
      <c r="J35" s="26">
        <f t="shared" si="2"/>
        <v>0.44</v>
      </c>
      <c r="M35" s="3" t="s">
        <v>18</v>
      </c>
      <c r="P35" s="1"/>
    </row>
    <row r="36" spans="1:16" x14ac:dyDescent="0.25">
      <c r="A36" s="25" t="s">
        <v>14</v>
      </c>
      <c r="B36" s="25" t="s">
        <v>216</v>
      </c>
      <c r="C36" s="25" t="s">
        <v>67</v>
      </c>
      <c r="D36" s="25" t="s">
        <v>80</v>
      </c>
      <c r="E36" s="25" t="s">
        <v>107</v>
      </c>
      <c r="F36" s="25" t="str">
        <f t="shared" si="0"/>
        <v>Louise / Kinki / Miles</v>
      </c>
      <c r="G36" s="25">
        <v>192</v>
      </c>
      <c r="H36" s="25">
        <v>245</v>
      </c>
      <c r="I36" s="25">
        <f t="shared" si="1"/>
        <v>437</v>
      </c>
      <c r="J36" s="26">
        <f t="shared" si="2"/>
        <v>0.43935926773455375</v>
      </c>
      <c r="M36" s="24" t="s">
        <v>231</v>
      </c>
      <c r="N36">
        <v>28</v>
      </c>
      <c r="O36">
        <v>75</v>
      </c>
      <c r="P36" s="1">
        <v>0.27184466019417475</v>
      </c>
    </row>
    <row r="37" spans="1:16" x14ac:dyDescent="0.25">
      <c r="A37" s="25" t="s">
        <v>158</v>
      </c>
      <c r="B37" s="25" t="s">
        <v>217</v>
      </c>
      <c r="C37" s="25" t="s">
        <v>108</v>
      </c>
      <c r="D37" s="25" t="s">
        <v>99</v>
      </c>
      <c r="E37" s="25" t="s">
        <v>80</v>
      </c>
      <c r="F37" s="25" t="str">
        <f t="shared" si="0"/>
        <v>Carcano / Molly / Kinki</v>
      </c>
      <c r="G37" s="25">
        <v>3</v>
      </c>
      <c r="H37" s="25">
        <v>4</v>
      </c>
      <c r="I37" s="25">
        <f t="shared" si="1"/>
        <v>7</v>
      </c>
      <c r="J37" s="26">
        <f t="shared" si="2"/>
        <v>0.42857142857142855</v>
      </c>
      <c r="M37" s="3" t="s">
        <v>11</v>
      </c>
      <c r="P37" s="1"/>
    </row>
    <row r="38" spans="1:16" x14ac:dyDescent="0.25">
      <c r="A38" s="25" t="s">
        <v>11</v>
      </c>
      <c r="B38" s="25" t="s">
        <v>217</v>
      </c>
      <c r="C38" s="25" t="s">
        <v>55</v>
      </c>
      <c r="D38" s="25" t="s">
        <v>56</v>
      </c>
      <c r="E38" s="25" t="s">
        <v>57</v>
      </c>
      <c r="F38" s="25" t="str">
        <f t="shared" si="0"/>
        <v>Harmonia / Vigor / Roid</v>
      </c>
      <c r="G38" s="25">
        <v>33</v>
      </c>
      <c r="H38" s="25">
        <v>44</v>
      </c>
      <c r="I38" s="25">
        <f t="shared" si="1"/>
        <v>77</v>
      </c>
      <c r="J38" s="26">
        <f t="shared" si="2"/>
        <v>0.42857142857142855</v>
      </c>
      <c r="M38" s="24" t="s">
        <v>226</v>
      </c>
      <c r="N38">
        <v>43</v>
      </c>
      <c r="O38">
        <v>43</v>
      </c>
      <c r="P38" s="1">
        <v>0.5</v>
      </c>
    </row>
    <row r="39" spans="1:16" x14ac:dyDescent="0.25">
      <c r="A39" s="25" t="s">
        <v>21</v>
      </c>
      <c r="B39" s="25" t="s">
        <v>216</v>
      </c>
      <c r="C39" s="25" t="s">
        <v>41</v>
      </c>
      <c r="D39" s="25" t="s">
        <v>91</v>
      </c>
      <c r="E39" s="25" t="s">
        <v>101</v>
      </c>
      <c r="F39" s="25" t="str">
        <f t="shared" si="0"/>
        <v>Théomars / Nora / Manon</v>
      </c>
      <c r="G39" s="25">
        <v>172</v>
      </c>
      <c r="H39" s="25">
        <v>237</v>
      </c>
      <c r="I39" s="25">
        <f t="shared" si="1"/>
        <v>409</v>
      </c>
      <c r="J39" s="26">
        <f t="shared" si="2"/>
        <v>0.42053789731051344</v>
      </c>
      <c r="M39" s="24" t="s">
        <v>227</v>
      </c>
      <c r="N39">
        <v>58</v>
      </c>
      <c r="O39">
        <v>59</v>
      </c>
      <c r="P39" s="1">
        <v>0.49572649572649574</v>
      </c>
    </row>
    <row r="40" spans="1:16" x14ac:dyDescent="0.25">
      <c r="A40" s="25" t="s">
        <v>12</v>
      </c>
      <c r="B40" s="25" t="s">
        <v>217</v>
      </c>
      <c r="C40" s="25" t="s">
        <v>108</v>
      </c>
      <c r="D40" s="25" t="s">
        <v>120</v>
      </c>
      <c r="E40" s="25" t="s">
        <v>75</v>
      </c>
      <c r="F40" s="25" t="str">
        <f t="shared" si="0"/>
        <v>Carcano / Iris / Vritra</v>
      </c>
      <c r="G40" s="25">
        <v>26</v>
      </c>
      <c r="H40" s="25">
        <v>36</v>
      </c>
      <c r="I40" s="25">
        <f t="shared" si="1"/>
        <v>62</v>
      </c>
      <c r="J40" s="26">
        <f t="shared" si="2"/>
        <v>0.41935483870967744</v>
      </c>
      <c r="M40" s="24" t="s">
        <v>228</v>
      </c>
      <c r="N40">
        <v>35</v>
      </c>
      <c r="O40">
        <v>42</v>
      </c>
      <c r="P40" s="1">
        <v>0.45454545454545453</v>
      </c>
    </row>
    <row r="41" spans="1:16" x14ac:dyDescent="0.25">
      <c r="A41" s="25" t="s">
        <v>21</v>
      </c>
      <c r="B41" s="25" t="s">
        <v>216</v>
      </c>
      <c r="C41" s="25" t="s">
        <v>76</v>
      </c>
      <c r="D41" s="25" t="s">
        <v>161</v>
      </c>
      <c r="E41" s="25" t="s">
        <v>81</v>
      </c>
      <c r="F41" s="25" t="str">
        <f t="shared" si="0"/>
        <v>Chandra / Saturo Gojo Vent / Tesarion</v>
      </c>
      <c r="G41" s="25">
        <v>10</v>
      </c>
      <c r="H41" s="25">
        <v>14</v>
      </c>
      <c r="I41" s="25">
        <f t="shared" si="1"/>
        <v>24</v>
      </c>
      <c r="J41" s="26">
        <f t="shared" si="2"/>
        <v>0.41666666666666669</v>
      </c>
      <c r="M41" s="24" t="s">
        <v>224</v>
      </c>
      <c r="N41">
        <v>33</v>
      </c>
      <c r="O41">
        <v>44</v>
      </c>
      <c r="P41" s="1">
        <v>0.42857142857142855</v>
      </c>
    </row>
    <row r="42" spans="1:16" x14ac:dyDescent="0.25">
      <c r="A42" s="25" t="s">
        <v>14</v>
      </c>
      <c r="B42" s="25" t="s">
        <v>216</v>
      </c>
      <c r="C42" s="25" t="s">
        <v>81</v>
      </c>
      <c r="D42" s="25" t="s">
        <v>105</v>
      </c>
      <c r="E42" s="25" t="s">
        <v>42</v>
      </c>
      <c r="F42" s="25" t="str">
        <f t="shared" si="0"/>
        <v>Tesarion / Praha / Taranys</v>
      </c>
      <c r="G42" s="25">
        <v>74</v>
      </c>
      <c r="H42" s="25">
        <v>106</v>
      </c>
      <c r="I42" s="25">
        <f t="shared" si="1"/>
        <v>180</v>
      </c>
      <c r="J42" s="26">
        <f t="shared" si="2"/>
        <v>0.41111111111111109</v>
      </c>
      <c r="M42" s="24" t="s">
        <v>233</v>
      </c>
      <c r="N42">
        <v>42</v>
      </c>
      <c r="O42">
        <v>68</v>
      </c>
      <c r="P42" s="1">
        <v>0.38181818181818183</v>
      </c>
    </row>
    <row r="43" spans="1:16" x14ac:dyDescent="0.25">
      <c r="A43" s="25" t="s">
        <v>14</v>
      </c>
      <c r="B43" s="25" t="s">
        <v>217</v>
      </c>
      <c r="C43" s="25" t="s">
        <v>55</v>
      </c>
      <c r="D43" s="25" t="s">
        <v>56</v>
      </c>
      <c r="E43" s="25" t="s">
        <v>57</v>
      </c>
      <c r="F43" s="25" t="str">
        <f t="shared" si="0"/>
        <v>Harmonia / Vigor / Roid</v>
      </c>
      <c r="G43" s="25">
        <v>59</v>
      </c>
      <c r="H43" s="25">
        <v>85</v>
      </c>
      <c r="I43" s="25">
        <f t="shared" si="1"/>
        <v>144</v>
      </c>
      <c r="J43" s="26">
        <f t="shared" si="2"/>
        <v>0.40972222222222221</v>
      </c>
      <c r="M43" s="24" t="s">
        <v>259</v>
      </c>
      <c r="N43">
        <v>27</v>
      </c>
      <c r="O43">
        <v>59</v>
      </c>
      <c r="P43" s="1">
        <v>0.31395348837209303</v>
      </c>
    </row>
    <row r="44" spans="1:16" x14ac:dyDescent="0.25">
      <c r="A44" s="25" t="s">
        <v>14</v>
      </c>
      <c r="B44" s="25" t="s">
        <v>216</v>
      </c>
      <c r="C44" s="25" t="s">
        <v>40</v>
      </c>
      <c r="D44" s="25" t="s">
        <v>94</v>
      </c>
      <c r="E44" s="25" t="s">
        <v>41</v>
      </c>
      <c r="F44" s="25" t="str">
        <f t="shared" si="0"/>
        <v>Ophélia / Riley / Théomars</v>
      </c>
      <c r="G44" s="25">
        <v>167</v>
      </c>
      <c r="H44" s="25">
        <v>241</v>
      </c>
      <c r="I44" s="25">
        <f t="shared" si="1"/>
        <v>408</v>
      </c>
      <c r="J44" s="26">
        <f t="shared" si="2"/>
        <v>0.40931372549019607</v>
      </c>
      <c r="M44" s="24" t="s">
        <v>260</v>
      </c>
      <c r="N44">
        <v>7</v>
      </c>
      <c r="O44">
        <v>23</v>
      </c>
      <c r="P44" s="1">
        <v>0.23333333333333334</v>
      </c>
    </row>
    <row r="45" spans="1:16" x14ac:dyDescent="0.25">
      <c r="A45" s="25" t="s">
        <v>90</v>
      </c>
      <c r="B45" s="25" t="s">
        <v>216</v>
      </c>
      <c r="C45" s="25" t="s">
        <v>76</v>
      </c>
      <c r="D45" s="25" t="s">
        <v>83</v>
      </c>
      <c r="E45" s="25" t="s">
        <v>81</v>
      </c>
      <c r="F45" s="25" t="str">
        <f t="shared" si="0"/>
        <v>Chandra / Byungchul / Tesarion</v>
      </c>
      <c r="G45" s="25">
        <v>73</v>
      </c>
      <c r="H45" s="25">
        <v>106</v>
      </c>
      <c r="I45" s="25">
        <f t="shared" si="1"/>
        <v>179</v>
      </c>
      <c r="J45" s="26">
        <f t="shared" si="2"/>
        <v>0.40782122905027934</v>
      </c>
      <c r="M45" s="24" t="s">
        <v>261</v>
      </c>
      <c r="N45">
        <v>15</v>
      </c>
      <c r="O45">
        <v>50</v>
      </c>
      <c r="P45" s="1">
        <v>0.23076923076923078</v>
      </c>
    </row>
    <row r="46" spans="1:16" x14ac:dyDescent="0.25">
      <c r="A46" s="25" t="s">
        <v>12</v>
      </c>
      <c r="B46" s="25" t="s">
        <v>216</v>
      </c>
      <c r="C46" s="25" t="s">
        <v>96</v>
      </c>
      <c r="D46" s="25" t="s">
        <v>97</v>
      </c>
      <c r="E46" s="25" t="s">
        <v>78</v>
      </c>
      <c r="F46" s="25" t="str">
        <f t="shared" si="0"/>
        <v>Seara / Orion / Rakan</v>
      </c>
      <c r="G46" s="25">
        <v>25</v>
      </c>
      <c r="H46" s="25">
        <v>37</v>
      </c>
      <c r="I46" s="25">
        <f t="shared" si="1"/>
        <v>62</v>
      </c>
      <c r="J46" s="26">
        <f t="shared" si="2"/>
        <v>0.40322580645161288</v>
      </c>
      <c r="M46" s="3" t="s">
        <v>26</v>
      </c>
      <c r="P46" s="1"/>
    </row>
    <row r="47" spans="1:16" x14ac:dyDescent="0.25">
      <c r="A47" s="25" t="s">
        <v>31</v>
      </c>
      <c r="B47" s="25" t="s">
        <v>217</v>
      </c>
      <c r="C47" s="25" t="s">
        <v>58</v>
      </c>
      <c r="D47" s="25" t="s">
        <v>56</v>
      </c>
      <c r="E47" s="25" t="s">
        <v>66</v>
      </c>
      <c r="F47" s="25" t="str">
        <f t="shared" si="0"/>
        <v>Ciri Dark / Vigor / Liu Mei</v>
      </c>
      <c r="G47" s="25">
        <v>58</v>
      </c>
      <c r="H47" s="25">
        <v>87</v>
      </c>
      <c r="I47" s="25">
        <f t="shared" si="1"/>
        <v>145</v>
      </c>
      <c r="J47" s="26">
        <f t="shared" si="2"/>
        <v>0.4</v>
      </c>
      <c r="M47" s="24" t="s">
        <v>229</v>
      </c>
      <c r="N47">
        <v>20</v>
      </c>
      <c r="O47">
        <v>18</v>
      </c>
      <c r="P47" s="1">
        <v>0.52631578947368418</v>
      </c>
    </row>
    <row r="48" spans="1:16" x14ac:dyDescent="0.25">
      <c r="A48" s="25" t="s">
        <v>15</v>
      </c>
      <c r="B48" s="25" t="s">
        <v>217</v>
      </c>
      <c r="C48" s="25" t="s">
        <v>52</v>
      </c>
      <c r="D48" s="25" t="s">
        <v>56</v>
      </c>
      <c r="E48" s="25" t="s">
        <v>75</v>
      </c>
      <c r="F48" s="25" t="str">
        <f t="shared" si="0"/>
        <v>Clara / Vigor / Vritra</v>
      </c>
      <c r="G48" s="25">
        <v>4</v>
      </c>
      <c r="H48" s="25">
        <v>6</v>
      </c>
      <c r="I48" s="25">
        <f t="shared" si="1"/>
        <v>10</v>
      </c>
      <c r="J48" s="26">
        <f t="shared" si="2"/>
        <v>0.4</v>
      </c>
      <c r="M48" s="24" t="s">
        <v>262</v>
      </c>
      <c r="N48">
        <v>25</v>
      </c>
      <c r="O48">
        <v>57</v>
      </c>
      <c r="P48" s="1">
        <v>0.3048780487804878</v>
      </c>
    </row>
    <row r="49" spans="1:16" x14ac:dyDescent="0.25">
      <c r="A49" s="25" t="s">
        <v>12</v>
      </c>
      <c r="B49" s="25" t="s">
        <v>217</v>
      </c>
      <c r="C49" s="25" t="s">
        <v>55</v>
      </c>
      <c r="D49" s="25" t="s">
        <v>56</v>
      </c>
      <c r="E49" s="25" t="s">
        <v>57</v>
      </c>
      <c r="F49" s="25" t="str">
        <f t="shared" si="0"/>
        <v>Harmonia / Vigor / Roid</v>
      </c>
      <c r="G49" s="25">
        <v>24</v>
      </c>
      <c r="H49" s="25">
        <v>36</v>
      </c>
      <c r="I49" s="25">
        <f t="shared" si="1"/>
        <v>60</v>
      </c>
      <c r="J49" s="26">
        <f t="shared" si="2"/>
        <v>0.4</v>
      </c>
      <c r="M49" s="3" t="s">
        <v>158</v>
      </c>
      <c r="P49" s="1"/>
    </row>
    <row r="50" spans="1:16" x14ac:dyDescent="0.25">
      <c r="A50" s="25" t="s">
        <v>16</v>
      </c>
      <c r="B50" s="25" t="s">
        <v>216</v>
      </c>
      <c r="C50" s="25" t="s">
        <v>76</v>
      </c>
      <c r="D50" s="25" t="s">
        <v>77</v>
      </c>
      <c r="E50" s="25" t="s">
        <v>78</v>
      </c>
      <c r="F50" s="25" t="str">
        <f t="shared" si="0"/>
        <v>Chandra / Zen / Rakan</v>
      </c>
      <c r="G50" s="25">
        <v>59</v>
      </c>
      <c r="H50" s="25">
        <v>89</v>
      </c>
      <c r="I50" s="25">
        <f t="shared" si="1"/>
        <v>148</v>
      </c>
      <c r="J50" s="26">
        <f t="shared" si="2"/>
        <v>0.39864864864864863</v>
      </c>
      <c r="M50" s="24" t="s">
        <v>230</v>
      </c>
      <c r="N50">
        <v>21</v>
      </c>
      <c r="O50">
        <v>19</v>
      </c>
      <c r="P50" s="1">
        <v>0.52500000000000002</v>
      </c>
    </row>
    <row r="51" spans="1:16" x14ac:dyDescent="0.25">
      <c r="A51" s="25" t="s">
        <v>17</v>
      </c>
      <c r="B51" s="25" t="s">
        <v>217</v>
      </c>
      <c r="C51" s="25" t="s">
        <v>52</v>
      </c>
      <c r="D51" s="25" t="s">
        <v>56</v>
      </c>
      <c r="E51" s="25" t="s">
        <v>75</v>
      </c>
      <c r="F51" s="25" t="str">
        <f t="shared" si="0"/>
        <v>Clara / Vigor / Vritra</v>
      </c>
      <c r="G51" s="25">
        <v>13</v>
      </c>
      <c r="H51" s="25">
        <v>20</v>
      </c>
      <c r="I51" s="25">
        <f t="shared" si="1"/>
        <v>33</v>
      </c>
      <c r="J51" s="26">
        <f t="shared" si="2"/>
        <v>0.39393939393939392</v>
      </c>
      <c r="M51" s="24" t="s">
        <v>263</v>
      </c>
      <c r="N51">
        <v>11</v>
      </c>
      <c r="O51">
        <v>21</v>
      </c>
      <c r="P51" s="1">
        <v>0.34375</v>
      </c>
    </row>
    <row r="52" spans="1:16" x14ac:dyDescent="0.25">
      <c r="A52" s="25" t="s">
        <v>15</v>
      </c>
      <c r="B52" s="25" t="s">
        <v>217</v>
      </c>
      <c r="C52" s="25" t="s">
        <v>108</v>
      </c>
      <c r="D52" s="25" t="s">
        <v>120</v>
      </c>
      <c r="E52" s="25" t="s">
        <v>104</v>
      </c>
      <c r="F52" s="25" t="str">
        <f t="shared" si="0"/>
        <v>Carcano / Iris / Triana</v>
      </c>
      <c r="G52" s="25">
        <v>9</v>
      </c>
      <c r="H52" s="25">
        <v>14</v>
      </c>
      <c r="I52" s="25">
        <f t="shared" si="1"/>
        <v>23</v>
      </c>
      <c r="J52" s="26">
        <f t="shared" si="2"/>
        <v>0.39130434782608697</v>
      </c>
      <c r="M52" s="3" t="s">
        <v>31</v>
      </c>
      <c r="P52" s="1"/>
    </row>
    <row r="53" spans="1:16" x14ac:dyDescent="0.25">
      <c r="A53" s="25" t="s">
        <v>31</v>
      </c>
      <c r="B53" s="25" t="s">
        <v>217</v>
      </c>
      <c r="C53" s="25" t="s">
        <v>52</v>
      </c>
      <c r="D53" s="25" t="s">
        <v>74</v>
      </c>
      <c r="E53" s="25" t="s">
        <v>75</v>
      </c>
      <c r="F53" s="25" t="str">
        <f t="shared" si="0"/>
        <v>Clara / Chilling / Vritra</v>
      </c>
      <c r="G53" s="25">
        <v>9</v>
      </c>
      <c r="H53" s="25">
        <v>14</v>
      </c>
      <c r="I53" s="25">
        <f t="shared" si="1"/>
        <v>23</v>
      </c>
      <c r="J53" s="26">
        <f t="shared" si="2"/>
        <v>0.39130434782608697</v>
      </c>
      <c r="M53" s="24" t="s">
        <v>231</v>
      </c>
      <c r="N53">
        <v>83</v>
      </c>
      <c r="O53">
        <v>90</v>
      </c>
      <c r="P53" s="1">
        <v>0.47976878612716761</v>
      </c>
    </row>
    <row r="54" spans="1:16" x14ac:dyDescent="0.25">
      <c r="A54" s="25" t="s">
        <v>17</v>
      </c>
      <c r="B54" s="25" t="s">
        <v>216</v>
      </c>
      <c r="C54" s="25" t="s">
        <v>76</v>
      </c>
      <c r="D54" s="25" t="s">
        <v>77</v>
      </c>
      <c r="E54" s="25" t="s">
        <v>78</v>
      </c>
      <c r="F54" s="25" t="str">
        <f t="shared" si="0"/>
        <v>Chandra / Zen / Rakan</v>
      </c>
      <c r="G54" s="25">
        <v>38</v>
      </c>
      <c r="H54" s="25">
        <v>60</v>
      </c>
      <c r="I54" s="25">
        <f t="shared" si="1"/>
        <v>98</v>
      </c>
      <c r="J54" s="26">
        <f t="shared" si="2"/>
        <v>0.38775510204081631</v>
      </c>
      <c r="M54" s="24" t="s">
        <v>232</v>
      </c>
      <c r="N54">
        <v>58</v>
      </c>
      <c r="O54">
        <v>87</v>
      </c>
      <c r="P54" s="1">
        <v>0.4</v>
      </c>
    </row>
    <row r="55" spans="1:16" x14ac:dyDescent="0.25">
      <c r="A55" s="25" t="s">
        <v>15</v>
      </c>
      <c r="B55" s="25" t="s">
        <v>217</v>
      </c>
      <c r="C55" s="25" t="s">
        <v>123</v>
      </c>
      <c r="D55" s="25" t="s">
        <v>124</v>
      </c>
      <c r="E55" s="25" t="s">
        <v>125</v>
      </c>
      <c r="F55" s="25" t="str">
        <f t="shared" si="0"/>
        <v>Coockie Vent / Raoq / Fei</v>
      </c>
      <c r="G55" s="25">
        <v>12</v>
      </c>
      <c r="H55" s="25">
        <v>19</v>
      </c>
      <c r="I55" s="25">
        <f t="shared" si="1"/>
        <v>31</v>
      </c>
      <c r="J55" s="26">
        <f t="shared" si="2"/>
        <v>0.38709677419354838</v>
      </c>
      <c r="M55" s="24" t="s">
        <v>223</v>
      </c>
      <c r="N55">
        <v>95</v>
      </c>
      <c r="O55">
        <v>169</v>
      </c>
      <c r="P55" s="1">
        <v>0.35984848484848486</v>
      </c>
    </row>
    <row r="56" spans="1:16" x14ac:dyDescent="0.25">
      <c r="A56" s="25" t="s">
        <v>15</v>
      </c>
      <c r="B56" s="25" t="s">
        <v>216</v>
      </c>
      <c r="C56" s="25" t="s">
        <v>108</v>
      </c>
      <c r="D56" s="25" t="s">
        <v>126</v>
      </c>
      <c r="E56" s="25" t="s">
        <v>53</v>
      </c>
      <c r="F56" s="25" t="str">
        <f t="shared" si="0"/>
        <v>Carcano / Celia / Bombay</v>
      </c>
      <c r="G56" s="25">
        <v>10</v>
      </c>
      <c r="H56" s="25">
        <v>16</v>
      </c>
      <c r="I56" s="25">
        <f t="shared" si="1"/>
        <v>26</v>
      </c>
      <c r="J56" s="26">
        <f t="shared" si="2"/>
        <v>0.38461538461538464</v>
      </c>
      <c r="M56" s="24" t="s">
        <v>236</v>
      </c>
      <c r="N56">
        <v>60</v>
      </c>
      <c r="O56">
        <v>134</v>
      </c>
      <c r="P56" s="1">
        <v>0.30927835051546393</v>
      </c>
    </row>
    <row r="57" spans="1:16" x14ac:dyDescent="0.25">
      <c r="A57" s="25" t="s">
        <v>16</v>
      </c>
      <c r="B57" s="25" t="s">
        <v>216</v>
      </c>
      <c r="C57" s="25" t="s">
        <v>81</v>
      </c>
      <c r="D57" s="25" t="s">
        <v>82</v>
      </c>
      <c r="E57" s="25" t="s">
        <v>83</v>
      </c>
      <c r="F57" s="25" t="str">
        <f t="shared" si="0"/>
        <v>Tesarion / Lora / Byungchul</v>
      </c>
      <c r="G57" s="25">
        <v>50</v>
      </c>
      <c r="H57" s="25">
        <v>80</v>
      </c>
      <c r="I57" s="25">
        <f t="shared" si="1"/>
        <v>130</v>
      </c>
      <c r="J57" s="26">
        <f t="shared" si="2"/>
        <v>0.38461538461538464</v>
      </c>
      <c r="M57" s="3" t="s">
        <v>21</v>
      </c>
      <c r="P57" s="1"/>
    </row>
    <row r="58" spans="1:16" x14ac:dyDescent="0.25">
      <c r="A58" s="25" t="s">
        <v>11</v>
      </c>
      <c r="B58" s="25" t="s">
        <v>216</v>
      </c>
      <c r="C58" s="25" t="s">
        <v>67</v>
      </c>
      <c r="D58" s="25" t="s">
        <v>68</v>
      </c>
      <c r="E58" s="25" t="s">
        <v>69</v>
      </c>
      <c r="F58" s="25" t="str">
        <f t="shared" si="0"/>
        <v>Louise / Brita / Racuni</v>
      </c>
      <c r="G58" s="25">
        <v>42</v>
      </c>
      <c r="H58" s="25">
        <v>68</v>
      </c>
      <c r="I58" s="25">
        <f t="shared" si="1"/>
        <v>110</v>
      </c>
      <c r="J58" s="26">
        <f t="shared" si="2"/>
        <v>0.38181818181818183</v>
      </c>
      <c r="M58" s="24" t="s">
        <v>233</v>
      </c>
      <c r="N58">
        <v>134</v>
      </c>
      <c r="O58">
        <v>144</v>
      </c>
      <c r="P58" s="1">
        <v>0.48201438848920863</v>
      </c>
    </row>
    <row r="59" spans="1:16" x14ac:dyDescent="0.25">
      <c r="A59" s="25" t="s">
        <v>12</v>
      </c>
      <c r="B59" s="25" t="s">
        <v>216</v>
      </c>
      <c r="C59" s="25" t="s">
        <v>76</v>
      </c>
      <c r="D59" s="25" t="s">
        <v>154</v>
      </c>
      <c r="E59" s="25" t="s">
        <v>51</v>
      </c>
      <c r="F59" s="25" t="str">
        <f t="shared" si="0"/>
        <v>Chandra / M.Bison Light / Odin</v>
      </c>
      <c r="G59" s="25">
        <v>35</v>
      </c>
      <c r="H59" s="25">
        <v>57</v>
      </c>
      <c r="I59" s="25">
        <f t="shared" si="1"/>
        <v>92</v>
      </c>
      <c r="J59" s="26">
        <f t="shared" si="2"/>
        <v>0.38043478260869568</v>
      </c>
      <c r="M59" s="24" t="s">
        <v>219</v>
      </c>
      <c r="N59">
        <v>133</v>
      </c>
      <c r="O59">
        <v>145</v>
      </c>
      <c r="P59" s="1">
        <v>0.47841726618705038</v>
      </c>
    </row>
    <row r="60" spans="1:16" x14ac:dyDescent="0.25">
      <c r="A60" s="25" t="s">
        <v>204</v>
      </c>
      <c r="B60" s="25" t="s">
        <v>216</v>
      </c>
      <c r="C60" s="25" t="s">
        <v>43</v>
      </c>
      <c r="D60" s="25" t="s">
        <v>203</v>
      </c>
      <c r="E60" s="25" t="s">
        <v>42</v>
      </c>
      <c r="F60" s="25" t="str">
        <f t="shared" si="0"/>
        <v>Feng Yan / Alice / Taranys</v>
      </c>
      <c r="G60" s="25">
        <v>60</v>
      </c>
      <c r="H60" s="25">
        <v>99</v>
      </c>
      <c r="I60" s="25">
        <f t="shared" si="1"/>
        <v>159</v>
      </c>
      <c r="J60" s="26">
        <f t="shared" si="2"/>
        <v>0.37735849056603776</v>
      </c>
      <c r="M60" s="24" t="s">
        <v>234</v>
      </c>
      <c r="N60">
        <v>17</v>
      </c>
      <c r="O60">
        <v>19</v>
      </c>
      <c r="P60" s="1">
        <v>0.47222222222222221</v>
      </c>
    </row>
    <row r="61" spans="1:16" x14ac:dyDescent="0.25">
      <c r="A61" s="25" t="s">
        <v>14</v>
      </c>
      <c r="B61" s="25" t="s">
        <v>217</v>
      </c>
      <c r="C61" s="25" t="s">
        <v>102</v>
      </c>
      <c r="D61" s="25" t="s">
        <v>103</v>
      </c>
      <c r="E61" s="25" t="s">
        <v>104</v>
      </c>
      <c r="F61" s="25" t="str">
        <f t="shared" si="0"/>
        <v>Martina / Shaina / Triana</v>
      </c>
      <c r="G61" s="25">
        <v>48</v>
      </c>
      <c r="H61" s="25">
        <v>82</v>
      </c>
      <c r="I61" s="25">
        <f t="shared" si="1"/>
        <v>130</v>
      </c>
      <c r="J61" s="26">
        <f t="shared" si="2"/>
        <v>0.36923076923076925</v>
      </c>
      <c r="M61" s="24" t="s">
        <v>235</v>
      </c>
      <c r="N61">
        <v>45</v>
      </c>
      <c r="O61">
        <v>57</v>
      </c>
      <c r="P61" s="1">
        <v>0.44117647058823528</v>
      </c>
    </row>
    <row r="62" spans="1:16" x14ac:dyDescent="0.25">
      <c r="A62" s="25" t="s">
        <v>12</v>
      </c>
      <c r="B62" s="25" t="s">
        <v>216</v>
      </c>
      <c r="C62" s="25" t="s">
        <v>127</v>
      </c>
      <c r="D62" s="25" t="s">
        <v>41</v>
      </c>
      <c r="E62" s="25" t="s">
        <v>118</v>
      </c>
      <c r="F62" s="25" t="str">
        <f t="shared" si="0"/>
        <v>Jeanne / Théomars / Eladriel</v>
      </c>
      <c r="G62" s="25">
        <v>22</v>
      </c>
      <c r="H62" s="25">
        <v>38</v>
      </c>
      <c r="I62" s="25">
        <f t="shared" si="1"/>
        <v>60</v>
      </c>
      <c r="J62" s="26">
        <f t="shared" si="2"/>
        <v>0.36666666666666664</v>
      </c>
      <c r="M62" s="24" t="s">
        <v>236</v>
      </c>
      <c r="N62">
        <v>172</v>
      </c>
      <c r="O62">
        <v>237</v>
      </c>
      <c r="P62" s="1">
        <v>0.42053789731051344</v>
      </c>
    </row>
    <row r="63" spans="1:16" x14ac:dyDescent="0.25">
      <c r="A63" s="25" t="s">
        <v>21</v>
      </c>
      <c r="B63" s="25" t="s">
        <v>216</v>
      </c>
      <c r="C63" s="25" t="s">
        <v>96</v>
      </c>
      <c r="D63" s="25" t="s">
        <v>97</v>
      </c>
      <c r="E63" s="25" t="s">
        <v>98</v>
      </c>
      <c r="F63" s="25" t="str">
        <f t="shared" si="0"/>
        <v>Seara / Orion / Masha</v>
      </c>
      <c r="G63" s="25">
        <v>140</v>
      </c>
      <c r="H63" s="25">
        <v>244</v>
      </c>
      <c r="I63" s="25">
        <f t="shared" si="1"/>
        <v>384</v>
      </c>
      <c r="J63" s="26">
        <f t="shared" si="2"/>
        <v>0.36458333333333331</v>
      </c>
      <c r="M63" s="24" t="s">
        <v>246</v>
      </c>
      <c r="N63">
        <v>140</v>
      </c>
      <c r="O63">
        <v>244</v>
      </c>
      <c r="P63" s="1">
        <v>0.36458333333333331</v>
      </c>
    </row>
    <row r="64" spans="1:16" x14ac:dyDescent="0.25">
      <c r="A64" s="25" t="s">
        <v>20</v>
      </c>
      <c r="B64" s="25" t="s">
        <v>216</v>
      </c>
      <c r="C64" s="25" t="s">
        <v>115</v>
      </c>
      <c r="D64" s="25" t="s">
        <v>68</v>
      </c>
      <c r="E64" s="25" t="s">
        <v>173</v>
      </c>
      <c r="F64" s="25" t="str">
        <f t="shared" si="0"/>
        <v>Ashour / Brita / Laima</v>
      </c>
      <c r="G64" s="25">
        <v>4</v>
      </c>
      <c r="H64" s="25">
        <v>7</v>
      </c>
      <c r="I64" s="25">
        <f t="shared" si="1"/>
        <v>11</v>
      </c>
      <c r="J64" s="26">
        <f t="shared" si="2"/>
        <v>0.36363636363636365</v>
      </c>
      <c r="M64" s="24" t="s">
        <v>264</v>
      </c>
      <c r="N64">
        <v>18</v>
      </c>
      <c r="O64">
        <v>38</v>
      </c>
      <c r="P64" s="1">
        <v>0.32142857142857145</v>
      </c>
    </row>
    <row r="65" spans="1:16" x14ac:dyDescent="0.25">
      <c r="A65" s="25" t="s">
        <v>204</v>
      </c>
      <c r="B65" s="25" t="s">
        <v>217</v>
      </c>
      <c r="C65" s="25" t="s">
        <v>52</v>
      </c>
      <c r="D65" s="25" t="s">
        <v>54</v>
      </c>
      <c r="E65" s="25" t="s">
        <v>53</v>
      </c>
      <c r="F65" s="25" t="str">
        <f t="shared" si="0"/>
        <v>Clara / Aria / Bombay</v>
      </c>
      <c r="G65" s="25">
        <v>42</v>
      </c>
      <c r="H65" s="25">
        <v>74</v>
      </c>
      <c r="I65" s="25">
        <f t="shared" si="1"/>
        <v>116</v>
      </c>
      <c r="J65" s="26">
        <f t="shared" si="2"/>
        <v>0.36206896551724138</v>
      </c>
      <c r="M65" s="24" t="s">
        <v>265</v>
      </c>
      <c r="N65">
        <v>16</v>
      </c>
      <c r="O65">
        <v>37</v>
      </c>
      <c r="P65" s="1">
        <v>0.30188679245283018</v>
      </c>
    </row>
    <row r="66" spans="1:16" x14ac:dyDescent="0.25">
      <c r="A66" s="25" t="s">
        <v>31</v>
      </c>
      <c r="B66" s="25" t="s">
        <v>216</v>
      </c>
      <c r="C66" s="25" t="s">
        <v>96</v>
      </c>
      <c r="D66" s="25" t="s">
        <v>97</v>
      </c>
      <c r="E66" s="25" t="s">
        <v>78</v>
      </c>
      <c r="F66" s="25" t="str">
        <f t="shared" si="0"/>
        <v>Seara / Orion / Rakan</v>
      </c>
      <c r="G66" s="25">
        <v>95</v>
      </c>
      <c r="H66" s="25">
        <v>169</v>
      </c>
      <c r="I66" s="25">
        <f t="shared" si="1"/>
        <v>264</v>
      </c>
      <c r="J66" s="26">
        <f t="shared" si="2"/>
        <v>0.35984848484848486</v>
      </c>
      <c r="M66" s="3" t="s">
        <v>14</v>
      </c>
      <c r="P66" s="1"/>
    </row>
    <row r="67" spans="1:16" x14ac:dyDescent="0.25">
      <c r="A67" s="25" t="s">
        <v>204</v>
      </c>
      <c r="B67" s="25" t="s">
        <v>216</v>
      </c>
      <c r="C67" s="25" t="s">
        <v>127</v>
      </c>
      <c r="D67" s="25" t="s">
        <v>91</v>
      </c>
      <c r="E67" s="25" t="s">
        <v>41</v>
      </c>
      <c r="F67" s="25" t="str">
        <f t="shared" ref="F67:F130" si="3">C67&amp;" / "&amp;D67&amp;" / "&amp;E67</f>
        <v>Jeanne / Nora / Théomars</v>
      </c>
      <c r="G67" s="25">
        <v>45</v>
      </c>
      <c r="H67" s="25">
        <v>82</v>
      </c>
      <c r="I67" s="25">
        <f t="shared" ref="I67:I130" si="4">G67+H67</f>
        <v>127</v>
      </c>
      <c r="J67" s="26">
        <f t="shared" ref="J67:J116" si="5">G67/SUM(G67,H67)</f>
        <v>0.3543307086614173</v>
      </c>
      <c r="M67" s="24" t="s">
        <v>219</v>
      </c>
      <c r="N67">
        <v>155</v>
      </c>
      <c r="O67">
        <v>164</v>
      </c>
      <c r="P67" s="1">
        <v>0.48589341692789967</v>
      </c>
    </row>
    <row r="68" spans="1:16" x14ac:dyDescent="0.25">
      <c r="A68" s="25" t="s">
        <v>17</v>
      </c>
      <c r="B68" s="25" t="s">
        <v>216</v>
      </c>
      <c r="C68" s="25" t="s">
        <v>61</v>
      </c>
      <c r="D68" s="25" t="s">
        <v>99</v>
      </c>
      <c r="E68" s="25" t="s">
        <v>62</v>
      </c>
      <c r="F68" s="25" t="str">
        <f t="shared" si="3"/>
        <v>Dominic / Molly / Nana</v>
      </c>
      <c r="G68" s="25">
        <v>76</v>
      </c>
      <c r="H68" s="25">
        <v>142</v>
      </c>
      <c r="I68" s="25">
        <f t="shared" si="4"/>
        <v>218</v>
      </c>
      <c r="J68" s="26">
        <f t="shared" si="5"/>
        <v>0.34862385321100919</v>
      </c>
      <c r="M68" s="24" t="s">
        <v>237</v>
      </c>
      <c r="N68">
        <v>80</v>
      </c>
      <c r="O68">
        <v>93</v>
      </c>
      <c r="P68" s="1">
        <v>0.46242774566473988</v>
      </c>
    </row>
    <row r="69" spans="1:16" x14ac:dyDescent="0.25">
      <c r="A69" s="25" t="s">
        <v>158</v>
      </c>
      <c r="B69" s="25" t="s">
        <v>216</v>
      </c>
      <c r="C69" s="25" t="s">
        <v>106</v>
      </c>
      <c r="D69" s="25" t="s">
        <v>156</v>
      </c>
      <c r="E69" s="25" t="s">
        <v>80</v>
      </c>
      <c r="F69" s="25" t="str">
        <f t="shared" si="3"/>
        <v>Xing Zhe / Parajanya / Kinki</v>
      </c>
      <c r="G69" s="25">
        <v>11</v>
      </c>
      <c r="H69" s="25">
        <v>21</v>
      </c>
      <c r="I69" s="25">
        <f t="shared" si="4"/>
        <v>32</v>
      </c>
      <c r="J69" s="26">
        <f t="shared" si="5"/>
        <v>0.34375</v>
      </c>
      <c r="M69" s="24" t="s">
        <v>238</v>
      </c>
      <c r="N69">
        <v>192</v>
      </c>
      <c r="O69">
        <v>245</v>
      </c>
      <c r="P69" s="1">
        <v>0.43935926773455375</v>
      </c>
    </row>
    <row r="70" spans="1:16" x14ac:dyDescent="0.25">
      <c r="A70" s="25" t="s">
        <v>16</v>
      </c>
      <c r="B70" s="25" t="s">
        <v>217</v>
      </c>
      <c r="C70" s="25" t="s">
        <v>70</v>
      </c>
      <c r="D70" s="25" t="s">
        <v>71</v>
      </c>
      <c r="E70" s="25" t="s">
        <v>72</v>
      </c>
      <c r="F70" s="25" t="str">
        <f t="shared" si="3"/>
        <v>Hraesvelg / Kaki / Mina</v>
      </c>
      <c r="G70" s="25">
        <v>49</v>
      </c>
      <c r="H70" s="25">
        <v>94</v>
      </c>
      <c r="I70" s="25">
        <f t="shared" si="4"/>
        <v>143</v>
      </c>
      <c r="J70" s="26">
        <f t="shared" si="5"/>
        <v>0.34265734265734266</v>
      </c>
      <c r="M70" s="24" t="s">
        <v>239</v>
      </c>
      <c r="N70">
        <v>74</v>
      </c>
      <c r="O70">
        <v>106</v>
      </c>
      <c r="P70" s="1">
        <v>0.41111111111111109</v>
      </c>
    </row>
    <row r="71" spans="1:16" x14ac:dyDescent="0.25">
      <c r="A71" s="25" t="s">
        <v>130</v>
      </c>
      <c r="B71" s="25" t="s">
        <v>216</v>
      </c>
      <c r="C71" s="25" t="s">
        <v>115</v>
      </c>
      <c r="D71" s="25" t="s">
        <v>68</v>
      </c>
      <c r="E71" s="25" t="s">
        <v>42</v>
      </c>
      <c r="F71" s="25" t="str">
        <f t="shared" si="3"/>
        <v>Ashour / Brita / Taranys</v>
      </c>
      <c r="G71" s="25">
        <v>13</v>
      </c>
      <c r="H71" s="25">
        <v>25</v>
      </c>
      <c r="I71" s="25">
        <f t="shared" si="4"/>
        <v>38</v>
      </c>
      <c r="J71" s="26">
        <f t="shared" si="5"/>
        <v>0.34210526315789475</v>
      </c>
      <c r="M71" s="24" t="s">
        <v>224</v>
      </c>
      <c r="N71">
        <v>59</v>
      </c>
      <c r="O71">
        <v>85</v>
      </c>
      <c r="P71" s="1">
        <v>0.40972222222222221</v>
      </c>
    </row>
    <row r="72" spans="1:16" x14ac:dyDescent="0.25">
      <c r="A72" s="25" t="s">
        <v>158</v>
      </c>
      <c r="B72" s="25" t="s">
        <v>216</v>
      </c>
      <c r="C72" s="25" t="s">
        <v>115</v>
      </c>
      <c r="D72" s="25" t="s">
        <v>83</v>
      </c>
      <c r="E72" s="25" t="s">
        <v>66</v>
      </c>
      <c r="F72" s="25" t="str">
        <f t="shared" si="3"/>
        <v>Ashour / Byungchul / Liu Mei</v>
      </c>
      <c r="G72" s="25">
        <v>5</v>
      </c>
      <c r="H72" s="25">
        <v>10</v>
      </c>
      <c r="I72" s="25">
        <f t="shared" si="4"/>
        <v>15</v>
      </c>
      <c r="J72" s="26">
        <f t="shared" si="5"/>
        <v>0.33333333333333331</v>
      </c>
      <c r="M72" s="24" t="s">
        <v>240</v>
      </c>
      <c r="N72">
        <v>167</v>
      </c>
      <c r="O72">
        <v>241</v>
      </c>
      <c r="P72" s="1">
        <v>0.40931372549019607</v>
      </c>
    </row>
    <row r="73" spans="1:16" x14ac:dyDescent="0.25">
      <c r="A73" s="25" t="s">
        <v>10</v>
      </c>
      <c r="B73" s="25" t="s">
        <v>217</v>
      </c>
      <c r="C73" s="25" t="s">
        <v>108</v>
      </c>
      <c r="D73" s="25" t="s">
        <v>109</v>
      </c>
      <c r="E73" s="25" t="s">
        <v>110</v>
      </c>
      <c r="F73" s="25" t="str">
        <f t="shared" si="3"/>
        <v>Carcano / Megumi Eau / Brumuex</v>
      </c>
      <c r="G73" s="25">
        <v>3</v>
      </c>
      <c r="H73" s="25">
        <v>6</v>
      </c>
      <c r="I73" s="25">
        <f t="shared" si="4"/>
        <v>9</v>
      </c>
      <c r="J73" s="26">
        <f t="shared" si="5"/>
        <v>0.33333333333333331</v>
      </c>
      <c r="M73" s="24" t="s">
        <v>247</v>
      </c>
      <c r="N73">
        <v>48</v>
      </c>
      <c r="O73">
        <v>82</v>
      </c>
      <c r="P73" s="1">
        <v>0.36923076923076925</v>
      </c>
    </row>
    <row r="74" spans="1:16" x14ac:dyDescent="0.25">
      <c r="A74" s="25" t="s">
        <v>204</v>
      </c>
      <c r="B74" s="25" t="s">
        <v>216</v>
      </c>
      <c r="C74" s="25" t="s">
        <v>76</v>
      </c>
      <c r="D74" s="25" t="s">
        <v>202</v>
      </c>
      <c r="E74" s="25" t="s">
        <v>61</v>
      </c>
      <c r="F74" s="25" t="str">
        <f t="shared" si="3"/>
        <v>Chandra / Ren / Dominic</v>
      </c>
      <c r="G74" s="25">
        <v>39</v>
      </c>
      <c r="H74" s="25">
        <v>78</v>
      </c>
      <c r="I74" s="25">
        <f t="shared" si="4"/>
        <v>117</v>
      </c>
      <c r="J74" s="26">
        <f t="shared" si="5"/>
        <v>0.33333333333333331</v>
      </c>
      <c r="M74" s="24" t="s">
        <v>266</v>
      </c>
      <c r="N74">
        <v>12</v>
      </c>
      <c r="O74">
        <v>24</v>
      </c>
      <c r="P74" s="1">
        <v>0.33333333333333331</v>
      </c>
    </row>
    <row r="75" spans="1:16" x14ac:dyDescent="0.25">
      <c r="A75" s="25" t="s">
        <v>16</v>
      </c>
      <c r="B75" s="25" t="s">
        <v>216</v>
      </c>
      <c r="C75" s="25" t="s">
        <v>61</v>
      </c>
      <c r="D75" s="25" t="s">
        <v>62</v>
      </c>
      <c r="E75" s="25" t="s">
        <v>73</v>
      </c>
      <c r="F75" s="25" t="str">
        <f t="shared" si="3"/>
        <v>Dominic / Nana / Juno</v>
      </c>
      <c r="G75" s="25">
        <v>2</v>
      </c>
      <c r="H75" s="25">
        <v>4</v>
      </c>
      <c r="I75" s="25">
        <f t="shared" si="4"/>
        <v>6</v>
      </c>
      <c r="J75" s="26">
        <f t="shared" si="5"/>
        <v>0.33333333333333331</v>
      </c>
      <c r="M75" s="3" t="s">
        <v>15</v>
      </c>
      <c r="P75" s="1"/>
    </row>
    <row r="76" spans="1:16" x14ac:dyDescent="0.25">
      <c r="A76" s="25" t="s">
        <v>90</v>
      </c>
      <c r="B76" s="25" t="s">
        <v>216</v>
      </c>
      <c r="C76" s="25" t="s">
        <v>43</v>
      </c>
      <c r="D76" s="25" t="s">
        <v>91</v>
      </c>
      <c r="E76" s="25" t="s">
        <v>45</v>
      </c>
      <c r="F76" s="25" t="str">
        <f t="shared" si="3"/>
        <v>Feng Yan / Nora / Camille</v>
      </c>
      <c r="G76" s="25">
        <v>22</v>
      </c>
      <c r="H76" s="25">
        <v>44</v>
      </c>
      <c r="I76" s="25">
        <f t="shared" si="4"/>
        <v>66</v>
      </c>
      <c r="J76" s="26">
        <f t="shared" si="5"/>
        <v>0.33333333333333331</v>
      </c>
      <c r="M76" s="24" t="s">
        <v>248</v>
      </c>
      <c r="N76">
        <v>12</v>
      </c>
      <c r="O76">
        <v>19</v>
      </c>
      <c r="P76" s="1">
        <v>0.38709677419354838</v>
      </c>
    </row>
    <row r="77" spans="1:16" x14ac:dyDescent="0.25">
      <c r="A77" s="25" t="s">
        <v>24</v>
      </c>
      <c r="B77" s="25" t="s">
        <v>216</v>
      </c>
      <c r="C77" s="25" t="s">
        <v>81</v>
      </c>
      <c r="D77" s="25" t="s">
        <v>178</v>
      </c>
      <c r="E77" s="25" t="s">
        <v>42</v>
      </c>
      <c r="F77" s="25" t="str">
        <f t="shared" si="3"/>
        <v>Tesarion / Anavel / Taranys</v>
      </c>
      <c r="G77" s="25">
        <v>1</v>
      </c>
      <c r="H77" s="25">
        <v>2</v>
      </c>
      <c r="I77" s="25">
        <f t="shared" si="4"/>
        <v>3</v>
      </c>
      <c r="J77" s="26">
        <f t="shared" si="5"/>
        <v>0.33333333333333331</v>
      </c>
      <c r="M77" s="3" t="s">
        <v>90</v>
      </c>
      <c r="P77" s="1"/>
    </row>
    <row r="78" spans="1:16" x14ac:dyDescent="0.25">
      <c r="A78" s="25" t="s">
        <v>20</v>
      </c>
      <c r="B78" s="25" t="s">
        <v>217</v>
      </c>
      <c r="C78" s="25" t="s">
        <v>116</v>
      </c>
      <c r="D78" s="25" t="s">
        <v>165</v>
      </c>
      <c r="E78" s="25" t="s">
        <v>99</v>
      </c>
      <c r="F78" s="25" t="str">
        <f t="shared" si="3"/>
        <v>Trasar / Skogul / Molly</v>
      </c>
      <c r="G78" s="25">
        <v>1</v>
      </c>
      <c r="H78" s="25">
        <v>2</v>
      </c>
      <c r="I78" s="25">
        <f t="shared" si="4"/>
        <v>3</v>
      </c>
      <c r="J78" s="26">
        <f t="shared" si="5"/>
        <v>0.33333333333333331</v>
      </c>
      <c r="M78" s="24" t="s">
        <v>241</v>
      </c>
      <c r="N78">
        <v>73</v>
      </c>
      <c r="O78">
        <v>106</v>
      </c>
      <c r="P78" s="1">
        <v>0.40782122905027934</v>
      </c>
    </row>
    <row r="79" spans="1:16" x14ac:dyDescent="0.25">
      <c r="A79" s="25" t="s">
        <v>14</v>
      </c>
      <c r="B79" s="25" t="s">
        <v>216</v>
      </c>
      <c r="C79" s="25" t="s">
        <v>106</v>
      </c>
      <c r="D79" s="25" t="s">
        <v>91</v>
      </c>
      <c r="E79" s="25" t="s">
        <v>45</v>
      </c>
      <c r="F79" s="25" t="str">
        <f t="shared" si="3"/>
        <v>Xing Zhe / Nora / Camille</v>
      </c>
      <c r="G79" s="25">
        <v>12</v>
      </c>
      <c r="H79" s="25">
        <v>24</v>
      </c>
      <c r="I79" s="25">
        <f t="shared" si="4"/>
        <v>36</v>
      </c>
      <c r="J79" s="26">
        <f t="shared" si="5"/>
        <v>0.33333333333333331</v>
      </c>
      <c r="M79" s="24" t="s">
        <v>267</v>
      </c>
      <c r="N79">
        <v>22</v>
      </c>
      <c r="O79">
        <v>44</v>
      </c>
      <c r="P79" s="1">
        <v>0.33333333333333331</v>
      </c>
    </row>
    <row r="80" spans="1:16" x14ac:dyDescent="0.25">
      <c r="A80" s="25" t="s">
        <v>21</v>
      </c>
      <c r="B80" s="25" t="s">
        <v>216</v>
      </c>
      <c r="C80" s="25" t="s">
        <v>115</v>
      </c>
      <c r="D80" s="25" t="s">
        <v>118</v>
      </c>
      <c r="E80" s="25" t="s">
        <v>95</v>
      </c>
      <c r="F80" s="25" t="str">
        <f t="shared" si="3"/>
        <v>Ashour / Eladriel / Minato</v>
      </c>
      <c r="G80" s="25">
        <v>18</v>
      </c>
      <c r="H80" s="25">
        <v>38</v>
      </c>
      <c r="I80" s="25">
        <f t="shared" si="4"/>
        <v>56</v>
      </c>
      <c r="J80" s="26">
        <f t="shared" si="5"/>
        <v>0.32142857142857145</v>
      </c>
      <c r="M80" s="3" t="s">
        <v>204</v>
      </c>
      <c r="P80" s="1"/>
    </row>
    <row r="81" spans="1:16" x14ac:dyDescent="0.25">
      <c r="A81" s="25" t="s">
        <v>130</v>
      </c>
      <c r="B81" s="25" t="s">
        <v>216</v>
      </c>
      <c r="C81" s="25" t="s">
        <v>76</v>
      </c>
      <c r="D81" s="25" t="s">
        <v>77</v>
      </c>
      <c r="E81" s="25" t="s">
        <v>78</v>
      </c>
      <c r="F81" s="25" t="str">
        <f t="shared" si="3"/>
        <v>Chandra / Zen / Rakan</v>
      </c>
      <c r="G81" s="25">
        <v>36</v>
      </c>
      <c r="H81" s="25">
        <v>77</v>
      </c>
      <c r="I81" s="25">
        <f t="shared" si="4"/>
        <v>113</v>
      </c>
      <c r="J81" s="26">
        <f t="shared" si="5"/>
        <v>0.31858407079646017</v>
      </c>
      <c r="M81" s="24" t="s">
        <v>219</v>
      </c>
      <c r="N81">
        <v>27</v>
      </c>
      <c r="O81">
        <v>34</v>
      </c>
      <c r="P81" s="1">
        <v>0.44262295081967212</v>
      </c>
    </row>
    <row r="82" spans="1:16" x14ac:dyDescent="0.25">
      <c r="A82" s="25" t="s">
        <v>158</v>
      </c>
      <c r="B82" s="25" t="s">
        <v>217</v>
      </c>
      <c r="C82" s="25" t="s">
        <v>52</v>
      </c>
      <c r="D82" s="25" t="s">
        <v>121</v>
      </c>
      <c r="E82" s="25" t="s">
        <v>114</v>
      </c>
      <c r="F82" s="25" t="str">
        <f t="shared" si="3"/>
        <v>Clara / Emily / Danu</v>
      </c>
      <c r="G82" s="25">
        <v>7</v>
      </c>
      <c r="H82" s="25">
        <v>15</v>
      </c>
      <c r="I82" s="25">
        <f t="shared" si="4"/>
        <v>22</v>
      </c>
      <c r="J82" s="26">
        <f t="shared" si="5"/>
        <v>0.31818181818181818</v>
      </c>
      <c r="M82" s="24" t="s">
        <v>249</v>
      </c>
      <c r="N82">
        <v>60</v>
      </c>
      <c r="O82">
        <v>99</v>
      </c>
      <c r="P82" s="1">
        <v>0.37735849056603776</v>
      </c>
    </row>
    <row r="83" spans="1:16" x14ac:dyDescent="0.25">
      <c r="A83" s="25" t="s">
        <v>17</v>
      </c>
      <c r="B83" s="25" t="s">
        <v>216</v>
      </c>
      <c r="C83" s="25" t="s">
        <v>67</v>
      </c>
      <c r="D83" s="25" t="s">
        <v>91</v>
      </c>
      <c r="E83" s="25" t="s">
        <v>95</v>
      </c>
      <c r="F83" s="25" t="str">
        <f t="shared" si="3"/>
        <v>Louise / Nora / Minato</v>
      </c>
      <c r="G83" s="25">
        <v>6</v>
      </c>
      <c r="H83" s="25">
        <v>13</v>
      </c>
      <c r="I83" s="25">
        <f t="shared" si="4"/>
        <v>19</v>
      </c>
      <c r="J83" s="26">
        <f t="shared" si="5"/>
        <v>0.31578947368421051</v>
      </c>
      <c r="M83" s="24" t="s">
        <v>250</v>
      </c>
      <c r="N83">
        <v>42</v>
      </c>
      <c r="O83">
        <v>74</v>
      </c>
      <c r="P83" s="1">
        <v>0.36206896551724138</v>
      </c>
    </row>
    <row r="84" spans="1:16" x14ac:dyDescent="0.25">
      <c r="A84" s="25" t="s">
        <v>11</v>
      </c>
      <c r="B84" s="25" t="s">
        <v>216</v>
      </c>
      <c r="C84" s="25" t="s">
        <v>49</v>
      </c>
      <c r="D84" s="25" t="s">
        <v>50</v>
      </c>
      <c r="E84" s="25" t="s">
        <v>51</v>
      </c>
      <c r="F84" s="25" t="str">
        <f t="shared" si="3"/>
        <v>Khmun / Adriana / Odin</v>
      </c>
      <c r="G84" s="25">
        <v>27</v>
      </c>
      <c r="H84" s="25">
        <v>59</v>
      </c>
      <c r="I84" s="25">
        <f t="shared" si="4"/>
        <v>86</v>
      </c>
      <c r="J84" s="26">
        <f t="shared" si="5"/>
        <v>0.31395348837209303</v>
      </c>
      <c r="M84" s="24" t="s">
        <v>251</v>
      </c>
      <c r="N84">
        <v>45</v>
      </c>
      <c r="O84">
        <v>82</v>
      </c>
      <c r="P84" s="1">
        <v>0.3543307086614173</v>
      </c>
    </row>
    <row r="85" spans="1:16" x14ac:dyDescent="0.25">
      <c r="A85" s="25" t="s">
        <v>24</v>
      </c>
      <c r="B85" s="25" t="s">
        <v>217</v>
      </c>
      <c r="C85" s="25" t="s">
        <v>49</v>
      </c>
      <c r="D85" s="25" t="s">
        <v>79</v>
      </c>
      <c r="E85" s="25" t="s">
        <v>80</v>
      </c>
      <c r="F85" s="25" t="str">
        <f t="shared" si="3"/>
        <v>Khmun / Tetra / Kinki</v>
      </c>
      <c r="G85" s="25">
        <v>5</v>
      </c>
      <c r="H85" s="25">
        <v>11</v>
      </c>
      <c r="I85" s="25">
        <f t="shared" si="4"/>
        <v>16</v>
      </c>
      <c r="J85" s="26">
        <f t="shared" si="5"/>
        <v>0.3125</v>
      </c>
      <c r="M85" s="24" t="s">
        <v>268</v>
      </c>
      <c r="N85">
        <v>39</v>
      </c>
      <c r="O85">
        <v>78</v>
      </c>
      <c r="P85" s="1">
        <v>0.33333333333333331</v>
      </c>
    </row>
    <row r="86" spans="1:16" x14ac:dyDescent="0.25">
      <c r="A86" s="25" t="s">
        <v>28</v>
      </c>
      <c r="B86" s="25" t="s">
        <v>217</v>
      </c>
      <c r="C86" s="25" t="s">
        <v>49</v>
      </c>
      <c r="D86" s="25" t="s">
        <v>79</v>
      </c>
      <c r="E86" s="25" t="s">
        <v>80</v>
      </c>
      <c r="F86" s="25" t="str">
        <f t="shared" si="3"/>
        <v>Khmun / Tetra / Kinki</v>
      </c>
      <c r="G86" s="25">
        <v>22</v>
      </c>
      <c r="H86" s="25">
        <v>49</v>
      </c>
      <c r="I86" s="25">
        <f t="shared" si="4"/>
        <v>71</v>
      </c>
      <c r="J86" s="26">
        <f t="shared" si="5"/>
        <v>0.30985915492957744</v>
      </c>
      <c r="M86" s="24" t="s">
        <v>269</v>
      </c>
      <c r="N86">
        <v>10</v>
      </c>
      <c r="O86">
        <v>29</v>
      </c>
      <c r="P86" s="1">
        <v>0.25641025641025639</v>
      </c>
    </row>
    <row r="87" spans="1:16" x14ac:dyDescent="0.25">
      <c r="A87" s="25" t="s">
        <v>31</v>
      </c>
      <c r="B87" s="25" t="s">
        <v>216</v>
      </c>
      <c r="C87" s="25" t="s">
        <v>41</v>
      </c>
      <c r="D87" s="25" t="s">
        <v>91</v>
      </c>
      <c r="E87" s="25" t="s">
        <v>101</v>
      </c>
      <c r="F87" s="25" t="str">
        <f t="shared" si="3"/>
        <v>Théomars / Nora / Manon</v>
      </c>
      <c r="G87" s="25">
        <v>60</v>
      </c>
      <c r="H87" s="25">
        <v>134</v>
      </c>
      <c r="I87" s="25">
        <f t="shared" si="4"/>
        <v>194</v>
      </c>
      <c r="J87" s="26">
        <f t="shared" si="5"/>
        <v>0.30927835051546393</v>
      </c>
      <c r="M87" s="3" t="s">
        <v>130</v>
      </c>
      <c r="P87" s="1"/>
    </row>
    <row r="88" spans="1:16" x14ac:dyDescent="0.25">
      <c r="A88" s="25" t="s">
        <v>26</v>
      </c>
      <c r="B88" s="25" t="s">
        <v>216</v>
      </c>
      <c r="C88" s="25" t="s">
        <v>92</v>
      </c>
      <c r="D88" s="25" t="s">
        <v>98</v>
      </c>
      <c r="E88" s="25" t="s">
        <v>47</v>
      </c>
      <c r="F88" s="25" t="str">
        <f t="shared" si="3"/>
        <v>Moore / Masha / Parjanya</v>
      </c>
      <c r="G88" s="25">
        <v>25</v>
      </c>
      <c r="H88" s="25">
        <v>57</v>
      </c>
      <c r="I88" s="25">
        <f t="shared" si="4"/>
        <v>82</v>
      </c>
      <c r="J88" s="26">
        <f t="shared" si="5"/>
        <v>0.3048780487804878</v>
      </c>
      <c r="M88" s="24" t="s">
        <v>220</v>
      </c>
      <c r="N88">
        <v>13</v>
      </c>
      <c r="O88">
        <v>25</v>
      </c>
      <c r="P88" s="1">
        <v>0.34210526315789475</v>
      </c>
    </row>
    <row r="89" spans="1:16" x14ac:dyDescent="0.25">
      <c r="A89" s="25" t="s">
        <v>28</v>
      </c>
      <c r="B89" s="25" t="s">
        <v>216</v>
      </c>
      <c r="C89" s="25" t="s">
        <v>62</v>
      </c>
      <c r="D89" s="25" t="s">
        <v>185</v>
      </c>
      <c r="E89" s="25" t="s">
        <v>63</v>
      </c>
      <c r="F89" s="25" t="str">
        <f t="shared" si="3"/>
        <v>Nana / Savannah / Perna</v>
      </c>
      <c r="G89" s="25">
        <v>7</v>
      </c>
      <c r="H89" s="25">
        <v>16</v>
      </c>
      <c r="I89" s="25">
        <f t="shared" si="4"/>
        <v>23</v>
      </c>
      <c r="J89" s="26">
        <f t="shared" si="5"/>
        <v>0.30434782608695654</v>
      </c>
      <c r="M89" s="24" t="s">
        <v>237</v>
      </c>
      <c r="N89">
        <v>36</v>
      </c>
      <c r="O89">
        <v>77</v>
      </c>
      <c r="P89" s="1">
        <v>0.31858407079646017</v>
      </c>
    </row>
    <row r="90" spans="1:16" x14ac:dyDescent="0.25">
      <c r="A90" s="25" t="s">
        <v>10</v>
      </c>
      <c r="B90" s="25" t="s">
        <v>216</v>
      </c>
      <c r="C90" s="25" t="s">
        <v>111</v>
      </c>
      <c r="D90" s="25" t="s">
        <v>94</v>
      </c>
      <c r="E90" s="25" t="s">
        <v>41</v>
      </c>
      <c r="F90" s="25" t="str">
        <f t="shared" si="3"/>
        <v>Mi Ying / Riley / Théomars</v>
      </c>
      <c r="G90" s="25">
        <v>16</v>
      </c>
      <c r="H90" s="25">
        <v>37</v>
      </c>
      <c r="I90" s="25">
        <f t="shared" si="4"/>
        <v>53</v>
      </c>
      <c r="J90" s="26">
        <f t="shared" si="5"/>
        <v>0.30188679245283018</v>
      </c>
      <c r="M90" s="3" t="s">
        <v>10</v>
      </c>
      <c r="P90" s="1"/>
    </row>
    <row r="91" spans="1:16" x14ac:dyDescent="0.25">
      <c r="A91" s="25" t="s">
        <v>21</v>
      </c>
      <c r="B91" s="25" t="s">
        <v>216</v>
      </c>
      <c r="C91" s="25" t="s">
        <v>162</v>
      </c>
      <c r="D91" s="25" t="s">
        <v>77</v>
      </c>
      <c r="E91" s="25" t="s">
        <v>78</v>
      </c>
      <c r="F91" s="25" t="str">
        <f t="shared" si="3"/>
        <v>Nephthys / Zen / Rakan</v>
      </c>
      <c r="G91" s="25">
        <v>16</v>
      </c>
      <c r="H91" s="25">
        <v>37</v>
      </c>
      <c r="I91" s="25">
        <f t="shared" si="4"/>
        <v>53</v>
      </c>
      <c r="J91" s="26">
        <f t="shared" si="5"/>
        <v>0.30188679245283018</v>
      </c>
      <c r="M91" s="24" t="s">
        <v>212</v>
      </c>
      <c r="N91">
        <v>23</v>
      </c>
      <c r="O91">
        <v>17</v>
      </c>
      <c r="P91" s="1">
        <v>0.57499999999999996</v>
      </c>
    </row>
    <row r="92" spans="1:16" x14ac:dyDescent="0.25">
      <c r="A92" s="25" t="s">
        <v>20</v>
      </c>
      <c r="B92" s="25" t="s">
        <v>216</v>
      </c>
      <c r="C92" s="25" t="s">
        <v>171</v>
      </c>
      <c r="D92" s="25" t="s">
        <v>118</v>
      </c>
      <c r="E92" s="25" t="s">
        <v>172</v>
      </c>
      <c r="F92" s="25" t="str">
        <f t="shared" si="3"/>
        <v>Sekhmet / Eladriel / Bael</v>
      </c>
      <c r="G92" s="25">
        <v>33</v>
      </c>
      <c r="H92" s="25">
        <v>79</v>
      </c>
      <c r="I92" s="25">
        <f t="shared" si="4"/>
        <v>112</v>
      </c>
      <c r="J92" s="26">
        <f t="shared" si="5"/>
        <v>0.29464285714285715</v>
      </c>
      <c r="M92" s="24" t="s">
        <v>207</v>
      </c>
      <c r="N92">
        <v>121</v>
      </c>
      <c r="O92">
        <v>116</v>
      </c>
      <c r="P92" s="1">
        <v>0.51054852320675104</v>
      </c>
    </row>
    <row r="93" spans="1:16" x14ac:dyDescent="0.25">
      <c r="A93" s="25" t="s">
        <v>17</v>
      </c>
      <c r="B93" s="25" t="s">
        <v>216</v>
      </c>
      <c r="C93" s="25" t="s">
        <v>40</v>
      </c>
      <c r="D93" s="25" t="s">
        <v>94</v>
      </c>
      <c r="E93" s="25" t="s">
        <v>41</v>
      </c>
      <c r="F93" s="25" t="str">
        <f t="shared" si="3"/>
        <v>Ophélia / Riley / Théomars</v>
      </c>
      <c r="G93" s="25">
        <v>30</v>
      </c>
      <c r="H93" s="25">
        <v>78</v>
      </c>
      <c r="I93" s="25">
        <f t="shared" si="4"/>
        <v>108</v>
      </c>
      <c r="J93" s="26">
        <f t="shared" si="5"/>
        <v>0.27777777777777779</v>
      </c>
      <c r="M93" s="24" t="s">
        <v>209</v>
      </c>
      <c r="N93">
        <v>18</v>
      </c>
      <c r="O93">
        <v>21</v>
      </c>
      <c r="P93" s="1">
        <v>0.46153846153846156</v>
      </c>
    </row>
    <row r="94" spans="1:16" x14ac:dyDescent="0.25">
      <c r="A94" s="25" t="s">
        <v>20</v>
      </c>
      <c r="B94" s="25" t="s">
        <v>216</v>
      </c>
      <c r="C94" s="25" t="s">
        <v>166</v>
      </c>
      <c r="D94" s="25" t="s">
        <v>167</v>
      </c>
      <c r="E94" s="25" t="s">
        <v>168</v>
      </c>
      <c r="F94" s="25" t="str">
        <f t="shared" si="3"/>
        <v>Galion / Tiana / Dorothy</v>
      </c>
      <c r="G94" s="25">
        <v>21</v>
      </c>
      <c r="H94" s="25">
        <v>56</v>
      </c>
      <c r="I94" s="25">
        <f t="shared" si="4"/>
        <v>77</v>
      </c>
      <c r="J94" s="26">
        <f t="shared" si="5"/>
        <v>0.27272727272727271</v>
      </c>
      <c r="M94" s="24" t="s">
        <v>208</v>
      </c>
      <c r="N94">
        <v>88</v>
      </c>
      <c r="O94">
        <v>105</v>
      </c>
      <c r="P94" s="1">
        <v>0.45595854922279794</v>
      </c>
    </row>
    <row r="95" spans="1:16" x14ac:dyDescent="0.25">
      <c r="A95" s="25" t="s">
        <v>18</v>
      </c>
      <c r="B95" s="25" t="s">
        <v>216</v>
      </c>
      <c r="C95" s="25" t="s">
        <v>40</v>
      </c>
      <c r="D95" s="25" t="s">
        <v>68</v>
      </c>
      <c r="E95" s="25" t="s">
        <v>177</v>
      </c>
      <c r="F95" s="25" t="str">
        <f t="shared" si="3"/>
        <v>Ophélia / Brita / Angela</v>
      </c>
      <c r="G95" s="25">
        <v>28</v>
      </c>
      <c r="H95" s="25">
        <v>75</v>
      </c>
      <c r="I95" s="25">
        <f t="shared" si="4"/>
        <v>103</v>
      </c>
      <c r="J95" s="26">
        <f t="shared" si="5"/>
        <v>0.27184466019417475</v>
      </c>
      <c r="M95" s="24" t="s">
        <v>211</v>
      </c>
      <c r="N95">
        <v>123</v>
      </c>
      <c r="O95">
        <v>148</v>
      </c>
      <c r="P95" s="1">
        <v>0.45387453874538747</v>
      </c>
    </row>
    <row r="96" spans="1:16" x14ac:dyDescent="0.25">
      <c r="A96" s="25" t="s">
        <v>32</v>
      </c>
      <c r="B96" s="25" t="s">
        <v>216</v>
      </c>
      <c r="C96" s="25" t="s">
        <v>160</v>
      </c>
      <c r="D96" s="25" t="s">
        <v>182</v>
      </c>
      <c r="E96" s="25" t="s">
        <v>183</v>
      </c>
      <c r="F96" s="25" t="str">
        <f t="shared" si="3"/>
        <v>Mo Long / Fermion / Artamiel</v>
      </c>
      <c r="G96" s="25">
        <v>4</v>
      </c>
      <c r="H96" s="25">
        <v>11</v>
      </c>
      <c r="I96" s="25">
        <f t="shared" si="4"/>
        <v>15</v>
      </c>
      <c r="J96" s="26">
        <f t="shared" si="5"/>
        <v>0.26666666666666666</v>
      </c>
      <c r="M96" s="24" t="s">
        <v>210</v>
      </c>
      <c r="N96">
        <v>163</v>
      </c>
      <c r="O96">
        <v>204</v>
      </c>
      <c r="P96" s="1">
        <v>0.44414168937329701</v>
      </c>
    </row>
    <row r="97" spans="1:16" x14ac:dyDescent="0.25">
      <c r="A97" s="25" t="s">
        <v>28</v>
      </c>
      <c r="B97" s="25" t="s">
        <v>216</v>
      </c>
      <c r="C97" s="25" t="s">
        <v>81</v>
      </c>
      <c r="D97" s="25" t="s">
        <v>178</v>
      </c>
      <c r="E97" s="25" t="s">
        <v>42</v>
      </c>
      <c r="F97" s="25" t="str">
        <f t="shared" si="3"/>
        <v>Tesarion / Anavel / Taranys</v>
      </c>
      <c r="G97" s="25">
        <v>13</v>
      </c>
      <c r="H97" s="25">
        <v>37</v>
      </c>
      <c r="I97" s="25">
        <f t="shared" si="4"/>
        <v>50</v>
      </c>
      <c r="J97" s="26">
        <f t="shared" si="5"/>
        <v>0.26</v>
      </c>
      <c r="M97" s="24" t="s">
        <v>270</v>
      </c>
      <c r="N97">
        <v>16</v>
      </c>
      <c r="O97">
        <v>37</v>
      </c>
      <c r="P97" s="1">
        <v>0.30188679245283018</v>
      </c>
    </row>
    <row r="98" spans="1:16" x14ac:dyDescent="0.25">
      <c r="A98" s="25" t="s">
        <v>204</v>
      </c>
      <c r="B98" s="25" t="s">
        <v>216</v>
      </c>
      <c r="C98" s="25" t="s">
        <v>201</v>
      </c>
      <c r="D98" s="25" t="s">
        <v>196</v>
      </c>
      <c r="E98" s="25" t="s">
        <v>51</v>
      </c>
      <c r="F98" s="25" t="str">
        <f t="shared" si="3"/>
        <v>Claire / Bastet / Odin</v>
      </c>
      <c r="G98" s="25">
        <v>10</v>
      </c>
      <c r="H98" s="25">
        <v>29</v>
      </c>
      <c r="I98" s="25">
        <f t="shared" si="4"/>
        <v>39</v>
      </c>
      <c r="J98" s="26">
        <f t="shared" si="5"/>
        <v>0.25641025641025639</v>
      </c>
      <c r="M98" s="3" t="s">
        <v>85</v>
      </c>
      <c r="N98">
        <v>3972</v>
      </c>
      <c r="O98">
        <v>5754</v>
      </c>
      <c r="P98" s="1">
        <v>0.38890134386590053</v>
      </c>
    </row>
    <row r="99" spans="1:16" x14ac:dyDescent="0.25">
      <c r="A99" s="25" t="s">
        <v>20</v>
      </c>
      <c r="B99" s="25" t="s">
        <v>217</v>
      </c>
      <c r="C99" s="25" t="s">
        <v>163</v>
      </c>
      <c r="D99" s="25" t="s">
        <v>164</v>
      </c>
      <c r="E99" s="25" t="s">
        <v>66</v>
      </c>
      <c r="F99" s="25" t="str">
        <f t="shared" si="3"/>
        <v>Mimirr / Madeleine / Liu Mei</v>
      </c>
      <c r="G99" s="25">
        <v>10</v>
      </c>
      <c r="H99" s="25">
        <v>29</v>
      </c>
      <c r="I99" s="25">
        <f t="shared" si="4"/>
        <v>39</v>
      </c>
      <c r="J99" s="26">
        <f t="shared" si="5"/>
        <v>0.25641025641025639</v>
      </c>
    </row>
    <row r="100" spans="1:16" x14ac:dyDescent="0.25">
      <c r="A100" s="25" t="s">
        <v>27</v>
      </c>
      <c r="B100" s="25" t="s">
        <v>216</v>
      </c>
      <c r="C100" s="25" t="s">
        <v>62</v>
      </c>
      <c r="D100" s="25" t="s">
        <v>191</v>
      </c>
      <c r="E100" s="25" t="s">
        <v>185</v>
      </c>
      <c r="F100" s="25" t="str">
        <f t="shared" si="3"/>
        <v>Nana / Benedict / Savannah</v>
      </c>
      <c r="G100" s="25">
        <v>1</v>
      </c>
      <c r="H100" s="25">
        <v>3</v>
      </c>
      <c r="I100" s="25">
        <f t="shared" si="4"/>
        <v>4</v>
      </c>
      <c r="J100" s="26">
        <f t="shared" si="5"/>
        <v>0.25</v>
      </c>
    </row>
    <row r="101" spans="1:16" x14ac:dyDescent="0.25">
      <c r="A101" s="25" t="s">
        <v>20</v>
      </c>
      <c r="B101" s="25" t="s">
        <v>216</v>
      </c>
      <c r="C101" s="25" t="s">
        <v>122</v>
      </c>
      <c r="D101" s="25" t="s">
        <v>83</v>
      </c>
      <c r="E101" s="25" t="s">
        <v>47</v>
      </c>
      <c r="F101" s="25" t="str">
        <f t="shared" si="3"/>
        <v>Sylvia / Byungchul / Parjanya</v>
      </c>
      <c r="G101" s="25">
        <v>1</v>
      </c>
      <c r="H101" s="25">
        <v>3</v>
      </c>
      <c r="I101" s="25">
        <f t="shared" si="4"/>
        <v>4</v>
      </c>
      <c r="J101" s="26">
        <f t="shared" si="5"/>
        <v>0.25</v>
      </c>
    </row>
    <row r="102" spans="1:16" x14ac:dyDescent="0.25">
      <c r="A102" s="25" t="s">
        <v>12</v>
      </c>
      <c r="B102" s="25" t="s">
        <v>216</v>
      </c>
      <c r="C102" s="25" t="s">
        <v>43</v>
      </c>
      <c r="D102" s="25" t="s">
        <v>45</v>
      </c>
      <c r="E102" s="25" t="s">
        <v>91</v>
      </c>
      <c r="F102" s="25" t="str">
        <f t="shared" si="3"/>
        <v>Feng Yan / Camille / Nora</v>
      </c>
      <c r="G102" s="25">
        <v>8</v>
      </c>
      <c r="H102" s="25">
        <v>26</v>
      </c>
      <c r="I102" s="25">
        <f t="shared" si="4"/>
        <v>34</v>
      </c>
      <c r="J102" s="26">
        <f t="shared" si="5"/>
        <v>0.23529411764705882</v>
      </c>
    </row>
    <row r="103" spans="1:16" x14ac:dyDescent="0.25">
      <c r="A103" s="25" t="s">
        <v>11</v>
      </c>
      <c r="B103" s="25" t="s">
        <v>216</v>
      </c>
      <c r="C103" s="25" t="s">
        <v>43</v>
      </c>
      <c r="D103" s="25" t="s">
        <v>44</v>
      </c>
      <c r="E103" s="25" t="s">
        <v>45</v>
      </c>
      <c r="F103" s="25" t="str">
        <f t="shared" si="3"/>
        <v>Feng Yan / Laika / Camille</v>
      </c>
      <c r="G103" s="25">
        <v>7</v>
      </c>
      <c r="H103" s="25">
        <v>23</v>
      </c>
      <c r="I103" s="25">
        <f t="shared" si="4"/>
        <v>30</v>
      </c>
      <c r="J103" s="26">
        <f t="shared" si="5"/>
        <v>0.23333333333333334</v>
      </c>
    </row>
    <row r="104" spans="1:16" x14ac:dyDescent="0.25">
      <c r="A104" s="25" t="s">
        <v>11</v>
      </c>
      <c r="B104" s="25" t="s">
        <v>216</v>
      </c>
      <c r="C104" s="25" t="s">
        <v>61</v>
      </c>
      <c r="D104" s="25" t="s">
        <v>62</v>
      </c>
      <c r="E104" s="25" t="s">
        <v>63</v>
      </c>
      <c r="F104" s="25" t="str">
        <f t="shared" si="3"/>
        <v>Dominic / Nana / Perna</v>
      </c>
      <c r="G104" s="25">
        <v>15</v>
      </c>
      <c r="H104" s="25">
        <v>50</v>
      </c>
      <c r="I104" s="25">
        <f t="shared" si="4"/>
        <v>65</v>
      </c>
      <c r="J104" s="26">
        <f t="shared" si="5"/>
        <v>0.23076923076923078</v>
      </c>
    </row>
    <row r="105" spans="1:16" x14ac:dyDescent="0.25">
      <c r="A105" s="25" t="s">
        <v>28</v>
      </c>
      <c r="B105" s="25" t="s">
        <v>216</v>
      </c>
      <c r="C105" s="25" t="s">
        <v>96</v>
      </c>
      <c r="D105" s="25" t="s">
        <v>97</v>
      </c>
      <c r="E105" s="25" t="s">
        <v>98</v>
      </c>
      <c r="F105" s="25" t="str">
        <f t="shared" si="3"/>
        <v>Seara / Orion / Masha</v>
      </c>
      <c r="G105" s="25">
        <v>8</v>
      </c>
      <c r="H105" s="25">
        <v>30</v>
      </c>
      <c r="I105" s="25">
        <f t="shared" si="4"/>
        <v>38</v>
      </c>
      <c r="J105" s="26">
        <f t="shared" si="5"/>
        <v>0.21052631578947367</v>
      </c>
    </row>
    <row r="106" spans="1:16" x14ac:dyDescent="0.25">
      <c r="A106" s="25" t="s">
        <v>26</v>
      </c>
      <c r="B106" s="25" t="s">
        <v>216</v>
      </c>
      <c r="C106" s="25" t="s">
        <v>61</v>
      </c>
      <c r="D106" s="25" t="s">
        <v>94</v>
      </c>
      <c r="E106" s="25" t="s">
        <v>62</v>
      </c>
      <c r="F106" s="25" t="str">
        <f t="shared" si="3"/>
        <v>Dominic / Riley / Nana</v>
      </c>
      <c r="G106" s="25">
        <v>5</v>
      </c>
      <c r="H106" s="25">
        <v>19</v>
      </c>
      <c r="I106" s="25">
        <f t="shared" si="4"/>
        <v>24</v>
      </c>
      <c r="J106" s="26">
        <f t="shared" si="5"/>
        <v>0.20833333333333334</v>
      </c>
    </row>
    <row r="107" spans="1:16" x14ac:dyDescent="0.25">
      <c r="A107" s="25" t="s">
        <v>26</v>
      </c>
      <c r="B107" s="25" t="s">
        <v>216</v>
      </c>
      <c r="C107" s="25" t="s">
        <v>115</v>
      </c>
      <c r="D107" s="25" t="s">
        <v>179</v>
      </c>
      <c r="E107" s="25" t="s">
        <v>45</v>
      </c>
      <c r="F107" s="25" t="str">
        <f t="shared" si="3"/>
        <v>Ashour / Léo / Camille</v>
      </c>
      <c r="G107" s="25">
        <v>1</v>
      </c>
      <c r="H107" s="25">
        <v>4</v>
      </c>
      <c r="I107" s="25">
        <f t="shared" si="4"/>
        <v>5</v>
      </c>
      <c r="J107" s="26">
        <f t="shared" si="5"/>
        <v>0.2</v>
      </c>
    </row>
    <row r="108" spans="1:16" x14ac:dyDescent="0.25">
      <c r="A108" s="25" t="s">
        <v>20</v>
      </c>
      <c r="B108" s="25" t="s">
        <v>217</v>
      </c>
      <c r="C108" s="25" t="s">
        <v>102</v>
      </c>
      <c r="D108" s="25" t="s">
        <v>103</v>
      </c>
      <c r="E108" s="25" t="s">
        <v>104</v>
      </c>
      <c r="F108" s="25" t="str">
        <f t="shared" si="3"/>
        <v>Martina / Shaina / Triana</v>
      </c>
      <c r="G108" s="25">
        <v>5</v>
      </c>
      <c r="H108" s="25">
        <v>20</v>
      </c>
      <c r="I108" s="25">
        <f t="shared" si="4"/>
        <v>25</v>
      </c>
      <c r="J108" s="26">
        <f t="shared" si="5"/>
        <v>0.2</v>
      </c>
    </row>
    <row r="109" spans="1:16" x14ac:dyDescent="0.25">
      <c r="A109" s="25" t="s">
        <v>158</v>
      </c>
      <c r="B109" s="25" t="s">
        <v>216</v>
      </c>
      <c r="C109" s="25" t="s">
        <v>157</v>
      </c>
      <c r="D109" s="25" t="s">
        <v>77</v>
      </c>
      <c r="E109" s="25" t="s">
        <v>41</v>
      </c>
      <c r="F109" s="25" t="str">
        <f t="shared" si="3"/>
        <v>Maximilian / Zen / Théomars</v>
      </c>
      <c r="G109" s="25">
        <v>2</v>
      </c>
      <c r="H109" s="25">
        <v>8</v>
      </c>
      <c r="I109" s="25">
        <f t="shared" si="4"/>
        <v>10</v>
      </c>
      <c r="J109" s="26">
        <f t="shared" si="5"/>
        <v>0.2</v>
      </c>
    </row>
    <row r="110" spans="1:16" x14ac:dyDescent="0.25">
      <c r="A110" s="25" t="s">
        <v>21</v>
      </c>
      <c r="B110" s="25" t="s">
        <v>216</v>
      </c>
      <c r="C110" s="25" t="s">
        <v>160</v>
      </c>
      <c r="D110" s="25" t="s">
        <v>94</v>
      </c>
      <c r="E110" s="25" t="s">
        <v>83</v>
      </c>
      <c r="F110" s="25" t="str">
        <f t="shared" si="3"/>
        <v>Mo Long / Riley / Byungchul</v>
      </c>
      <c r="G110" s="25">
        <v>1</v>
      </c>
      <c r="H110" s="25">
        <v>4</v>
      </c>
      <c r="I110" s="25">
        <f t="shared" si="4"/>
        <v>5</v>
      </c>
      <c r="J110" s="26">
        <f t="shared" si="5"/>
        <v>0.2</v>
      </c>
    </row>
    <row r="111" spans="1:16" x14ac:dyDescent="0.25">
      <c r="A111" s="25" t="s">
        <v>28</v>
      </c>
      <c r="B111" s="25" t="s">
        <v>216</v>
      </c>
      <c r="C111" s="25" t="s">
        <v>49</v>
      </c>
      <c r="D111" s="25" t="s">
        <v>196</v>
      </c>
      <c r="E111" s="25" t="s">
        <v>51</v>
      </c>
      <c r="F111" s="25" t="str">
        <f t="shared" si="3"/>
        <v>Khmun / Bastet / Odin</v>
      </c>
      <c r="G111" s="25">
        <v>4</v>
      </c>
      <c r="H111" s="25">
        <v>23</v>
      </c>
      <c r="I111" s="25">
        <f t="shared" si="4"/>
        <v>27</v>
      </c>
      <c r="J111" s="26">
        <f t="shared" si="5"/>
        <v>0.14814814814814814</v>
      </c>
    </row>
    <row r="112" spans="1:16" x14ac:dyDescent="0.25">
      <c r="A112" s="25" t="s">
        <v>130</v>
      </c>
      <c r="B112" s="25" t="s">
        <v>216</v>
      </c>
      <c r="C112" s="25" t="s">
        <v>52</v>
      </c>
      <c r="D112" s="25" t="s">
        <v>185</v>
      </c>
      <c r="E112" s="25" t="s">
        <v>41</v>
      </c>
      <c r="F112" s="25" t="str">
        <f t="shared" si="3"/>
        <v>Clara / Savannah / Théomars</v>
      </c>
      <c r="G112" s="25">
        <v>1</v>
      </c>
      <c r="H112" s="25">
        <v>7</v>
      </c>
      <c r="I112" s="25">
        <f t="shared" si="4"/>
        <v>8</v>
      </c>
      <c r="J112" s="26">
        <f t="shared" si="5"/>
        <v>0.125</v>
      </c>
    </row>
    <row r="113" spans="1:10" x14ac:dyDescent="0.25">
      <c r="A113" s="25" t="s">
        <v>130</v>
      </c>
      <c r="B113" s="25" t="s">
        <v>216</v>
      </c>
      <c r="C113" s="25" t="s">
        <v>40</v>
      </c>
      <c r="D113" s="25" t="s">
        <v>51</v>
      </c>
      <c r="E113" s="25" t="s">
        <v>50</v>
      </c>
      <c r="F113" s="25" t="str">
        <f t="shared" si="3"/>
        <v>Ophélia / Odin / Adriana</v>
      </c>
      <c r="G113" s="25">
        <v>2</v>
      </c>
      <c r="H113" s="25">
        <v>15</v>
      </c>
      <c r="I113" s="25">
        <f t="shared" si="4"/>
        <v>17</v>
      </c>
      <c r="J113" s="26">
        <f t="shared" si="5"/>
        <v>0.11764705882352941</v>
      </c>
    </row>
    <row r="114" spans="1:10" x14ac:dyDescent="0.25">
      <c r="A114" s="25" t="s">
        <v>18</v>
      </c>
      <c r="B114" s="25" t="s">
        <v>216</v>
      </c>
      <c r="C114" s="25" t="s">
        <v>174</v>
      </c>
      <c r="D114" s="25" t="s">
        <v>56</v>
      </c>
      <c r="E114" s="25" t="s">
        <v>94</v>
      </c>
      <c r="F114" s="25" t="str">
        <f t="shared" si="3"/>
        <v>Herteit / Vigor / Riley</v>
      </c>
      <c r="G114" s="25">
        <v>1</v>
      </c>
      <c r="H114" s="25">
        <v>10</v>
      </c>
      <c r="I114" s="25">
        <f t="shared" si="4"/>
        <v>11</v>
      </c>
      <c r="J114" s="26">
        <f t="shared" si="5"/>
        <v>9.0909090909090912E-2</v>
      </c>
    </row>
    <row r="115" spans="1:10" x14ac:dyDescent="0.25">
      <c r="A115" s="25" t="s">
        <v>17</v>
      </c>
      <c r="B115" s="25" t="s">
        <v>216</v>
      </c>
      <c r="C115" s="25" t="s">
        <v>96</v>
      </c>
      <c r="D115" s="25" t="s">
        <v>97</v>
      </c>
      <c r="E115" s="25" t="s">
        <v>98</v>
      </c>
      <c r="F115" s="25" t="str">
        <f t="shared" si="3"/>
        <v>Seara / Orion / Masha</v>
      </c>
      <c r="G115" s="25">
        <v>2</v>
      </c>
      <c r="H115" s="25">
        <v>24</v>
      </c>
      <c r="I115" s="25">
        <f t="shared" si="4"/>
        <v>26</v>
      </c>
      <c r="J115" s="26">
        <f t="shared" si="5"/>
        <v>7.6923076923076927E-2</v>
      </c>
    </row>
    <row r="116" spans="1:10" x14ac:dyDescent="0.25">
      <c r="A116" s="25" t="s">
        <v>27</v>
      </c>
      <c r="B116" s="25" t="s">
        <v>216</v>
      </c>
      <c r="C116" s="25" t="s">
        <v>115</v>
      </c>
      <c r="D116" s="25" t="s">
        <v>68</v>
      </c>
      <c r="E116" s="25" t="s">
        <v>73</v>
      </c>
      <c r="F116" s="25" t="str">
        <f t="shared" si="3"/>
        <v>Ashour / Brita / Juno</v>
      </c>
      <c r="G116" s="25">
        <v>0</v>
      </c>
      <c r="H116" s="25">
        <v>1</v>
      </c>
      <c r="I116" s="25">
        <f t="shared" si="4"/>
        <v>1</v>
      </c>
      <c r="J116" s="26">
        <f t="shared" si="5"/>
        <v>0</v>
      </c>
    </row>
    <row r="117" spans="1:10" x14ac:dyDescent="0.25">
      <c r="A117" s="25" t="s">
        <v>29</v>
      </c>
      <c r="B117" s="25" t="s">
        <v>216</v>
      </c>
      <c r="C117" s="25" t="s">
        <v>115</v>
      </c>
      <c r="D117" s="25" t="s">
        <v>68</v>
      </c>
      <c r="E117" s="25" t="s">
        <v>42</v>
      </c>
      <c r="F117" s="25" t="str">
        <f t="shared" si="3"/>
        <v>Ashour / Brita / Taranys</v>
      </c>
      <c r="G117" s="25">
        <v>0</v>
      </c>
      <c r="H117" s="25">
        <v>0</v>
      </c>
      <c r="I117" s="25">
        <f t="shared" si="4"/>
        <v>0</v>
      </c>
      <c r="J117" s="26">
        <v>0</v>
      </c>
    </row>
    <row r="118" spans="1:10" x14ac:dyDescent="0.25">
      <c r="A118" s="25" t="s">
        <v>10</v>
      </c>
      <c r="B118" s="25" t="s">
        <v>216</v>
      </c>
      <c r="C118" s="25" t="s">
        <v>115</v>
      </c>
      <c r="D118" s="25" t="s">
        <v>45</v>
      </c>
      <c r="E118" s="25" t="s">
        <v>83</v>
      </c>
      <c r="F118" s="25" t="str">
        <f t="shared" si="3"/>
        <v>Ashour / Camille / Byungchul</v>
      </c>
      <c r="G118" s="25">
        <v>0</v>
      </c>
      <c r="H118" s="25">
        <v>1</v>
      </c>
      <c r="I118" s="25">
        <f t="shared" si="4"/>
        <v>1</v>
      </c>
      <c r="J118" s="26">
        <f>G118/SUM(G118,H118)</f>
        <v>0</v>
      </c>
    </row>
    <row r="119" spans="1:10" x14ac:dyDescent="0.25">
      <c r="A119" s="25" t="s">
        <v>27</v>
      </c>
      <c r="B119" s="25" t="s">
        <v>216</v>
      </c>
      <c r="C119" s="25" t="s">
        <v>193</v>
      </c>
      <c r="D119" s="25" t="s">
        <v>43</v>
      </c>
      <c r="E119" s="25" t="s">
        <v>190</v>
      </c>
      <c r="F119" s="25" t="str">
        <f t="shared" si="3"/>
        <v>Bolverk / Feng Yan / Aaliayh</v>
      </c>
      <c r="G119" s="25">
        <v>0</v>
      </c>
      <c r="H119" s="25">
        <v>0</v>
      </c>
      <c r="I119" s="25">
        <f t="shared" si="4"/>
        <v>0</v>
      </c>
      <c r="J119" s="26">
        <v>0</v>
      </c>
    </row>
    <row r="120" spans="1:10" x14ac:dyDescent="0.25">
      <c r="A120" s="25" t="s">
        <v>20</v>
      </c>
      <c r="B120" s="25" t="s">
        <v>217</v>
      </c>
      <c r="C120" s="25" t="s">
        <v>108</v>
      </c>
      <c r="D120" s="25" t="s">
        <v>170</v>
      </c>
      <c r="E120" s="25" t="s">
        <v>52</v>
      </c>
      <c r="F120" s="25" t="str">
        <f t="shared" si="3"/>
        <v>Carcano / Jubelle / Clara</v>
      </c>
      <c r="G120" s="25">
        <v>0</v>
      </c>
      <c r="H120" s="25">
        <v>5</v>
      </c>
      <c r="I120" s="25">
        <f t="shared" si="4"/>
        <v>5</v>
      </c>
      <c r="J120" s="26">
        <f>G120/SUM(G120,H120)</f>
        <v>0</v>
      </c>
    </row>
    <row r="121" spans="1:10" x14ac:dyDescent="0.25">
      <c r="A121" s="25" t="s">
        <v>28</v>
      </c>
      <c r="B121" s="25" t="s">
        <v>217</v>
      </c>
      <c r="C121" s="25" t="s">
        <v>108</v>
      </c>
      <c r="D121" s="25" t="s">
        <v>99</v>
      </c>
      <c r="E121" s="25" t="s">
        <v>104</v>
      </c>
      <c r="F121" s="25" t="str">
        <f t="shared" si="3"/>
        <v>Carcano / Molly / Triana</v>
      </c>
      <c r="G121" s="25">
        <v>0</v>
      </c>
      <c r="H121" s="25">
        <v>4</v>
      </c>
      <c r="I121" s="25">
        <f t="shared" si="4"/>
        <v>4</v>
      </c>
      <c r="J121" s="26">
        <f>G121/SUM(G121,H121)</f>
        <v>0</v>
      </c>
    </row>
    <row r="122" spans="1:10" x14ac:dyDescent="0.25">
      <c r="A122" s="25" t="s">
        <v>27</v>
      </c>
      <c r="B122" s="25" t="s">
        <v>217</v>
      </c>
      <c r="C122" s="25" t="s">
        <v>108</v>
      </c>
      <c r="D122" s="25" t="s">
        <v>97</v>
      </c>
      <c r="E122" s="25" t="s">
        <v>71</v>
      </c>
      <c r="F122" s="25" t="str">
        <f t="shared" si="3"/>
        <v>Carcano / Orion / Kaki</v>
      </c>
      <c r="G122" s="25">
        <v>0</v>
      </c>
      <c r="H122" s="25">
        <v>0</v>
      </c>
      <c r="I122" s="25">
        <f t="shared" si="4"/>
        <v>0</v>
      </c>
      <c r="J122" s="26">
        <v>0</v>
      </c>
    </row>
    <row r="123" spans="1:10" x14ac:dyDescent="0.25">
      <c r="A123" s="25" t="s">
        <v>18</v>
      </c>
      <c r="B123" s="25" t="s">
        <v>216</v>
      </c>
      <c r="C123" s="25" t="s">
        <v>76</v>
      </c>
      <c r="D123" s="25" t="s">
        <v>83</v>
      </c>
      <c r="E123" s="25" t="s">
        <v>81</v>
      </c>
      <c r="F123" s="25" t="str">
        <f t="shared" si="3"/>
        <v>Chandra / Byungchul / Tesarion</v>
      </c>
      <c r="G123" s="25">
        <v>0</v>
      </c>
      <c r="H123" s="25">
        <v>0</v>
      </c>
      <c r="I123" s="25">
        <f t="shared" si="4"/>
        <v>0</v>
      </c>
      <c r="J123" s="26">
        <v>0</v>
      </c>
    </row>
    <row r="124" spans="1:10" x14ac:dyDescent="0.25">
      <c r="A124" s="25" t="s">
        <v>28</v>
      </c>
      <c r="B124" s="25" t="s">
        <v>216</v>
      </c>
      <c r="C124" s="25" t="s">
        <v>76</v>
      </c>
      <c r="D124" s="25" t="s">
        <v>77</v>
      </c>
      <c r="E124" s="25" t="s">
        <v>78</v>
      </c>
      <c r="F124" s="25" t="str">
        <f t="shared" si="3"/>
        <v>Chandra / Zen / Rakan</v>
      </c>
      <c r="G124" s="25">
        <v>0</v>
      </c>
      <c r="H124" s="25">
        <v>5</v>
      </c>
      <c r="I124" s="25">
        <f t="shared" si="4"/>
        <v>5</v>
      </c>
      <c r="J124" s="26">
        <f>G124/SUM(G124,H124)</f>
        <v>0</v>
      </c>
    </row>
    <row r="125" spans="1:10" x14ac:dyDescent="0.25">
      <c r="A125" s="25" t="s">
        <v>29</v>
      </c>
      <c r="B125" s="25" t="s">
        <v>217</v>
      </c>
      <c r="C125" s="25" t="s">
        <v>52</v>
      </c>
      <c r="D125" s="25" t="s">
        <v>74</v>
      </c>
      <c r="E125" s="25" t="s">
        <v>114</v>
      </c>
      <c r="F125" s="25" t="str">
        <f t="shared" si="3"/>
        <v>Clara / Chilling / Danu</v>
      </c>
      <c r="G125" s="25">
        <v>0</v>
      </c>
      <c r="H125" s="25">
        <v>6</v>
      </c>
      <c r="I125" s="25">
        <f t="shared" si="4"/>
        <v>6</v>
      </c>
      <c r="J125" s="26">
        <f>G125/SUM(G125,H125)</f>
        <v>0</v>
      </c>
    </row>
    <row r="126" spans="1:10" x14ac:dyDescent="0.25">
      <c r="A126" s="25" t="s">
        <v>28</v>
      </c>
      <c r="B126" s="25" t="s">
        <v>217</v>
      </c>
      <c r="C126" s="25" t="s">
        <v>52</v>
      </c>
      <c r="D126" s="25" t="s">
        <v>74</v>
      </c>
      <c r="E126" s="25" t="s">
        <v>114</v>
      </c>
      <c r="F126" s="25" t="str">
        <f t="shared" si="3"/>
        <v>Clara / Chilling / Danu</v>
      </c>
      <c r="G126" s="25">
        <v>0</v>
      </c>
      <c r="H126" s="25">
        <v>2</v>
      </c>
      <c r="I126" s="25">
        <f t="shared" si="4"/>
        <v>2</v>
      </c>
      <c r="J126" s="26">
        <f>G126/SUM(G126,H126)</f>
        <v>0</v>
      </c>
    </row>
    <row r="127" spans="1:10" x14ac:dyDescent="0.25">
      <c r="A127" s="25" t="s">
        <v>19</v>
      </c>
      <c r="B127" s="25" t="s">
        <v>217</v>
      </c>
      <c r="C127" s="25" t="s">
        <v>52</v>
      </c>
      <c r="D127" s="25" t="s">
        <v>59</v>
      </c>
      <c r="E127" s="25" t="s">
        <v>112</v>
      </c>
      <c r="F127" s="25" t="str">
        <f t="shared" si="3"/>
        <v>Clara / Eshir / Liesel</v>
      </c>
      <c r="G127" s="25">
        <v>0</v>
      </c>
      <c r="H127" s="25">
        <v>2</v>
      </c>
      <c r="I127" s="25">
        <f t="shared" si="4"/>
        <v>2</v>
      </c>
      <c r="J127" s="26">
        <f>G127/SUM(G127,H127)</f>
        <v>0</v>
      </c>
    </row>
    <row r="128" spans="1:10" x14ac:dyDescent="0.25">
      <c r="A128" s="25" t="s">
        <v>30</v>
      </c>
      <c r="B128" s="25" t="s">
        <v>216</v>
      </c>
      <c r="C128" s="25" t="s">
        <v>52</v>
      </c>
      <c r="D128" s="25" t="s">
        <v>185</v>
      </c>
      <c r="E128" s="25" t="s">
        <v>41</v>
      </c>
      <c r="F128" s="25" t="str">
        <f t="shared" si="3"/>
        <v>Clara / Savannah / Théomars</v>
      </c>
      <c r="G128" s="25">
        <v>0</v>
      </c>
      <c r="H128" s="25">
        <v>0</v>
      </c>
      <c r="I128" s="25">
        <f t="shared" si="4"/>
        <v>0</v>
      </c>
      <c r="J128" s="26">
        <v>0</v>
      </c>
    </row>
    <row r="129" spans="1:10" x14ac:dyDescent="0.25">
      <c r="A129" s="25" t="s">
        <v>32</v>
      </c>
      <c r="B129" s="25" t="s">
        <v>216</v>
      </c>
      <c r="C129" s="25" t="s">
        <v>43</v>
      </c>
      <c r="D129" s="25" t="s">
        <v>45</v>
      </c>
      <c r="E129" s="25" t="s">
        <v>44</v>
      </c>
      <c r="F129" s="25" t="str">
        <f t="shared" si="3"/>
        <v>Feng Yan / Camille / Laika</v>
      </c>
      <c r="G129" s="25">
        <v>0</v>
      </c>
      <c r="H129" s="25">
        <v>4</v>
      </c>
      <c r="I129" s="25">
        <f t="shared" si="4"/>
        <v>4</v>
      </c>
      <c r="J129" s="26">
        <f>G129/SUM(G129,H129)</f>
        <v>0</v>
      </c>
    </row>
    <row r="130" spans="1:10" x14ac:dyDescent="0.25">
      <c r="A130" s="25" t="s">
        <v>130</v>
      </c>
      <c r="B130" s="25" t="s">
        <v>216</v>
      </c>
      <c r="C130" s="25" t="s">
        <v>43</v>
      </c>
      <c r="D130" s="25" t="s">
        <v>189</v>
      </c>
      <c r="E130" s="25" t="s">
        <v>190</v>
      </c>
      <c r="F130" s="25" t="str">
        <f t="shared" si="3"/>
        <v>Feng Yan / Julianne / Aaliayh</v>
      </c>
      <c r="G130" s="25">
        <v>0</v>
      </c>
      <c r="H130" s="25">
        <v>1</v>
      </c>
      <c r="I130" s="25">
        <f t="shared" si="4"/>
        <v>1</v>
      </c>
      <c r="J130" s="26">
        <f>G130/SUM(G130,H130)</f>
        <v>0</v>
      </c>
    </row>
    <row r="131" spans="1:10" x14ac:dyDescent="0.25">
      <c r="A131" s="25" t="s">
        <v>29</v>
      </c>
      <c r="B131" s="25" t="s">
        <v>216</v>
      </c>
      <c r="C131" s="25" t="s">
        <v>43</v>
      </c>
      <c r="D131" s="25" t="s">
        <v>44</v>
      </c>
      <c r="E131" s="25" t="s">
        <v>93</v>
      </c>
      <c r="F131" s="25" t="str">
        <f t="shared" ref="F131:F164" si="6">C131&amp;" / "&amp;D131&amp;" / "&amp;E131</f>
        <v>Feng Yan / Laika / Woosa</v>
      </c>
      <c r="G131" s="25">
        <v>0</v>
      </c>
      <c r="H131" s="25">
        <v>3</v>
      </c>
      <c r="I131" s="25">
        <f t="shared" ref="I131:I164" si="7">G131+H131</f>
        <v>3</v>
      </c>
      <c r="J131" s="26">
        <f>G131/SUM(G131,H131)</f>
        <v>0</v>
      </c>
    </row>
    <row r="132" spans="1:10" x14ac:dyDescent="0.25">
      <c r="A132" s="25" t="s">
        <v>24</v>
      </c>
      <c r="B132" s="25" t="s">
        <v>216</v>
      </c>
      <c r="C132" s="25" t="s">
        <v>43</v>
      </c>
      <c r="D132" s="25" t="s">
        <v>91</v>
      </c>
      <c r="E132" s="25" t="s">
        <v>45</v>
      </c>
      <c r="F132" s="25" t="str">
        <f t="shared" si="6"/>
        <v>Feng Yan / Nora / Camille</v>
      </c>
      <c r="G132" s="25">
        <v>0</v>
      </c>
      <c r="H132" s="25">
        <v>0</v>
      </c>
      <c r="I132" s="25">
        <f t="shared" si="7"/>
        <v>0</v>
      </c>
      <c r="J132" s="26">
        <v>0</v>
      </c>
    </row>
    <row r="133" spans="1:10" x14ac:dyDescent="0.25">
      <c r="A133" s="25" t="s">
        <v>18</v>
      </c>
      <c r="B133" s="25" t="s">
        <v>216</v>
      </c>
      <c r="C133" s="25" t="s">
        <v>43</v>
      </c>
      <c r="D133" s="25" t="s">
        <v>63</v>
      </c>
      <c r="E133" s="25" t="s">
        <v>62</v>
      </c>
      <c r="F133" s="25" t="str">
        <f t="shared" si="6"/>
        <v>Feng Yan / Perna / Nana</v>
      </c>
      <c r="G133" s="25">
        <v>0</v>
      </c>
      <c r="H133" s="25">
        <v>3</v>
      </c>
      <c r="I133" s="25">
        <f t="shared" si="7"/>
        <v>3</v>
      </c>
      <c r="J133" s="26">
        <f>G133/SUM(G133,H133)</f>
        <v>0</v>
      </c>
    </row>
    <row r="134" spans="1:10" x14ac:dyDescent="0.25">
      <c r="A134" s="25" t="s">
        <v>17</v>
      </c>
      <c r="B134" s="25" t="s">
        <v>216</v>
      </c>
      <c r="C134" s="25" t="s">
        <v>43</v>
      </c>
      <c r="D134" s="25" t="s">
        <v>93</v>
      </c>
      <c r="E134" s="25" t="s">
        <v>44</v>
      </c>
      <c r="F134" s="25" t="str">
        <f t="shared" si="6"/>
        <v>Feng Yan / Woosa / Laika</v>
      </c>
      <c r="G134" s="25">
        <v>0</v>
      </c>
      <c r="H134" s="25">
        <v>7</v>
      </c>
      <c r="I134" s="25">
        <f t="shared" si="7"/>
        <v>7</v>
      </c>
      <c r="J134" s="26">
        <f>G134/SUM(G134,H134)</f>
        <v>0</v>
      </c>
    </row>
    <row r="135" spans="1:10" x14ac:dyDescent="0.25">
      <c r="A135" s="25" t="s">
        <v>27</v>
      </c>
      <c r="B135" s="25" t="s">
        <v>217</v>
      </c>
      <c r="C135" s="25" t="s">
        <v>181</v>
      </c>
      <c r="D135" s="25" t="s">
        <v>117</v>
      </c>
      <c r="E135" s="25" t="s">
        <v>194</v>
      </c>
      <c r="F135" s="25" t="str">
        <f t="shared" si="6"/>
        <v>Garo / Lulu / Halphas</v>
      </c>
      <c r="G135" s="25">
        <v>0</v>
      </c>
      <c r="H135" s="25">
        <v>0</v>
      </c>
      <c r="I135" s="25">
        <f t="shared" si="7"/>
        <v>0</v>
      </c>
      <c r="J135" s="26">
        <v>0</v>
      </c>
    </row>
    <row r="136" spans="1:10" x14ac:dyDescent="0.25">
      <c r="A136" s="25" t="s">
        <v>204</v>
      </c>
      <c r="B136" s="25" t="s">
        <v>217</v>
      </c>
      <c r="C136" s="25" t="s">
        <v>55</v>
      </c>
      <c r="D136" s="25" t="s">
        <v>57</v>
      </c>
      <c r="E136" s="25" t="s">
        <v>199</v>
      </c>
      <c r="F136" s="25" t="str">
        <f t="shared" si="6"/>
        <v>Harmonia / Roid / Amduat</v>
      </c>
      <c r="G136" s="25">
        <v>0</v>
      </c>
      <c r="H136" s="25">
        <v>0</v>
      </c>
      <c r="I136" s="25">
        <f t="shared" si="7"/>
        <v>0</v>
      </c>
      <c r="J136" s="26">
        <v>0</v>
      </c>
    </row>
    <row r="137" spans="1:10" x14ac:dyDescent="0.25">
      <c r="A137" s="25" t="s">
        <v>24</v>
      </c>
      <c r="B137" s="25" t="s">
        <v>217</v>
      </c>
      <c r="C137" s="25" t="s">
        <v>55</v>
      </c>
      <c r="D137" s="25" t="s">
        <v>56</v>
      </c>
      <c r="E137" s="25" t="s">
        <v>57</v>
      </c>
      <c r="F137" s="25" t="str">
        <f t="shared" si="6"/>
        <v>Harmonia / Vigor / Roid</v>
      </c>
      <c r="G137" s="25">
        <v>0</v>
      </c>
      <c r="H137" s="25">
        <v>0</v>
      </c>
      <c r="I137" s="25">
        <f t="shared" si="7"/>
        <v>0</v>
      </c>
      <c r="J137" s="26">
        <v>0</v>
      </c>
    </row>
    <row r="138" spans="1:10" x14ac:dyDescent="0.25">
      <c r="A138" s="25" t="s">
        <v>29</v>
      </c>
      <c r="B138" s="25" t="s">
        <v>217</v>
      </c>
      <c r="C138" s="25" t="s">
        <v>55</v>
      </c>
      <c r="D138" s="25" t="s">
        <v>56</v>
      </c>
      <c r="E138" s="25" t="s">
        <v>57</v>
      </c>
      <c r="F138" s="25" t="str">
        <f t="shared" si="6"/>
        <v>Harmonia / Vigor / Roid</v>
      </c>
      <c r="G138" s="25">
        <v>0</v>
      </c>
      <c r="H138" s="25">
        <v>0</v>
      </c>
      <c r="I138" s="25">
        <f t="shared" si="7"/>
        <v>0</v>
      </c>
      <c r="J138" s="26">
        <v>0</v>
      </c>
    </row>
    <row r="139" spans="1:10" x14ac:dyDescent="0.25">
      <c r="A139" s="25" t="s">
        <v>130</v>
      </c>
      <c r="B139" s="25" t="s">
        <v>217</v>
      </c>
      <c r="C139" s="25" t="s">
        <v>70</v>
      </c>
      <c r="D139" s="25" t="s">
        <v>186</v>
      </c>
      <c r="E139" s="25" t="s">
        <v>71</v>
      </c>
      <c r="F139" s="25" t="str">
        <f t="shared" si="6"/>
        <v>Hraesvelg / Robo Dark / Kaki</v>
      </c>
      <c r="G139" s="25">
        <v>0</v>
      </c>
      <c r="H139" s="25">
        <v>0</v>
      </c>
      <c r="I139" s="25">
        <f t="shared" si="7"/>
        <v>0</v>
      </c>
      <c r="J139" s="26">
        <v>0</v>
      </c>
    </row>
    <row r="140" spans="1:10" x14ac:dyDescent="0.25">
      <c r="A140" s="25" t="s">
        <v>18</v>
      </c>
      <c r="B140" s="25" t="s">
        <v>217</v>
      </c>
      <c r="C140" s="25" t="s">
        <v>175</v>
      </c>
      <c r="D140" s="25" t="s">
        <v>176</v>
      </c>
      <c r="E140" s="25" t="s">
        <v>59</v>
      </c>
      <c r="F140" s="25" t="str">
        <f t="shared" si="6"/>
        <v>Hyanès / Phenaka / Eshir</v>
      </c>
      <c r="G140" s="25">
        <v>0</v>
      </c>
      <c r="H140" s="25">
        <v>0</v>
      </c>
      <c r="I140" s="25">
        <f t="shared" si="7"/>
        <v>0</v>
      </c>
      <c r="J140" s="26">
        <v>0</v>
      </c>
    </row>
    <row r="141" spans="1:10" x14ac:dyDescent="0.25">
      <c r="A141" s="25" t="s">
        <v>32</v>
      </c>
      <c r="B141" s="25" t="s">
        <v>217</v>
      </c>
      <c r="C141" s="25" t="s">
        <v>49</v>
      </c>
      <c r="D141" s="25" t="s">
        <v>104</v>
      </c>
      <c r="E141" s="25" t="s">
        <v>56</v>
      </c>
      <c r="F141" s="25" t="str">
        <f t="shared" si="6"/>
        <v>Khmun / Triana / Vigor</v>
      </c>
      <c r="G141" s="25">
        <v>0</v>
      </c>
      <c r="H141" s="25">
        <v>0</v>
      </c>
      <c r="I141" s="25">
        <f t="shared" si="7"/>
        <v>0</v>
      </c>
      <c r="J141" s="26">
        <v>0</v>
      </c>
    </row>
    <row r="142" spans="1:10" x14ac:dyDescent="0.25">
      <c r="A142" s="25" t="s">
        <v>130</v>
      </c>
      <c r="B142" s="25" t="s">
        <v>217</v>
      </c>
      <c r="C142" s="25" t="s">
        <v>49</v>
      </c>
      <c r="D142" s="25" t="s">
        <v>56</v>
      </c>
      <c r="E142" s="25" t="s">
        <v>114</v>
      </c>
      <c r="F142" s="25" t="str">
        <f t="shared" si="6"/>
        <v>Khmun / Vigor / Danu</v>
      </c>
      <c r="G142" s="25">
        <v>0</v>
      </c>
      <c r="H142" s="25">
        <v>1</v>
      </c>
      <c r="I142" s="25">
        <f t="shared" si="7"/>
        <v>1</v>
      </c>
      <c r="J142" s="26">
        <f>G142/SUM(G142,H142)</f>
        <v>0</v>
      </c>
    </row>
    <row r="143" spans="1:10" x14ac:dyDescent="0.25">
      <c r="A143" s="25" t="s">
        <v>27</v>
      </c>
      <c r="B143" s="25" t="s">
        <v>217</v>
      </c>
      <c r="C143" s="25" t="s">
        <v>49</v>
      </c>
      <c r="D143" s="25" t="s">
        <v>56</v>
      </c>
      <c r="E143" s="25" t="s">
        <v>80</v>
      </c>
      <c r="F143" s="25" t="str">
        <f t="shared" si="6"/>
        <v>Khmun / Vigor / Kinki</v>
      </c>
      <c r="G143" s="25">
        <v>0</v>
      </c>
      <c r="H143" s="25">
        <v>0</v>
      </c>
      <c r="I143" s="25">
        <f t="shared" si="7"/>
        <v>0</v>
      </c>
      <c r="J143" s="26">
        <v>0</v>
      </c>
    </row>
    <row r="144" spans="1:10" x14ac:dyDescent="0.25">
      <c r="A144" s="25" t="s">
        <v>19</v>
      </c>
      <c r="B144" s="25" t="s">
        <v>216</v>
      </c>
      <c r="C144" s="25" t="s">
        <v>159</v>
      </c>
      <c r="D144" s="25" t="s">
        <v>205</v>
      </c>
      <c r="E144" s="25" t="s">
        <v>83</v>
      </c>
      <c r="F144" s="25" t="str">
        <f t="shared" si="6"/>
        <v>Kumar / Craka / Byungchul</v>
      </c>
      <c r="G144" s="25">
        <v>0</v>
      </c>
      <c r="H144" s="25">
        <v>0</v>
      </c>
      <c r="I144" s="25">
        <f t="shared" si="7"/>
        <v>0</v>
      </c>
      <c r="J144" s="26">
        <v>0</v>
      </c>
    </row>
    <row r="145" spans="1:10" x14ac:dyDescent="0.25">
      <c r="A145" s="25" t="s">
        <v>27</v>
      </c>
      <c r="B145" s="25" t="s">
        <v>216</v>
      </c>
      <c r="C145" s="25" t="s">
        <v>67</v>
      </c>
      <c r="D145" s="25" t="s">
        <v>91</v>
      </c>
      <c r="E145" s="25" t="s">
        <v>183</v>
      </c>
      <c r="F145" s="25" t="str">
        <f t="shared" si="6"/>
        <v>Louise / Nora / Artamiel</v>
      </c>
      <c r="G145" s="25">
        <v>0</v>
      </c>
      <c r="H145" s="25">
        <v>2</v>
      </c>
      <c r="I145" s="25">
        <f t="shared" si="7"/>
        <v>2</v>
      </c>
      <c r="J145" s="26">
        <f>G145/SUM(G145,H145)</f>
        <v>0</v>
      </c>
    </row>
    <row r="146" spans="1:10" x14ac:dyDescent="0.25">
      <c r="A146" s="25" t="s">
        <v>27</v>
      </c>
      <c r="B146" s="25" t="s">
        <v>216</v>
      </c>
      <c r="C146" s="25" t="s">
        <v>101</v>
      </c>
      <c r="D146" s="25" t="s">
        <v>93</v>
      </c>
      <c r="E146" s="25" t="s">
        <v>161</v>
      </c>
      <c r="F146" s="25" t="str">
        <f t="shared" si="6"/>
        <v>Manon / Woosa / Saturo Gojo Vent</v>
      </c>
      <c r="G146" s="25">
        <v>0</v>
      </c>
      <c r="H146" s="25">
        <v>2</v>
      </c>
      <c r="I146" s="25">
        <f t="shared" si="7"/>
        <v>2</v>
      </c>
      <c r="J146" s="26">
        <f>G146/SUM(G146,H146)</f>
        <v>0</v>
      </c>
    </row>
    <row r="147" spans="1:10" x14ac:dyDescent="0.25">
      <c r="A147" s="25" t="s">
        <v>28</v>
      </c>
      <c r="B147" s="25" t="s">
        <v>216</v>
      </c>
      <c r="C147" s="25" t="s">
        <v>111</v>
      </c>
      <c r="D147" s="25" t="s">
        <v>41</v>
      </c>
      <c r="E147" s="25" t="s">
        <v>40</v>
      </c>
      <c r="F147" s="25" t="str">
        <f t="shared" si="6"/>
        <v>Mi Ying / Théomars / Ophélia</v>
      </c>
      <c r="G147" s="25">
        <v>0</v>
      </c>
      <c r="H147" s="25">
        <v>2</v>
      </c>
      <c r="I147" s="25">
        <f t="shared" si="7"/>
        <v>2</v>
      </c>
      <c r="J147" s="26">
        <f>G147/SUM(G147,H147)</f>
        <v>0</v>
      </c>
    </row>
    <row r="148" spans="1:10" x14ac:dyDescent="0.25">
      <c r="A148" s="25" t="s">
        <v>130</v>
      </c>
      <c r="B148" s="25" t="s">
        <v>217</v>
      </c>
      <c r="C148" s="25" t="s">
        <v>163</v>
      </c>
      <c r="D148" s="25" t="s">
        <v>57</v>
      </c>
      <c r="E148" s="25" t="s">
        <v>187</v>
      </c>
      <c r="F148" s="25" t="str">
        <f t="shared" si="6"/>
        <v>Mimirr / Roid / Betta</v>
      </c>
      <c r="G148" s="25">
        <v>0</v>
      </c>
      <c r="H148" s="25">
        <v>0</v>
      </c>
      <c r="I148" s="25">
        <f t="shared" si="7"/>
        <v>0</v>
      </c>
      <c r="J148" s="26">
        <v>0</v>
      </c>
    </row>
    <row r="149" spans="1:10" x14ac:dyDescent="0.25">
      <c r="A149" s="25" t="s">
        <v>90</v>
      </c>
      <c r="B149" s="25" t="s">
        <v>216</v>
      </c>
      <c r="C149" s="25" t="s">
        <v>92</v>
      </c>
      <c r="D149" s="25" t="s">
        <v>48</v>
      </c>
      <c r="E149" s="25" t="s">
        <v>63</v>
      </c>
      <c r="F149" s="25" t="str">
        <f t="shared" si="6"/>
        <v>Moore / Ritesh / Perna</v>
      </c>
      <c r="G149" s="25">
        <v>0</v>
      </c>
      <c r="H149" s="25">
        <v>2</v>
      </c>
      <c r="I149" s="25">
        <f t="shared" si="7"/>
        <v>2</v>
      </c>
      <c r="J149" s="26">
        <f>G149/SUM(G149,H149)</f>
        <v>0</v>
      </c>
    </row>
    <row r="150" spans="1:10" x14ac:dyDescent="0.25">
      <c r="A150" s="25" t="s">
        <v>29</v>
      </c>
      <c r="B150" s="25" t="s">
        <v>216</v>
      </c>
      <c r="C150" s="25" t="s">
        <v>40</v>
      </c>
      <c r="D150" s="25" t="s">
        <v>94</v>
      </c>
      <c r="E150" s="25" t="s">
        <v>41</v>
      </c>
      <c r="F150" s="25" t="str">
        <f t="shared" si="6"/>
        <v>Ophélia / Riley / Théomars</v>
      </c>
      <c r="G150" s="25">
        <v>0</v>
      </c>
      <c r="H150" s="25">
        <v>5</v>
      </c>
      <c r="I150" s="25">
        <f t="shared" si="7"/>
        <v>5</v>
      </c>
      <c r="J150" s="26">
        <f>G150/SUM(G150,H150)</f>
        <v>0</v>
      </c>
    </row>
    <row r="151" spans="1:10" x14ac:dyDescent="0.25">
      <c r="A151" s="25" t="s">
        <v>20</v>
      </c>
      <c r="B151" s="25" t="s">
        <v>216</v>
      </c>
      <c r="C151" s="25" t="s">
        <v>40</v>
      </c>
      <c r="D151" s="25" t="s">
        <v>169</v>
      </c>
      <c r="E151" s="25" t="s">
        <v>45</v>
      </c>
      <c r="F151" s="25" t="str">
        <f t="shared" si="6"/>
        <v>Ophélia / Smicer / Camille</v>
      </c>
      <c r="G151" s="25">
        <v>0</v>
      </c>
      <c r="H151" s="25">
        <v>2</v>
      </c>
      <c r="I151" s="25">
        <f t="shared" si="7"/>
        <v>2</v>
      </c>
      <c r="J151" s="26">
        <f>G151/SUM(G151,H151)</f>
        <v>0</v>
      </c>
    </row>
    <row r="152" spans="1:10" x14ac:dyDescent="0.25">
      <c r="A152" s="25" t="s">
        <v>204</v>
      </c>
      <c r="B152" s="25" t="s">
        <v>216</v>
      </c>
      <c r="C152" s="25" t="s">
        <v>48</v>
      </c>
      <c r="D152" s="25" t="s">
        <v>63</v>
      </c>
      <c r="E152" s="25" t="s">
        <v>200</v>
      </c>
      <c r="F152" s="25" t="str">
        <f t="shared" si="6"/>
        <v>Ritesh / Perna / Abellio</v>
      </c>
      <c r="G152" s="25">
        <v>0</v>
      </c>
      <c r="H152" s="25">
        <v>0</v>
      </c>
      <c r="I152" s="25">
        <f t="shared" si="7"/>
        <v>0</v>
      </c>
      <c r="J152" s="26">
        <v>0</v>
      </c>
    </row>
    <row r="153" spans="1:10" x14ac:dyDescent="0.25">
      <c r="A153" s="25" t="s">
        <v>11</v>
      </c>
      <c r="B153" s="25" t="s">
        <v>216</v>
      </c>
      <c r="C153" s="25" t="s">
        <v>40</v>
      </c>
      <c r="D153" s="25" t="s">
        <v>41</v>
      </c>
      <c r="E153" s="25" t="s">
        <v>42</v>
      </c>
      <c r="F153" s="25" t="str">
        <f t="shared" si="6"/>
        <v>Ophélia / Théomars / Taranys</v>
      </c>
      <c r="G153" s="25">
        <v>0</v>
      </c>
      <c r="H153" s="25">
        <v>5</v>
      </c>
      <c r="I153" s="25">
        <f t="shared" si="7"/>
        <v>5</v>
      </c>
      <c r="J153" s="26">
        <f>G153/SUM(G153,H153)</f>
        <v>0</v>
      </c>
    </row>
    <row r="154" spans="1:10" x14ac:dyDescent="0.25">
      <c r="A154" s="25" t="s">
        <v>130</v>
      </c>
      <c r="B154" s="25" t="s">
        <v>216</v>
      </c>
      <c r="C154" s="25" t="s">
        <v>96</v>
      </c>
      <c r="D154" s="25" t="s">
        <v>59</v>
      </c>
      <c r="E154" s="25" t="s">
        <v>184</v>
      </c>
      <c r="F154" s="25" t="str">
        <f t="shared" si="6"/>
        <v>Seara / Eshir / Jeogun</v>
      </c>
      <c r="G154" s="25">
        <v>0</v>
      </c>
      <c r="H154" s="25">
        <v>1</v>
      </c>
      <c r="I154" s="25">
        <f t="shared" si="7"/>
        <v>1</v>
      </c>
      <c r="J154" s="26">
        <f>G154/SUM(G154,H154)</f>
        <v>0</v>
      </c>
    </row>
    <row r="155" spans="1:10" x14ac:dyDescent="0.25">
      <c r="A155" s="25" t="s">
        <v>130</v>
      </c>
      <c r="B155" s="25" t="s">
        <v>216</v>
      </c>
      <c r="C155" s="25" t="s">
        <v>155</v>
      </c>
      <c r="D155" s="25" t="s">
        <v>62</v>
      </c>
      <c r="E155" s="25" t="s">
        <v>188</v>
      </c>
      <c r="F155" s="25" t="str">
        <f t="shared" si="6"/>
        <v>Shahat / Nana / Mugwang</v>
      </c>
      <c r="G155" s="25">
        <v>0</v>
      </c>
      <c r="H155" s="25">
        <v>2</v>
      </c>
      <c r="I155" s="25">
        <f t="shared" si="7"/>
        <v>2</v>
      </c>
      <c r="J155" s="26">
        <f>G155/SUM(G155,H155)</f>
        <v>0</v>
      </c>
    </row>
    <row r="156" spans="1:10" x14ac:dyDescent="0.25">
      <c r="A156" s="25" t="s">
        <v>32</v>
      </c>
      <c r="B156" s="25" t="s">
        <v>216</v>
      </c>
      <c r="C156" s="25" t="s">
        <v>180</v>
      </c>
      <c r="D156" s="25" t="s">
        <v>97</v>
      </c>
      <c r="E156" s="25" t="s">
        <v>181</v>
      </c>
      <c r="F156" s="25" t="str">
        <f t="shared" si="6"/>
        <v>Susano / Orion / Garo</v>
      </c>
      <c r="G156" s="25">
        <v>0</v>
      </c>
      <c r="H156" s="25">
        <v>0</v>
      </c>
      <c r="I156" s="25">
        <f t="shared" si="7"/>
        <v>0</v>
      </c>
      <c r="J156" s="26">
        <v>0</v>
      </c>
    </row>
    <row r="157" spans="1:10" x14ac:dyDescent="0.25">
      <c r="A157" s="25" t="s">
        <v>20</v>
      </c>
      <c r="B157" s="25" t="s">
        <v>216</v>
      </c>
      <c r="C157" s="25" t="s">
        <v>81</v>
      </c>
      <c r="D157" s="25" t="s">
        <v>105</v>
      </c>
      <c r="E157" s="25" t="s">
        <v>42</v>
      </c>
      <c r="F157" s="25" t="str">
        <f t="shared" si="6"/>
        <v>Tesarion / Praha / Taranys</v>
      </c>
      <c r="G157" s="25">
        <v>0</v>
      </c>
      <c r="H157" s="25">
        <v>1</v>
      </c>
      <c r="I157" s="25">
        <f t="shared" si="7"/>
        <v>1</v>
      </c>
      <c r="J157" s="26">
        <f>G157/SUM(G157,H157)</f>
        <v>0</v>
      </c>
    </row>
    <row r="158" spans="1:10" x14ac:dyDescent="0.25">
      <c r="A158" s="25" t="s">
        <v>26</v>
      </c>
      <c r="B158" s="25" t="s">
        <v>216</v>
      </c>
      <c r="C158" s="25" t="s">
        <v>81</v>
      </c>
      <c r="D158" s="25" t="s">
        <v>105</v>
      </c>
      <c r="E158" s="25" t="s">
        <v>42</v>
      </c>
      <c r="F158" s="25" t="str">
        <f t="shared" si="6"/>
        <v>Tesarion / Praha / Taranys</v>
      </c>
      <c r="G158" s="25">
        <v>0</v>
      </c>
      <c r="H158" s="25">
        <v>0</v>
      </c>
      <c r="I158" s="25">
        <f t="shared" si="7"/>
        <v>0</v>
      </c>
      <c r="J158" s="26">
        <v>0</v>
      </c>
    </row>
    <row r="159" spans="1:10" x14ac:dyDescent="0.25">
      <c r="A159" s="25" t="s">
        <v>30</v>
      </c>
      <c r="B159" s="25" t="s">
        <v>216</v>
      </c>
      <c r="C159" s="25" t="s">
        <v>81</v>
      </c>
      <c r="D159" s="25" t="s">
        <v>105</v>
      </c>
      <c r="E159" s="25" t="s">
        <v>42</v>
      </c>
      <c r="F159" s="25" t="str">
        <f t="shared" si="6"/>
        <v>Tesarion / Praha / Taranys</v>
      </c>
      <c r="G159" s="25">
        <v>0</v>
      </c>
      <c r="H159" s="25">
        <v>0</v>
      </c>
      <c r="I159" s="25">
        <f t="shared" si="7"/>
        <v>0</v>
      </c>
      <c r="J159" s="26">
        <v>0</v>
      </c>
    </row>
    <row r="160" spans="1:10" x14ac:dyDescent="0.25">
      <c r="A160" s="25" t="s">
        <v>27</v>
      </c>
      <c r="B160" s="25" t="s">
        <v>216</v>
      </c>
      <c r="C160" s="25" t="s">
        <v>81</v>
      </c>
      <c r="D160" s="25" t="s">
        <v>94</v>
      </c>
      <c r="E160" s="25" t="s">
        <v>195</v>
      </c>
      <c r="F160" s="25" t="str">
        <f t="shared" si="6"/>
        <v>Tesarion / Riley / Leo</v>
      </c>
      <c r="G160" s="25">
        <v>0</v>
      </c>
      <c r="H160" s="25">
        <v>1</v>
      </c>
      <c r="I160" s="25">
        <f t="shared" si="7"/>
        <v>1</v>
      </c>
      <c r="J160" s="26">
        <f>G160/SUM(G160,H160)</f>
        <v>0</v>
      </c>
    </row>
    <row r="161" spans="1:10" x14ac:dyDescent="0.25">
      <c r="A161" s="25" t="s">
        <v>158</v>
      </c>
      <c r="B161" s="25" t="s">
        <v>216</v>
      </c>
      <c r="C161" s="25" t="s">
        <v>81</v>
      </c>
      <c r="D161" s="25" t="s">
        <v>155</v>
      </c>
      <c r="E161" s="25" t="s">
        <v>68</v>
      </c>
      <c r="F161" s="25" t="str">
        <f t="shared" si="6"/>
        <v>Tesarion / Shahat / Brita</v>
      </c>
      <c r="G161" s="25">
        <v>0</v>
      </c>
      <c r="H161" s="25">
        <v>8</v>
      </c>
      <c r="I161" s="25">
        <f t="shared" si="7"/>
        <v>8</v>
      </c>
      <c r="J161" s="26">
        <f>G161/SUM(G161,H161)</f>
        <v>0</v>
      </c>
    </row>
    <row r="162" spans="1:10" x14ac:dyDescent="0.25">
      <c r="A162" s="25" t="s">
        <v>15</v>
      </c>
      <c r="B162" s="25" t="s">
        <v>216</v>
      </c>
      <c r="C162" s="25" t="s">
        <v>41</v>
      </c>
      <c r="D162" s="25" t="s">
        <v>94</v>
      </c>
      <c r="E162" s="25" t="s">
        <v>63</v>
      </c>
      <c r="F162" s="25" t="str">
        <f t="shared" si="6"/>
        <v>Théomars / Riley / Perna</v>
      </c>
      <c r="G162" s="25">
        <v>0</v>
      </c>
      <c r="H162" s="25">
        <v>2</v>
      </c>
      <c r="I162" s="25">
        <f t="shared" si="7"/>
        <v>2</v>
      </c>
      <c r="J162" s="26">
        <f>G162/SUM(G162,H162)</f>
        <v>0</v>
      </c>
    </row>
    <row r="163" spans="1:10" x14ac:dyDescent="0.25">
      <c r="A163" s="25" t="s">
        <v>30</v>
      </c>
      <c r="B163" s="25" t="s">
        <v>217</v>
      </c>
      <c r="C163" s="25" t="s">
        <v>116</v>
      </c>
      <c r="D163" s="25" t="s">
        <v>165</v>
      </c>
      <c r="E163" s="25" t="s">
        <v>99</v>
      </c>
      <c r="F163" s="25" t="str">
        <f t="shared" si="6"/>
        <v>Trasar / Skogul / Molly</v>
      </c>
      <c r="G163" s="25">
        <v>0</v>
      </c>
      <c r="H163" s="25">
        <v>0</v>
      </c>
      <c r="I163" s="25">
        <f t="shared" si="7"/>
        <v>0</v>
      </c>
      <c r="J163" s="26">
        <v>0</v>
      </c>
    </row>
    <row r="164" spans="1:10" x14ac:dyDescent="0.25">
      <c r="A164" s="25" t="s">
        <v>27</v>
      </c>
      <c r="B164" s="25" t="s">
        <v>216</v>
      </c>
      <c r="C164" s="25" t="s">
        <v>192</v>
      </c>
      <c r="D164" s="25" t="s">
        <v>45</v>
      </c>
      <c r="E164" s="25" t="s">
        <v>77</v>
      </c>
      <c r="F164" s="25" t="str">
        <f t="shared" si="6"/>
        <v>Veromos / Camille / Zen</v>
      </c>
      <c r="G164" s="25">
        <v>0</v>
      </c>
      <c r="H164" s="25">
        <v>0</v>
      </c>
      <c r="I164" s="25">
        <f t="shared" si="7"/>
        <v>0</v>
      </c>
      <c r="J164" s="26">
        <v>0</v>
      </c>
    </row>
  </sheetData>
  <autoFilter ref="A2:J164" xr:uid="{8DDD3C40-147E-44FA-9B82-B000C90D5F99}">
    <sortState xmlns:xlrd2="http://schemas.microsoft.com/office/spreadsheetml/2017/richdata2" ref="A3:J164">
      <sortCondition descending="1" ref="J2:J164"/>
    </sortState>
  </autoFilter>
  <conditionalFormatting sqref="F1:F1048576">
    <cfRule type="duplicateValues" dxfId="0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D48A9-11F8-44A5-A020-F24F6625E355}">
  <dimension ref="A1:AA94"/>
  <sheetViews>
    <sheetView workbookViewId="0">
      <selection activeCell="D26" sqref="D26"/>
    </sheetView>
  </sheetViews>
  <sheetFormatPr baseColWidth="10" defaultRowHeight="15" x14ac:dyDescent="0.25"/>
  <cols>
    <col min="1" max="1" width="10" bestFit="1" customWidth="1"/>
    <col min="2" max="2" width="12.28515625" bestFit="1" customWidth="1"/>
    <col min="3" max="4" width="12.5703125" bestFit="1" customWidth="1"/>
    <col min="5" max="18" width="11.5703125" bestFit="1" customWidth="1"/>
    <col min="19" max="19" width="12.28515625" bestFit="1" customWidth="1"/>
    <col min="20" max="23" width="10.5703125" bestFit="1" customWidth="1"/>
    <col min="24" max="24" width="10.7109375" bestFit="1" customWidth="1"/>
    <col min="25" max="25" width="9.5703125" bestFit="1" customWidth="1"/>
    <col min="26" max="26" width="10.7109375" bestFit="1" customWidth="1"/>
    <col min="27" max="27" width="11.5703125" bestFit="1" customWidth="1"/>
  </cols>
  <sheetData>
    <row r="1" spans="1:26" x14ac:dyDescent="0.25">
      <c r="A1" s="41" t="s">
        <v>148</v>
      </c>
      <c r="B1" s="41"/>
      <c r="C1" s="7">
        <v>45257</v>
      </c>
      <c r="D1" s="7">
        <v>44888</v>
      </c>
      <c r="E1" s="7">
        <v>45132</v>
      </c>
      <c r="F1" s="7">
        <v>45294</v>
      </c>
      <c r="G1" s="7">
        <v>45214</v>
      </c>
      <c r="H1" s="7">
        <v>44034</v>
      </c>
      <c r="I1" s="16">
        <v>45558</v>
      </c>
      <c r="J1" s="16">
        <v>45286</v>
      </c>
      <c r="K1" s="16">
        <v>45563</v>
      </c>
      <c r="L1" s="16">
        <v>45564</v>
      </c>
      <c r="M1" s="16">
        <v>45131</v>
      </c>
      <c r="N1" s="16">
        <v>44599</v>
      </c>
      <c r="O1" s="16">
        <v>44741</v>
      </c>
      <c r="P1" s="16">
        <v>44835</v>
      </c>
      <c r="Q1" s="16">
        <v>43447</v>
      </c>
      <c r="R1" s="16">
        <v>43936</v>
      </c>
      <c r="S1" s="16">
        <v>44612</v>
      </c>
      <c r="T1" s="16">
        <v>45549</v>
      </c>
      <c r="U1" s="16">
        <v>45497</v>
      </c>
      <c r="V1" s="16">
        <v>45499</v>
      </c>
      <c r="W1" s="16">
        <v>45214</v>
      </c>
      <c r="X1" s="16">
        <v>43470</v>
      </c>
      <c r="Y1" s="16">
        <v>45618</v>
      </c>
      <c r="Z1" s="17">
        <v>44964</v>
      </c>
    </row>
    <row r="2" spans="1:26" ht="73.5" thickBot="1" x14ac:dyDescent="0.3">
      <c r="A2" s="41" t="s">
        <v>3</v>
      </c>
      <c r="B2" s="41"/>
      <c r="C2" s="8" t="s">
        <v>10</v>
      </c>
      <c r="D2" s="8" t="s">
        <v>15</v>
      </c>
      <c r="E2" s="8" t="s">
        <v>12</v>
      </c>
      <c r="F2" s="8" t="s">
        <v>11</v>
      </c>
      <c r="G2" s="8" t="s">
        <v>18</v>
      </c>
      <c r="H2" s="8" t="s">
        <v>14</v>
      </c>
      <c r="I2" s="18" t="s">
        <v>29</v>
      </c>
      <c r="J2" s="18" t="s">
        <v>17</v>
      </c>
      <c r="K2" s="18" t="s">
        <v>25</v>
      </c>
      <c r="L2" s="18" t="s">
        <v>30</v>
      </c>
      <c r="M2" s="18" t="s">
        <v>16</v>
      </c>
      <c r="N2" s="18" t="s">
        <v>20</v>
      </c>
      <c r="O2" s="18" t="s">
        <v>24</v>
      </c>
      <c r="P2" s="18" t="s">
        <v>130</v>
      </c>
      <c r="Q2" s="18" t="s">
        <v>13</v>
      </c>
      <c r="R2" s="18" t="s">
        <v>131</v>
      </c>
      <c r="S2" s="18" t="s">
        <v>21</v>
      </c>
      <c r="T2" s="18" t="s">
        <v>32</v>
      </c>
      <c r="U2" s="18" t="s">
        <v>132</v>
      </c>
      <c r="V2" s="18" t="s">
        <v>26</v>
      </c>
      <c r="W2" s="18" t="s">
        <v>19</v>
      </c>
      <c r="X2" s="18" t="s">
        <v>28</v>
      </c>
      <c r="Y2" s="18" t="s">
        <v>133</v>
      </c>
      <c r="Z2" s="19" t="s">
        <v>31</v>
      </c>
    </row>
    <row r="3" spans="1:26" x14ac:dyDescent="0.25">
      <c r="A3" s="41" t="s">
        <v>140</v>
      </c>
      <c r="B3" s="6" t="s">
        <v>134</v>
      </c>
      <c r="C3" s="6">
        <v>3100</v>
      </c>
      <c r="D3" s="6">
        <v>3100</v>
      </c>
      <c r="E3" s="6">
        <v>3100</v>
      </c>
      <c r="F3" s="6">
        <v>2800</v>
      </c>
      <c r="G3" s="6">
        <v>2700</v>
      </c>
      <c r="H3" s="6">
        <v>3100</v>
      </c>
      <c r="I3" s="10"/>
      <c r="J3" s="10">
        <v>3100</v>
      </c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20"/>
    </row>
    <row r="4" spans="1:26" x14ac:dyDescent="0.25">
      <c r="A4" s="41"/>
      <c r="B4" s="6" t="s">
        <v>139</v>
      </c>
      <c r="C4" s="6">
        <v>7080</v>
      </c>
      <c r="D4" s="6">
        <v>6120</v>
      </c>
      <c r="E4" s="6">
        <v>6140</v>
      </c>
      <c r="F4" s="6">
        <v>6360</v>
      </c>
      <c r="G4" s="6">
        <v>6040</v>
      </c>
      <c r="H4" s="6">
        <v>7060</v>
      </c>
      <c r="I4" s="6"/>
      <c r="J4" s="6">
        <v>6840</v>
      </c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13"/>
    </row>
    <row r="5" spans="1:26" x14ac:dyDescent="0.25">
      <c r="A5" s="41"/>
      <c r="B5" s="6" t="s">
        <v>135</v>
      </c>
      <c r="C5" s="6">
        <v>6250</v>
      </c>
      <c r="D5" s="6">
        <v>4200</v>
      </c>
      <c r="E5" s="6">
        <v>5890</v>
      </c>
      <c r="F5" s="6">
        <v>5080</v>
      </c>
      <c r="G5" s="6">
        <v>5940</v>
      </c>
      <c r="H5" s="6">
        <v>5490</v>
      </c>
      <c r="I5" s="6"/>
      <c r="J5" s="6">
        <v>5570</v>
      </c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13"/>
    </row>
    <row r="6" spans="1:26" x14ac:dyDescent="0.25">
      <c r="A6" s="41"/>
      <c r="B6" s="6" t="s">
        <v>136</v>
      </c>
      <c r="C6" s="6">
        <v>6000</v>
      </c>
      <c r="D6" s="6">
        <v>6000</v>
      </c>
      <c r="E6" s="6">
        <v>6000</v>
      </c>
      <c r="F6" s="6">
        <v>3900</v>
      </c>
      <c r="G6" s="6">
        <v>5100</v>
      </c>
      <c r="H6" s="6">
        <v>5700</v>
      </c>
      <c r="I6" s="6"/>
      <c r="J6" s="6">
        <v>6000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13"/>
    </row>
    <row r="7" spans="1:26" x14ac:dyDescent="0.25">
      <c r="A7" s="41"/>
      <c r="B7" s="6" t="s">
        <v>137</v>
      </c>
      <c r="C7" s="6">
        <v>5520</v>
      </c>
      <c r="D7" s="6">
        <v>1150</v>
      </c>
      <c r="E7" s="6">
        <v>985</v>
      </c>
      <c r="F7" s="6">
        <v>965</v>
      </c>
      <c r="G7" s="6">
        <v>3835</v>
      </c>
      <c r="H7" s="6">
        <v>4075</v>
      </c>
      <c r="I7" s="6"/>
      <c r="J7" s="6">
        <v>1035</v>
      </c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13"/>
    </row>
    <row r="8" spans="1:26" x14ac:dyDescent="0.25">
      <c r="A8" s="41"/>
      <c r="B8" s="6" t="s">
        <v>138</v>
      </c>
      <c r="C8" s="6">
        <v>6045</v>
      </c>
      <c r="D8" s="6">
        <v>6025</v>
      </c>
      <c r="E8" s="6">
        <v>6045</v>
      </c>
      <c r="F8" s="6">
        <v>5265</v>
      </c>
      <c r="G8" s="6">
        <v>5850</v>
      </c>
      <c r="H8" s="6">
        <v>6045</v>
      </c>
      <c r="I8" s="6"/>
      <c r="J8" s="6">
        <v>6045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13"/>
    </row>
    <row r="9" spans="1:26" ht="15.75" thickBot="1" x14ac:dyDescent="0.3">
      <c r="A9" s="41"/>
      <c r="B9" s="6" t="s">
        <v>6</v>
      </c>
      <c r="C9" s="6">
        <f>SUM(C3:C8)</f>
        <v>33995</v>
      </c>
      <c r="D9" s="6">
        <f>SUM(D3:D8)</f>
        <v>26595</v>
      </c>
      <c r="E9" s="6">
        <f>SUM(E3:E8)</f>
        <v>28160</v>
      </c>
      <c r="F9" s="6">
        <f t="shared" ref="F9" si="0">SUM(F3:F8)</f>
        <v>24370</v>
      </c>
      <c r="G9" s="6">
        <f t="shared" ref="G9" si="1">SUM(G3:G8)</f>
        <v>29465</v>
      </c>
      <c r="H9" s="6">
        <f t="shared" ref="H9" si="2">SUM(H3:H8)</f>
        <v>31470</v>
      </c>
      <c r="I9" s="14">
        <f t="shared" ref="I9" si="3">SUM(I3:I8)</f>
        <v>0</v>
      </c>
      <c r="J9" s="14">
        <f t="shared" ref="J9" si="4">SUM(J3:J8)</f>
        <v>28590</v>
      </c>
      <c r="K9" s="14">
        <f t="shared" ref="K9" si="5">SUM(K3:K8)</f>
        <v>0</v>
      </c>
      <c r="L9" s="14">
        <f t="shared" ref="L9" si="6">SUM(L3:L8)</f>
        <v>0</v>
      </c>
      <c r="M9" s="14">
        <f t="shared" ref="M9" si="7">SUM(M3:M8)</f>
        <v>0</v>
      </c>
      <c r="N9" s="14">
        <f t="shared" ref="N9" si="8">SUM(N3:N8)</f>
        <v>0</v>
      </c>
      <c r="O9" s="14">
        <f t="shared" ref="O9" si="9">SUM(O3:O8)</f>
        <v>0</v>
      </c>
      <c r="P9" s="14">
        <f t="shared" ref="P9" si="10">SUM(P3:P8)</f>
        <v>0</v>
      </c>
      <c r="Q9" s="14">
        <f t="shared" ref="Q9" si="11">SUM(Q3:Q8)</f>
        <v>0</v>
      </c>
      <c r="R9" s="14">
        <f t="shared" ref="R9" si="12">SUM(R3:R8)</f>
        <v>0</v>
      </c>
      <c r="S9" s="14">
        <f t="shared" ref="S9" si="13">SUM(S3:S8)</f>
        <v>0</v>
      </c>
      <c r="T9" s="14">
        <f t="shared" ref="T9" si="14">SUM(T3:T8)</f>
        <v>0</v>
      </c>
      <c r="U9" s="14">
        <f t="shared" ref="U9" si="15">SUM(U3:U8)</f>
        <v>0</v>
      </c>
      <c r="V9" s="14">
        <f t="shared" ref="V9" si="16">SUM(V3:V8)</f>
        <v>0</v>
      </c>
      <c r="W9" s="14">
        <f t="shared" ref="W9" si="17">SUM(W3:W8)</f>
        <v>0</v>
      </c>
      <c r="X9" s="14">
        <f t="shared" ref="X9" si="18">SUM(X3:X8)</f>
        <v>0</v>
      </c>
      <c r="Y9" s="14">
        <f t="shared" ref="Y9" si="19">SUM(Y3:Y8)</f>
        <v>0</v>
      </c>
      <c r="Z9" s="15">
        <f t="shared" ref="Z9" si="20">SUM(Z3:Z8)</f>
        <v>0</v>
      </c>
    </row>
    <row r="10" spans="1:26" x14ac:dyDescent="0.25">
      <c r="A10" s="41" t="s">
        <v>152</v>
      </c>
      <c r="B10" s="6" t="s">
        <v>134</v>
      </c>
      <c r="C10" s="6">
        <v>2900</v>
      </c>
      <c r="D10" s="6">
        <v>2800</v>
      </c>
      <c r="E10" s="6">
        <v>2900</v>
      </c>
      <c r="F10" s="6">
        <v>2900</v>
      </c>
      <c r="G10" s="6">
        <v>2400</v>
      </c>
      <c r="H10" s="6">
        <v>2700</v>
      </c>
      <c r="I10" s="11"/>
      <c r="J10" s="11">
        <v>2900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2"/>
    </row>
    <row r="11" spans="1:26" x14ac:dyDescent="0.25">
      <c r="A11" s="41"/>
      <c r="B11" s="6" t="s">
        <v>139</v>
      </c>
      <c r="C11" s="6">
        <v>6260</v>
      </c>
      <c r="D11" s="6">
        <v>5220</v>
      </c>
      <c r="E11" s="6">
        <v>6980</v>
      </c>
      <c r="F11" s="6">
        <v>6060</v>
      </c>
      <c r="G11" s="6">
        <v>6880</v>
      </c>
      <c r="H11" s="6">
        <v>6240</v>
      </c>
      <c r="I11" s="6"/>
      <c r="J11" s="6">
        <v>4180</v>
      </c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13"/>
    </row>
    <row r="12" spans="1:26" x14ac:dyDescent="0.25">
      <c r="A12" s="41"/>
      <c r="B12" s="6" t="s">
        <v>135</v>
      </c>
      <c r="C12" s="6">
        <v>5500</v>
      </c>
      <c r="D12" s="6">
        <v>3630</v>
      </c>
      <c r="E12" s="6">
        <v>5340</v>
      </c>
      <c r="F12" s="6">
        <v>5300</v>
      </c>
      <c r="G12" s="6">
        <v>5020</v>
      </c>
      <c r="H12" s="6">
        <v>5530</v>
      </c>
      <c r="I12" s="6"/>
      <c r="J12" s="6">
        <v>5330</v>
      </c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13"/>
    </row>
    <row r="13" spans="1:26" x14ac:dyDescent="0.25">
      <c r="A13" s="41"/>
      <c r="B13" s="6" t="s">
        <v>136</v>
      </c>
      <c r="C13" s="6">
        <v>4800</v>
      </c>
      <c r="D13" s="6">
        <v>3900</v>
      </c>
      <c r="E13" s="6">
        <v>4800</v>
      </c>
      <c r="F13" s="6">
        <v>4800</v>
      </c>
      <c r="G13" s="6">
        <v>4800</v>
      </c>
      <c r="H13" s="6">
        <v>5100</v>
      </c>
      <c r="I13" s="6"/>
      <c r="J13" s="6">
        <v>3900</v>
      </c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13"/>
    </row>
    <row r="14" spans="1:26" x14ac:dyDescent="0.25">
      <c r="A14" s="41"/>
      <c r="B14" s="6" t="s">
        <v>137</v>
      </c>
      <c r="C14" s="6">
        <v>5155</v>
      </c>
      <c r="D14" s="6">
        <v>1010</v>
      </c>
      <c r="E14" s="6">
        <v>855</v>
      </c>
      <c r="F14" s="6">
        <v>845</v>
      </c>
      <c r="G14" s="6">
        <v>1830</v>
      </c>
      <c r="H14" s="6">
        <v>3830</v>
      </c>
      <c r="I14" s="6"/>
      <c r="J14" s="6">
        <v>480</v>
      </c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13"/>
    </row>
    <row r="15" spans="1:26" x14ac:dyDescent="0.25">
      <c r="A15" s="41"/>
      <c r="B15" s="6" t="s">
        <v>138</v>
      </c>
      <c r="C15" s="6">
        <v>5655</v>
      </c>
      <c r="D15" s="6">
        <v>5265</v>
      </c>
      <c r="E15" s="6">
        <v>5460</v>
      </c>
      <c r="F15" s="6">
        <v>5460</v>
      </c>
      <c r="G15" s="6">
        <v>5095</v>
      </c>
      <c r="H15" s="6">
        <v>5070</v>
      </c>
      <c r="I15" s="6"/>
      <c r="J15" s="6">
        <v>5440</v>
      </c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13"/>
    </row>
    <row r="16" spans="1:26" ht="15.75" thickBot="1" x14ac:dyDescent="0.3">
      <c r="A16" s="41"/>
      <c r="B16" s="6" t="s">
        <v>6</v>
      </c>
      <c r="C16" s="6">
        <f>SUM(C10:C15)</f>
        <v>30270</v>
      </c>
      <c r="D16" s="6">
        <f>SUM(D10:D15)</f>
        <v>21825</v>
      </c>
      <c r="E16" s="6">
        <f>SUM(E10:E15)</f>
        <v>26335</v>
      </c>
      <c r="F16" s="6">
        <f t="shared" ref="F16" si="21">SUM(F10:F15)</f>
        <v>25365</v>
      </c>
      <c r="G16" s="6">
        <f t="shared" ref="G16" si="22">SUM(G10:G15)</f>
        <v>26025</v>
      </c>
      <c r="H16" s="6">
        <f t="shared" ref="H16" si="23">SUM(H10:H15)</f>
        <v>28470</v>
      </c>
      <c r="I16" s="14">
        <f t="shared" ref="I16" si="24">SUM(I10:I15)</f>
        <v>0</v>
      </c>
      <c r="J16" s="14">
        <f t="shared" ref="J16" si="25">SUM(J10:J15)</f>
        <v>22230</v>
      </c>
      <c r="K16" s="14">
        <f t="shared" ref="K16" si="26">SUM(K10:K15)</f>
        <v>0</v>
      </c>
      <c r="L16" s="14">
        <f t="shared" ref="L16" si="27">SUM(L10:L15)</f>
        <v>0</v>
      </c>
      <c r="M16" s="14">
        <f t="shared" ref="M16" si="28">SUM(M10:M15)</f>
        <v>0</v>
      </c>
      <c r="N16" s="14">
        <f t="shared" ref="N16" si="29">SUM(N10:N15)</f>
        <v>0</v>
      </c>
      <c r="O16" s="14">
        <f t="shared" ref="O16" si="30">SUM(O10:O15)</f>
        <v>0</v>
      </c>
      <c r="P16" s="14">
        <f t="shared" ref="P16" si="31">SUM(P10:P15)</f>
        <v>0</v>
      </c>
      <c r="Q16" s="14">
        <f t="shared" ref="Q16" si="32">SUM(Q10:Q15)</f>
        <v>0</v>
      </c>
      <c r="R16" s="14">
        <f t="shared" ref="R16" si="33">SUM(R10:R15)</f>
        <v>0</v>
      </c>
      <c r="S16" s="14">
        <f t="shared" ref="S16" si="34">SUM(S10:S15)</f>
        <v>0</v>
      </c>
      <c r="T16" s="14">
        <f t="shared" ref="T16" si="35">SUM(T10:T15)</f>
        <v>0</v>
      </c>
      <c r="U16" s="14">
        <f t="shared" ref="U16" si="36">SUM(U10:U15)</f>
        <v>0</v>
      </c>
      <c r="V16" s="14">
        <f t="shared" ref="V16" si="37">SUM(V10:V15)</f>
        <v>0</v>
      </c>
      <c r="W16" s="14">
        <f t="shared" ref="W16" si="38">SUM(W10:W15)</f>
        <v>0</v>
      </c>
      <c r="X16" s="14">
        <f t="shared" ref="X16" si="39">SUM(X10:X15)</f>
        <v>0</v>
      </c>
      <c r="Y16" s="14">
        <f t="shared" ref="Y16" si="40">SUM(Y10:Y15)</f>
        <v>0</v>
      </c>
      <c r="Z16" s="15">
        <f t="shared" ref="Z16" si="41">SUM(Z10:Z15)</f>
        <v>0</v>
      </c>
    </row>
    <row r="17" spans="1:26" x14ac:dyDescent="0.25">
      <c r="A17" s="41" t="s">
        <v>151</v>
      </c>
      <c r="B17" s="6" t="s">
        <v>134</v>
      </c>
      <c r="C17" s="6">
        <v>3100</v>
      </c>
      <c r="D17" s="6">
        <v>3100</v>
      </c>
      <c r="E17" s="6">
        <v>3100</v>
      </c>
      <c r="F17" s="6">
        <v>3100</v>
      </c>
      <c r="G17" s="6">
        <v>2500</v>
      </c>
      <c r="H17" s="6">
        <v>3100</v>
      </c>
      <c r="I17" s="11"/>
      <c r="J17" s="11">
        <v>3100</v>
      </c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2"/>
    </row>
    <row r="18" spans="1:26" x14ac:dyDescent="0.25">
      <c r="A18" s="41"/>
      <c r="B18" s="6" t="s">
        <v>139</v>
      </c>
      <c r="C18" s="6">
        <v>7060</v>
      </c>
      <c r="D18" s="6">
        <v>7620</v>
      </c>
      <c r="E18" s="6">
        <v>7040</v>
      </c>
      <c r="F18" s="6">
        <v>6990</v>
      </c>
      <c r="G18" s="6">
        <v>6180</v>
      </c>
      <c r="H18" s="6">
        <v>7160</v>
      </c>
      <c r="I18" s="6"/>
      <c r="J18" s="6">
        <v>6580</v>
      </c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13"/>
    </row>
    <row r="19" spans="1:26" x14ac:dyDescent="0.25">
      <c r="A19" s="41"/>
      <c r="B19" s="6" t="s">
        <v>135</v>
      </c>
      <c r="C19" s="6">
        <v>3990</v>
      </c>
      <c r="D19" s="6">
        <v>1800</v>
      </c>
      <c r="E19" s="6">
        <v>3670</v>
      </c>
      <c r="F19" s="6">
        <v>4060</v>
      </c>
      <c r="G19" s="6">
        <v>3640</v>
      </c>
      <c r="H19" s="6">
        <v>3980</v>
      </c>
      <c r="I19" s="6"/>
      <c r="J19" s="6">
        <v>3530</v>
      </c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13"/>
    </row>
    <row r="20" spans="1:26" x14ac:dyDescent="0.25">
      <c r="A20" s="41"/>
      <c r="B20" s="6" t="s">
        <v>136</v>
      </c>
      <c r="C20" s="6">
        <v>4800</v>
      </c>
      <c r="D20" s="6">
        <v>3900</v>
      </c>
      <c r="E20" s="6">
        <v>4800</v>
      </c>
      <c r="F20" s="6">
        <v>3900</v>
      </c>
      <c r="G20" s="6">
        <v>4500</v>
      </c>
      <c r="H20" s="6">
        <v>3600</v>
      </c>
      <c r="I20" s="6"/>
      <c r="J20" s="6">
        <v>3600</v>
      </c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13"/>
    </row>
    <row r="21" spans="1:26" x14ac:dyDescent="0.25">
      <c r="A21" s="41"/>
      <c r="B21" s="6" t="s">
        <v>137</v>
      </c>
      <c r="C21" s="6">
        <v>5280</v>
      </c>
      <c r="D21" s="6">
        <v>865</v>
      </c>
      <c r="E21" s="6">
        <v>805</v>
      </c>
      <c r="F21" s="6">
        <v>655</v>
      </c>
      <c r="G21" s="6">
        <v>2070</v>
      </c>
      <c r="H21" s="6">
        <v>4010</v>
      </c>
      <c r="I21" s="6"/>
      <c r="J21" s="6">
        <v>720</v>
      </c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13"/>
    </row>
    <row r="22" spans="1:26" x14ac:dyDescent="0.25">
      <c r="A22" s="41"/>
      <c r="B22" s="6" t="s">
        <v>138</v>
      </c>
      <c r="C22" s="6">
        <v>6045</v>
      </c>
      <c r="D22" s="6">
        <v>5720</v>
      </c>
      <c r="E22" s="6">
        <v>5850</v>
      </c>
      <c r="F22" s="6">
        <v>5655</v>
      </c>
      <c r="G22" s="6">
        <v>5615</v>
      </c>
      <c r="H22" s="6">
        <v>5655</v>
      </c>
      <c r="I22" s="6"/>
      <c r="J22" s="6">
        <v>6045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13"/>
    </row>
    <row r="23" spans="1:26" ht="15.75" thickBot="1" x14ac:dyDescent="0.3">
      <c r="A23" s="41"/>
      <c r="B23" s="6" t="s">
        <v>6</v>
      </c>
      <c r="C23" s="6">
        <f>SUM(C17:C22)</f>
        <v>30275</v>
      </c>
      <c r="D23" s="6">
        <f>SUM(D17:D22)</f>
        <v>23005</v>
      </c>
      <c r="E23" s="6">
        <f>SUM(E17:E22)</f>
        <v>25265</v>
      </c>
      <c r="F23" s="6">
        <f t="shared" ref="F23" si="42">SUM(F17:F22)</f>
        <v>24360</v>
      </c>
      <c r="G23" s="6">
        <f t="shared" ref="G23" si="43">SUM(G17:G22)</f>
        <v>24505</v>
      </c>
      <c r="H23" s="6">
        <f t="shared" ref="H23" si="44">SUM(H17:H22)</f>
        <v>27505</v>
      </c>
      <c r="I23" s="14">
        <f t="shared" ref="I23" si="45">SUM(I17:I22)</f>
        <v>0</v>
      </c>
      <c r="J23" s="14">
        <f t="shared" ref="J23" si="46">SUM(J17:J22)</f>
        <v>23575</v>
      </c>
      <c r="K23" s="14">
        <f t="shared" ref="K23" si="47">SUM(K17:K22)</f>
        <v>0</v>
      </c>
      <c r="L23" s="14">
        <f t="shared" ref="L23" si="48">SUM(L17:L22)</f>
        <v>0</v>
      </c>
      <c r="M23" s="14">
        <f t="shared" ref="M23" si="49">SUM(M17:M22)</f>
        <v>0</v>
      </c>
      <c r="N23" s="14">
        <f t="shared" ref="N23" si="50">SUM(N17:N22)</f>
        <v>0</v>
      </c>
      <c r="O23" s="14">
        <f t="shared" ref="O23" si="51">SUM(O17:O22)</f>
        <v>0</v>
      </c>
      <c r="P23" s="14">
        <f t="shared" ref="P23" si="52">SUM(P17:P22)</f>
        <v>0</v>
      </c>
      <c r="Q23" s="14">
        <f t="shared" ref="Q23" si="53">SUM(Q17:Q22)</f>
        <v>0</v>
      </c>
      <c r="R23" s="14">
        <f t="shared" ref="R23" si="54">SUM(R17:R22)</f>
        <v>0</v>
      </c>
      <c r="S23" s="14">
        <f t="shared" ref="S23" si="55">SUM(S17:S22)</f>
        <v>0</v>
      </c>
      <c r="T23" s="14">
        <f t="shared" ref="T23" si="56">SUM(T17:T22)</f>
        <v>0</v>
      </c>
      <c r="U23" s="14">
        <f t="shared" ref="U23" si="57">SUM(U17:U22)</f>
        <v>0</v>
      </c>
      <c r="V23" s="14">
        <f t="shared" ref="V23" si="58">SUM(V17:V22)</f>
        <v>0</v>
      </c>
      <c r="W23" s="14">
        <f t="shared" ref="W23" si="59">SUM(W17:W22)</f>
        <v>0</v>
      </c>
      <c r="X23" s="14">
        <f t="shared" ref="X23" si="60">SUM(X17:X22)</f>
        <v>0</v>
      </c>
      <c r="Y23" s="14">
        <f t="shared" ref="Y23" si="61">SUM(Y17:Y22)</f>
        <v>0</v>
      </c>
      <c r="Z23" s="15">
        <f t="shared" ref="Z23" si="62">SUM(Z17:Z22)</f>
        <v>0</v>
      </c>
    </row>
    <row r="24" spans="1:26" x14ac:dyDescent="0.25">
      <c r="A24" s="41" t="s">
        <v>150</v>
      </c>
      <c r="B24" s="6" t="s">
        <v>134</v>
      </c>
      <c r="C24" s="6">
        <v>3000</v>
      </c>
      <c r="D24" s="6">
        <v>3000</v>
      </c>
      <c r="E24" s="6">
        <v>3000</v>
      </c>
      <c r="F24" s="6">
        <v>3000</v>
      </c>
      <c r="G24" s="6">
        <v>2500</v>
      </c>
      <c r="H24" s="6">
        <v>3000</v>
      </c>
      <c r="I24" s="11"/>
      <c r="J24" s="11">
        <v>3000</v>
      </c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2"/>
    </row>
    <row r="25" spans="1:26" x14ac:dyDescent="0.25">
      <c r="A25" s="41"/>
      <c r="B25" s="6" t="s">
        <v>139</v>
      </c>
      <c r="C25" s="6">
        <v>6300</v>
      </c>
      <c r="D25" s="6">
        <v>5740</v>
      </c>
      <c r="E25" s="6">
        <v>6140</v>
      </c>
      <c r="F25" s="6">
        <v>6200</v>
      </c>
      <c r="G25" s="6">
        <v>6180</v>
      </c>
      <c r="H25" s="6">
        <v>6300</v>
      </c>
      <c r="I25" s="6"/>
      <c r="J25" s="6">
        <v>4040</v>
      </c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13"/>
    </row>
    <row r="26" spans="1:26" x14ac:dyDescent="0.25">
      <c r="A26" s="41"/>
      <c r="B26" s="6" t="s">
        <v>135</v>
      </c>
      <c r="C26" s="6">
        <v>6220</v>
      </c>
      <c r="D26" s="6">
        <v>4350</v>
      </c>
      <c r="E26" s="6">
        <v>5100</v>
      </c>
      <c r="F26" s="6">
        <v>6210</v>
      </c>
      <c r="G26" s="6">
        <v>5980</v>
      </c>
      <c r="H26" s="6">
        <v>6150</v>
      </c>
      <c r="I26" s="6"/>
      <c r="J26" s="6">
        <v>4310</v>
      </c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13"/>
    </row>
    <row r="27" spans="1:26" x14ac:dyDescent="0.25">
      <c r="A27" s="41"/>
      <c r="B27" s="6" t="s">
        <v>136</v>
      </c>
      <c r="C27" s="6">
        <v>4800</v>
      </c>
      <c r="D27" s="6">
        <v>3900</v>
      </c>
      <c r="E27" s="6">
        <v>4800</v>
      </c>
      <c r="F27" s="6">
        <v>4500</v>
      </c>
      <c r="G27" s="6">
        <v>3600</v>
      </c>
      <c r="H27" s="6">
        <v>2400</v>
      </c>
      <c r="I27" s="6"/>
      <c r="J27" s="6">
        <v>4800</v>
      </c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13"/>
    </row>
    <row r="28" spans="1:26" x14ac:dyDescent="0.25">
      <c r="A28" s="41"/>
      <c r="B28" s="6" t="s">
        <v>137</v>
      </c>
      <c r="C28" s="6">
        <v>4665</v>
      </c>
      <c r="D28" s="6">
        <v>1150</v>
      </c>
      <c r="E28" s="6">
        <v>700</v>
      </c>
      <c r="F28" s="6">
        <v>510</v>
      </c>
      <c r="G28" s="6">
        <v>1435</v>
      </c>
      <c r="H28" s="6">
        <v>2440</v>
      </c>
      <c r="I28" s="6"/>
      <c r="J28" s="6">
        <v>990</v>
      </c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13"/>
    </row>
    <row r="29" spans="1:26" x14ac:dyDescent="0.25">
      <c r="A29" s="41"/>
      <c r="B29" s="6" t="s">
        <v>138</v>
      </c>
      <c r="C29" s="6">
        <v>5850</v>
      </c>
      <c r="D29" s="6">
        <v>5830</v>
      </c>
      <c r="E29" s="6">
        <v>5850</v>
      </c>
      <c r="F29" s="6">
        <v>5655</v>
      </c>
      <c r="G29" s="6">
        <v>5180</v>
      </c>
      <c r="H29" s="6">
        <v>5850</v>
      </c>
      <c r="I29" s="6"/>
      <c r="J29" s="6">
        <v>5850</v>
      </c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13"/>
    </row>
    <row r="30" spans="1:26" ht="15.75" thickBot="1" x14ac:dyDescent="0.3">
      <c r="A30" s="41"/>
      <c r="B30" s="6" t="s">
        <v>6</v>
      </c>
      <c r="C30" s="6">
        <f>SUM(C24:C29)</f>
        <v>30835</v>
      </c>
      <c r="D30" s="6">
        <f>SUM(D24:D29)</f>
        <v>23970</v>
      </c>
      <c r="E30" s="6">
        <f>SUM(E24:E29)</f>
        <v>25590</v>
      </c>
      <c r="F30" s="6">
        <f t="shared" ref="F30" si="63">SUM(F24:F29)</f>
        <v>26075</v>
      </c>
      <c r="G30" s="6">
        <f>SUM(G24:G29)</f>
        <v>24875</v>
      </c>
      <c r="H30" s="6">
        <f t="shared" ref="H30" si="64">SUM(H24:H29)</f>
        <v>26140</v>
      </c>
      <c r="I30" s="14">
        <f t="shared" ref="I30" si="65">SUM(I24:I29)</f>
        <v>0</v>
      </c>
      <c r="J30" s="14">
        <f t="shared" ref="J30" si="66">SUM(J24:J29)</f>
        <v>22990</v>
      </c>
      <c r="K30" s="14">
        <f t="shared" ref="K30" si="67">SUM(K24:K29)</f>
        <v>0</v>
      </c>
      <c r="L30" s="14">
        <f t="shared" ref="L30" si="68">SUM(L24:L29)</f>
        <v>0</v>
      </c>
      <c r="M30" s="14">
        <f t="shared" ref="M30" si="69">SUM(M24:M29)</f>
        <v>0</v>
      </c>
      <c r="N30" s="14">
        <f t="shared" ref="N30" si="70">SUM(N24:N29)</f>
        <v>0</v>
      </c>
      <c r="O30" s="14">
        <f t="shared" ref="O30" si="71">SUM(O24:O29)</f>
        <v>0</v>
      </c>
      <c r="P30" s="14">
        <f t="shared" ref="P30" si="72">SUM(P24:P29)</f>
        <v>0</v>
      </c>
      <c r="Q30" s="14">
        <f t="shared" ref="Q30" si="73">SUM(Q24:Q29)</f>
        <v>0</v>
      </c>
      <c r="R30" s="14">
        <f t="shared" ref="R30" si="74">SUM(R24:R29)</f>
        <v>0</v>
      </c>
      <c r="S30" s="14">
        <f t="shared" ref="S30" si="75">SUM(S24:S29)</f>
        <v>0</v>
      </c>
      <c r="T30" s="14">
        <f t="shared" ref="T30" si="76">SUM(T24:T29)</f>
        <v>0</v>
      </c>
      <c r="U30" s="14">
        <f t="shared" ref="U30" si="77">SUM(U24:U29)</f>
        <v>0</v>
      </c>
      <c r="V30" s="14">
        <f t="shared" ref="V30" si="78">SUM(V24:V29)</f>
        <v>0</v>
      </c>
      <c r="W30" s="14">
        <f t="shared" ref="W30" si="79">SUM(W24:W29)</f>
        <v>0</v>
      </c>
      <c r="X30" s="14">
        <f t="shared" ref="X30" si="80">SUM(X24:X29)</f>
        <v>0</v>
      </c>
      <c r="Y30" s="14">
        <f t="shared" ref="Y30" si="81">SUM(Y24:Y29)</f>
        <v>0</v>
      </c>
      <c r="Z30" s="15">
        <f t="shared" ref="Z30" si="82">SUM(Z24:Z29)</f>
        <v>0</v>
      </c>
    </row>
    <row r="31" spans="1:26" x14ac:dyDescent="0.25">
      <c r="A31" s="41" t="s">
        <v>147</v>
      </c>
      <c r="B31" s="6" t="s">
        <v>134</v>
      </c>
      <c r="C31" s="6">
        <v>3100</v>
      </c>
      <c r="D31" s="6">
        <v>3100</v>
      </c>
      <c r="E31" s="6">
        <v>3100</v>
      </c>
      <c r="F31" s="6">
        <v>3000</v>
      </c>
      <c r="G31" s="6">
        <v>2300</v>
      </c>
      <c r="H31" s="6">
        <v>3100</v>
      </c>
      <c r="I31" s="11"/>
      <c r="J31" s="11">
        <v>3100</v>
      </c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2"/>
    </row>
    <row r="32" spans="1:26" x14ac:dyDescent="0.25">
      <c r="A32" s="41"/>
      <c r="B32" s="6" t="s">
        <v>139</v>
      </c>
      <c r="C32" s="6">
        <v>7800</v>
      </c>
      <c r="D32" s="6">
        <v>6060</v>
      </c>
      <c r="E32" s="6">
        <v>7760</v>
      </c>
      <c r="F32" s="6">
        <v>7700</v>
      </c>
      <c r="G32" s="6">
        <v>7140</v>
      </c>
      <c r="H32" s="6">
        <v>7840</v>
      </c>
      <c r="I32" s="6"/>
      <c r="J32" s="6">
        <v>5380</v>
      </c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13"/>
    </row>
    <row r="33" spans="1:26" x14ac:dyDescent="0.25">
      <c r="A33" s="41"/>
      <c r="B33" s="6" t="s">
        <v>135</v>
      </c>
      <c r="C33" s="6">
        <v>6190</v>
      </c>
      <c r="D33" s="6">
        <v>3740</v>
      </c>
      <c r="E33" s="6">
        <v>5300</v>
      </c>
      <c r="F33" s="6">
        <v>6160</v>
      </c>
      <c r="G33" s="6">
        <v>5640</v>
      </c>
      <c r="H33" s="6">
        <v>5900</v>
      </c>
      <c r="I33" s="6"/>
      <c r="J33" s="6">
        <v>5160</v>
      </c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13"/>
    </row>
    <row r="34" spans="1:26" x14ac:dyDescent="0.25">
      <c r="A34" s="41"/>
      <c r="B34" s="6" t="s">
        <v>136</v>
      </c>
      <c r="C34" s="6">
        <v>5700</v>
      </c>
      <c r="D34" s="6">
        <v>6000</v>
      </c>
      <c r="E34" s="6">
        <v>5100</v>
      </c>
      <c r="F34" s="6">
        <v>5100</v>
      </c>
      <c r="G34" s="6">
        <v>6000</v>
      </c>
      <c r="H34" s="6">
        <v>4800</v>
      </c>
      <c r="I34" s="6"/>
      <c r="J34" s="6">
        <v>6000</v>
      </c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13"/>
    </row>
    <row r="35" spans="1:26" x14ac:dyDescent="0.25">
      <c r="A35" s="41"/>
      <c r="B35" s="6" t="s">
        <v>137</v>
      </c>
      <c r="C35" s="6">
        <v>5595</v>
      </c>
      <c r="D35" s="6">
        <v>1035</v>
      </c>
      <c r="E35" s="6">
        <v>770</v>
      </c>
      <c r="F35" s="6">
        <v>710</v>
      </c>
      <c r="G35" s="6">
        <v>1240</v>
      </c>
      <c r="H35" s="6">
        <v>4150</v>
      </c>
      <c r="I35" s="6"/>
      <c r="J35" s="6">
        <v>1080</v>
      </c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13"/>
    </row>
    <row r="36" spans="1:26" x14ac:dyDescent="0.25">
      <c r="A36" s="41"/>
      <c r="B36" s="6" t="s">
        <v>138</v>
      </c>
      <c r="C36" s="6">
        <v>6045</v>
      </c>
      <c r="D36" s="6">
        <v>5460</v>
      </c>
      <c r="E36" s="6">
        <v>5850</v>
      </c>
      <c r="F36" s="6">
        <v>4095</v>
      </c>
      <c r="G36" s="6">
        <v>5655</v>
      </c>
      <c r="H36" s="6">
        <v>6045</v>
      </c>
      <c r="I36" s="6"/>
      <c r="J36" s="6">
        <v>6045</v>
      </c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13"/>
    </row>
    <row r="37" spans="1:26" ht="15.75" thickBot="1" x14ac:dyDescent="0.3">
      <c r="A37" s="41"/>
      <c r="B37" s="6" t="s">
        <v>6</v>
      </c>
      <c r="C37" s="6">
        <f>SUM(C31:C36)</f>
        <v>34430</v>
      </c>
      <c r="D37" s="6">
        <f>SUM(D31:D36)</f>
        <v>25395</v>
      </c>
      <c r="E37" s="6">
        <f>SUM(E31:E36)</f>
        <v>27880</v>
      </c>
      <c r="F37" s="6">
        <f t="shared" ref="F37" si="83">SUM(F31:F36)</f>
        <v>26765</v>
      </c>
      <c r="G37" s="6">
        <f>SUM(G31:G36)</f>
        <v>27975</v>
      </c>
      <c r="H37" s="6">
        <f t="shared" ref="H37" si="84">SUM(H31:H36)</f>
        <v>31835</v>
      </c>
      <c r="I37" s="14">
        <f t="shared" ref="I37" si="85">SUM(I31:I36)</f>
        <v>0</v>
      </c>
      <c r="J37" s="14">
        <f t="shared" ref="J37" si="86">SUM(J31:J36)</f>
        <v>26765</v>
      </c>
      <c r="K37" s="14">
        <f t="shared" ref="K37" si="87">SUM(K31:K36)</f>
        <v>0</v>
      </c>
      <c r="L37" s="14">
        <f t="shared" ref="L37" si="88">SUM(L31:L36)</f>
        <v>0</v>
      </c>
      <c r="M37" s="14">
        <f t="shared" ref="M37" si="89">SUM(M31:M36)</f>
        <v>0</v>
      </c>
      <c r="N37" s="14">
        <f t="shared" ref="N37" si="90">SUM(N31:N36)</f>
        <v>0</v>
      </c>
      <c r="O37" s="14">
        <f t="shared" ref="O37" si="91">SUM(O31:O36)</f>
        <v>0</v>
      </c>
      <c r="P37" s="14">
        <f t="shared" ref="P37" si="92">SUM(P31:P36)</f>
        <v>0</v>
      </c>
      <c r="Q37" s="14">
        <f t="shared" ref="Q37" si="93">SUM(Q31:Q36)</f>
        <v>0</v>
      </c>
      <c r="R37" s="14">
        <f t="shared" ref="R37" si="94">SUM(R31:R36)</f>
        <v>0</v>
      </c>
      <c r="S37" s="14">
        <f t="shared" ref="S37" si="95">SUM(S31:S36)</f>
        <v>0</v>
      </c>
      <c r="T37" s="14">
        <f t="shared" ref="T37" si="96">SUM(T31:T36)</f>
        <v>0</v>
      </c>
      <c r="U37" s="14">
        <f t="shared" ref="U37" si="97">SUM(U31:U36)</f>
        <v>0</v>
      </c>
      <c r="V37" s="14">
        <f t="shared" ref="V37" si="98">SUM(V31:V36)</f>
        <v>0</v>
      </c>
      <c r="W37" s="14">
        <f t="shared" ref="W37" si="99">SUM(W31:W36)</f>
        <v>0</v>
      </c>
      <c r="X37" s="14">
        <f t="shared" ref="X37" si="100">SUM(X31:X36)</f>
        <v>0</v>
      </c>
      <c r="Y37" s="14">
        <f t="shared" ref="Y37" si="101">SUM(Y31:Y36)</f>
        <v>0</v>
      </c>
      <c r="Z37" s="15">
        <f t="shared" ref="Z37" si="102">SUM(Z31:Z36)</f>
        <v>0</v>
      </c>
    </row>
    <row r="38" spans="1:26" x14ac:dyDescent="0.25">
      <c r="A38" s="41" t="s">
        <v>146</v>
      </c>
      <c r="B38" s="6" t="s">
        <v>134</v>
      </c>
      <c r="C38" s="6">
        <v>3000</v>
      </c>
      <c r="D38" s="6">
        <v>3000</v>
      </c>
      <c r="E38" s="6">
        <v>3000</v>
      </c>
      <c r="F38" s="6">
        <v>2500</v>
      </c>
      <c r="G38" s="6">
        <v>1700</v>
      </c>
      <c r="H38" s="6">
        <v>3000</v>
      </c>
      <c r="I38" s="11"/>
      <c r="J38" s="11">
        <v>300</v>
      </c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2"/>
    </row>
    <row r="39" spans="1:26" x14ac:dyDescent="0.25">
      <c r="A39" s="41"/>
      <c r="B39" s="6" t="s">
        <v>139</v>
      </c>
      <c r="C39" s="6">
        <v>6220</v>
      </c>
      <c r="D39" s="6">
        <v>6020</v>
      </c>
      <c r="E39" s="6">
        <v>6100</v>
      </c>
      <c r="F39" s="6">
        <v>5420</v>
      </c>
      <c r="G39" s="6">
        <v>5680</v>
      </c>
      <c r="H39" s="6">
        <v>6340</v>
      </c>
      <c r="I39" s="6"/>
      <c r="J39" s="6">
        <v>5480</v>
      </c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13"/>
    </row>
    <row r="40" spans="1:26" x14ac:dyDescent="0.25">
      <c r="A40" s="41"/>
      <c r="B40" s="6" t="s">
        <v>135</v>
      </c>
      <c r="C40" s="6">
        <v>5560</v>
      </c>
      <c r="D40" s="6">
        <v>4380</v>
      </c>
      <c r="E40" s="6">
        <v>5410</v>
      </c>
      <c r="F40" s="6">
        <v>5490</v>
      </c>
      <c r="G40" s="6">
        <v>4690</v>
      </c>
      <c r="H40" s="6">
        <v>5450</v>
      </c>
      <c r="I40" s="6"/>
      <c r="J40" s="6">
        <v>5010</v>
      </c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13"/>
    </row>
    <row r="41" spans="1:26" x14ac:dyDescent="0.25">
      <c r="A41" s="41"/>
      <c r="B41" s="6" t="s">
        <v>136</v>
      </c>
      <c r="C41" s="6">
        <v>3900</v>
      </c>
      <c r="D41" s="6">
        <v>4800</v>
      </c>
      <c r="E41" s="6">
        <v>4800</v>
      </c>
      <c r="F41" s="6">
        <v>4800</v>
      </c>
      <c r="G41" s="6">
        <v>3600</v>
      </c>
      <c r="H41" s="6">
        <v>4800</v>
      </c>
      <c r="I41" s="6"/>
      <c r="J41" s="6">
        <v>4500</v>
      </c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13"/>
    </row>
    <row r="42" spans="1:26" x14ac:dyDescent="0.25">
      <c r="A42" s="41"/>
      <c r="B42" s="6" t="s">
        <v>137</v>
      </c>
      <c r="C42" s="6">
        <v>5636</v>
      </c>
      <c r="D42" s="6">
        <v>1780</v>
      </c>
      <c r="E42" s="6">
        <v>1575</v>
      </c>
      <c r="F42" s="6">
        <v>775</v>
      </c>
      <c r="G42" s="6">
        <v>1515</v>
      </c>
      <c r="H42" s="6">
        <v>3640</v>
      </c>
      <c r="I42" s="6"/>
      <c r="J42" s="6">
        <v>1440</v>
      </c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13"/>
    </row>
    <row r="43" spans="1:26" x14ac:dyDescent="0.25">
      <c r="A43" s="41"/>
      <c r="B43" s="6" t="s">
        <v>138</v>
      </c>
      <c r="C43" s="6">
        <v>5850</v>
      </c>
      <c r="D43" s="6">
        <v>5655</v>
      </c>
      <c r="E43" s="6">
        <v>5930</v>
      </c>
      <c r="F43" s="6">
        <v>3705</v>
      </c>
      <c r="G43" s="6">
        <v>3770</v>
      </c>
      <c r="H43" s="6">
        <v>5850</v>
      </c>
      <c r="I43" s="6"/>
      <c r="J43" s="6">
        <v>5850</v>
      </c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13"/>
    </row>
    <row r="44" spans="1:26" ht="15.75" thickBot="1" x14ac:dyDescent="0.3">
      <c r="A44" s="41"/>
      <c r="B44" s="6" t="s">
        <v>6</v>
      </c>
      <c r="C44" s="6">
        <f>SUM(C38:C43)</f>
        <v>30166</v>
      </c>
      <c r="D44" s="6">
        <f>SUM(D38:D43)</f>
        <v>25635</v>
      </c>
      <c r="E44" s="6">
        <f>SUM(E38:E43)</f>
        <v>26815</v>
      </c>
      <c r="F44" s="6">
        <f t="shared" ref="F44" si="103">SUM(F38:F43)</f>
        <v>22690</v>
      </c>
      <c r="G44" s="6">
        <f t="shared" ref="G44" si="104">SUM(G38:G43)</f>
        <v>20955</v>
      </c>
      <c r="H44" s="6">
        <f t="shared" ref="H44" si="105">SUM(H38:H43)</f>
        <v>29080</v>
      </c>
      <c r="I44" s="14">
        <f t="shared" ref="I44" si="106">SUM(I38:I43)</f>
        <v>0</v>
      </c>
      <c r="J44" s="14">
        <f t="shared" ref="J44" si="107">SUM(J38:J43)</f>
        <v>22580</v>
      </c>
      <c r="K44" s="14">
        <f t="shared" ref="K44" si="108">SUM(K38:K43)</f>
        <v>0</v>
      </c>
      <c r="L44" s="14">
        <f t="shared" ref="L44" si="109">SUM(L38:L43)</f>
        <v>0</v>
      </c>
      <c r="M44" s="14">
        <f t="shared" ref="M44" si="110">SUM(M38:M43)</f>
        <v>0</v>
      </c>
      <c r="N44" s="14">
        <f t="shared" ref="N44" si="111">SUM(N38:N43)</f>
        <v>0</v>
      </c>
      <c r="O44" s="14">
        <f t="shared" ref="O44" si="112">SUM(O38:O43)</f>
        <v>0</v>
      </c>
      <c r="P44" s="14">
        <f t="shared" ref="P44" si="113">SUM(P38:P43)</f>
        <v>0</v>
      </c>
      <c r="Q44" s="14">
        <f t="shared" ref="Q44" si="114">SUM(Q38:Q43)</f>
        <v>0</v>
      </c>
      <c r="R44" s="14">
        <f t="shared" ref="R44" si="115">SUM(R38:R43)</f>
        <v>0</v>
      </c>
      <c r="S44" s="14">
        <f t="shared" ref="S44" si="116">SUM(S38:S43)</f>
        <v>0</v>
      </c>
      <c r="T44" s="14">
        <f t="shared" ref="T44" si="117">SUM(T38:T43)</f>
        <v>0</v>
      </c>
      <c r="U44" s="14">
        <f t="shared" ref="U44" si="118">SUM(U38:U43)</f>
        <v>0</v>
      </c>
      <c r="V44" s="14">
        <f t="shared" ref="V44" si="119">SUM(V38:V43)</f>
        <v>0</v>
      </c>
      <c r="W44" s="14">
        <f t="shared" ref="W44" si="120">SUM(W38:W43)</f>
        <v>0</v>
      </c>
      <c r="X44" s="14">
        <f t="shared" ref="X44" si="121">SUM(X38:X43)</f>
        <v>0</v>
      </c>
      <c r="Y44" s="14">
        <f t="shared" ref="Y44" si="122">SUM(Y38:Y43)</f>
        <v>0</v>
      </c>
      <c r="Z44" s="15">
        <f t="shared" ref="Z44" si="123">SUM(Z38:Z43)</f>
        <v>0</v>
      </c>
    </row>
    <row r="45" spans="1:26" x14ac:dyDescent="0.25">
      <c r="A45" s="41" t="s">
        <v>145</v>
      </c>
      <c r="B45" s="6" t="s">
        <v>134</v>
      </c>
      <c r="C45" s="6">
        <v>3100</v>
      </c>
      <c r="D45" s="6">
        <v>3100</v>
      </c>
      <c r="E45" s="6">
        <v>3100</v>
      </c>
      <c r="F45" s="6">
        <v>3100</v>
      </c>
      <c r="G45" s="6">
        <v>2300</v>
      </c>
      <c r="H45" s="6">
        <v>3000</v>
      </c>
      <c r="I45" s="11"/>
      <c r="J45" s="11">
        <v>3100</v>
      </c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2"/>
    </row>
    <row r="46" spans="1:26" x14ac:dyDescent="0.25">
      <c r="A46" s="41"/>
      <c r="B46" s="6" t="s">
        <v>139</v>
      </c>
      <c r="C46" s="6">
        <v>7100</v>
      </c>
      <c r="D46" s="6">
        <v>6680</v>
      </c>
      <c r="E46" s="6">
        <v>6920</v>
      </c>
      <c r="F46" s="6">
        <v>6940</v>
      </c>
      <c r="G46" s="6">
        <v>6040</v>
      </c>
      <c r="H46" s="6">
        <v>7000</v>
      </c>
      <c r="I46" s="6"/>
      <c r="J46" s="6">
        <v>4720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13"/>
    </row>
    <row r="47" spans="1:26" x14ac:dyDescent="0.25">
      <c r="A47" s="41"/>
      <c r="B47" s="6" t="s">
        <v>135</v>
      </c>
      <c r="C47" s="6">
        <v>3800</v>
      </c>
      <c r="D47" s="6">
        <v>3670</v>
      </c>
      <c r="E47" s="6">
        <v>3540</v>
      </c>
      <c r="F47" s="6">
        <v>4090</v>
      </c>
      <c r="G47" s="6">
        <v>3160</v>
      </c>
      <c r="H47" s="6">
        <v>3330</v>
      </c>
      <c r="I47" s="6"/>
      <c r="J47" s="6">
        <v>2240</v>
      </c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13"/>
    </row>
    <row r="48" spans="1:26" x14ac:dyDescent="0.25">
      <c r="A48" s="41"/>
      <c r="B48" s="6" t="s">
        <v>136</v>
      </c>
      <c r="C48" s="6">
        <v>5700</v>
      </c>
      <c r="D48" s="6">
        <v>5700</v>
      </c>
      <c r="E48" s="6">
        <v>5700</v>
      </c>
      <c r="F48" s="6">
        <v>4800</v>
      </c>
      <c r="G48" s="6">
        <v>3600</v>
      </c>
      <c r="H48" s="6">
        <v>5400</v>
      </c>
      <c r="I48" s="6"/>
      <c r="J48" s="6">
        <v>5700</v>
      </c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13"/>
    </row>
    <row r="49" spans="1:26" x14ac:dyDescent="0.25">
      <c r="A49" s="41"/>
      <c r="B49" s="6" t="s">
        <v>137</v>
      </c>
      <c r="C49" s="6">
        <v>5790</v>
      </c>
      <c r="D49" s="6">
        <v>1635</v>
      </c>
      <c r="E49" s="6">
        <v>1735</v>
      </c>
      <c r="F49" s="6">
        <v>1180</v>
      </c>
      <c r="G49" s="6">
        <v>2475</v>
      </c>
      <c r="H49" s="6">
        <v>2760</v>
      </c>
      <c r="I49" s="6"/>
      <c r="J49" s="6">
        <v>2475</v>
      </c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13"/>
    </row>
    <row r="50" spans="1:26" x14ac:dyDescent="0.25">
      <c r="A50" s="41"/>
      <c r="B50" s="6" t="s">
        <v>138</v>
      </c>
      <c r="C50" s="6">
        <v>6045</v>
      </c>
      <c r="D50" s="6">
        <v>6045</v>
      </c>
      <c r="E50" s="6">
        <v>6045</v>
      </c>
      <c r="F50" s="6">
        <v>5850</v>
      </c>
      <c r="G50" s="6">
        <v>4875</v>
      </c>
      <c r="H50" s="6">
        <v>5265</v>
      </c>
      <c r="I50" s="6"/>
      <c r="J50" s="6">
        <v>6044</v>
      </c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13"/>
    </row>
    <row r="51" spans="1:26" ht="15.75" thickBot="1" x14ac:dyDescent="0.3">
      <c r="A51" s="41"/>
      <c r="B51" s="6" t="s">
        <v>6</v>
      </c>
      <c r="C51" s="6">
        <f>SUM(C45:C50)</f>
        <v>31535</v>
      </c>
      <c r="D51" s="6">
        <f>SUM(D45:D50)</f>
        <v>26830</v>
      </c>
      <c r="E51" s="6">
        <f>SUM(E45:E50)</f>
        <v>27040</v>
      </c>
      <c r="F51" s="6">
        <f t="shared" ref="F51" si="124">SUM(F45:F50)</f>
        <v>25960</v>
      </c>
      <c r="G51" s="6">
        <f t="shared" ref="G51" si="125">SUM(G45:G50)</f>
        <v>22450</v>
      </c>
      <c r="H51" s="6">
        <f t="shared" ref="H51" si="126">SUM(H45:H50)</f>
        <v>26755</v>
      </c>
      <c r="I51" s="14">
        <f t="shared" ref="I51" si="127">SUM(I45:I50)</f>
        <v>0</v>
      </c>
      <c r="J51" s="14">
        <f t="shared" ref="J51" si="128">SUM(J45:J50)</f>
        <v>24279</v>
      </c>
      <c r="K51" s="14">
        <f t="shared" ref="K51" si="129">SUM(K45:K50)</f>
        <v>0</v>
      </c>
      <c r="L51" s="14">
        <f t="shared" ref="L51" si="130">SUM(L45:L50)</f>
        <v>0</v>
      </c>
      <c r="M51" s="14">
        <f t="shared" ref="M51" si="131">SUM(M45:M50)</f>
        <v>0</v>
      </c>
      <c r="N51" s="14">
        <f t="shared" ref="N51" si="132">SUM(N45:N50)</f>
        <v>0</v>
      </c>
      <c r="O51" s="14">
        <f t="shared" ref="O51" si="133">SUM(O45:O50)</f>
        <v>0</v>
      </c>
      <c r="P51" s="14">
        <f t="shared" ref="P51" si="134">SUM(P45:P50)</f>
        <v>0</v>
      </c>
      <c r="Q51" s="14">
        <f t="shared" ref="Q51" si="135">SUM(Q45:Q50)</f>
        <v>0</v>
      </c>
      <c r="R51" s="14">
        <f t="shared" ref="R51" si="136">SUM(R45:R50)</f>
        <v>0</v>
      </c>
      <c r="S51" s="14">
        <f t="shared" ref="S51" si="137">SUM(S45:S50)</f>
        <v>0</v>
      </c>
      <c r="T51" s="14">
        <f t="shared" ref="T51" si="138">SUM(T45:T50)</f>
        <v>0</v>
      </c>
      <c r="U51" s="14">
        <f t="shared" ref="U51" si="139">SUM(U45:U50)</f>
        <v>0</v>
      </c>
      <c r="V51" s="14">
        <f t="shared" ref="V51" si="140">SUM(V45:V50)</f>
        <v>0</v>
      </c>
      <c r="W51" s="14">
        <f t="shared" ref="W51" si="141">SUM(W45:W50)</f>
        <v>0</v>
      </c>
      <c r="X51" s="14">
        <f t="shared" ref="X51" si="142">SUM(X45:X50)</f>
        <v>0</v>
      </c>
      <c r="Y51" s="14">
        <f t="shared" ref="Y51" si="143">SUM(Y45:Y50)</f>
        <v>0</v>
      </c>
      <c r="Z51" s="15">
        <f t="shared" ref="Z51" si="144">SUM(Z45:Z50)</f>
        <v>0</v>
      </c>
    </row>
    <row r="52" spans="1:26" x14ac:dyDescent="0.25">
      <c r="A52" s="41" t="s">
        <v>144</v>
      </c>
      <c r="B52" s="6" t="s">
        <v>134</v>
      </c>
      <c r="C52" s="6">
        <v>3100</v>
      </c>
      <c r="D52" s="6">
        <v>3100</v>
      </c>
      <c r="E52" s="6">
        <v>3100</v>
      </c>
      <c r="F52" s="6">
        <v>3000</v>
      </c>
      <c r="G52" s="6">
        <v>2500</v>
      </c>
      <c r="H52" s="6">
        <v>3100</v>
      </c>
      <c r="I52" s="11"/>
      <c r="J52" s="11">
        <v>3100</v>
      </c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2"/>
    </row>
    <row r="53" spans="1:26" x14ac:dyDescent="0.25">
      <c r="A53" s="41"/>
      <c r="B53" s="6" t="s">
        <v>139</v>
      </c>
      <c r="C53" s="6">
        <v>7080</v>
      </c>
      <c r="D53" s="6">
        <v>6960</v>
      </c>
      <c r="E53" s="6">
        <v>6920</v>
      </c>
      <c r="F53" s="6">
        <v>7060</v>
      </c>
      <c r="G53" s="6">
        <v>6840</v>
      </c>
      <c r="H53" s="6">
        <v>6980</v>
      </c>
      <c r="I53" s="6"/>
      <c r="J53" s="6">
        <v>7420</v>
      </c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13"/>
    </row>
    <row r="54" spans="1:26" x14ac:dyDescent="0.25">
      <c r="A54" s="41"/>
      <c r="B54" s="6" t="s">
        <v>135</v>
      </c>
      <c r="C54" s="6">
        <v>6250</v>
      </c>
      <c r="D54" s="6">
        <v>5750</v>
      </c>
      <c r="E54" s="6">
        <v>6110</v>
      </c>
      <c r="F54" s="6">
        <v>6110</v>
      </c>
      <c r="G54" s="6">
        <v>5890</v>
      </c>
      <c r="H54" s="6">
        <v>5760</v>
      </c>
      <c r="I54" s="6"/>
      <c r="J54" s="6">
        <v>5160</v>
      </c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13"/>
    </row>
    <row r="55" spans="1:26" x14ac:dyDescent="0.25">
      <c r="A55" s="41"/>
      <c r="B55" s="6" t="s">
        <v>136</v>
      </c>
      <c r="C55" s="6">
        <v>5100</v>
      </c>
      <c r="D55" s="6">
        <v>4800</v>
      </c>
      <c r="E55" s="6">
        <v>5100</v>
      </c>
      <c r="F55" s="6">
        <v>4800</v>
      </c>
      <c r="G55" s="6">
        <v>5100</v>
      </c>
      <c r="H55" s="6">
        <v>3600</v>
      </c>
      <c r="I55" s="6"/>
      <c r="J55" s="6">
        <v>5100</v>
      </c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13"/>
    </row>
    <row r="56" spans="1:26" x14ac:dyDescent="0.25">
      <c r="A56" s="41"/>
      <c r="B56" s="6" t="s">
        <v>137</v>
      </c>
      <c r="C56" s="6">
        <v>6120</v>
      </c>
      <c r="D56" s="6">
        <v>1160</v>
      </c>
      <c r="E56" s="6">
        <v>1040</v>
      </c>
      <c r="F56" s="6">
        <v>590</v>
      </c>
      <c r="G56" s="6">
        <v>1740</v>
      </c>
      <c r="H56" s="6">
        <v>2355</v>
      </c>
      <c r="I56" s="6"/>
      <c r="J56" s="6">
        <v>1030</v>
      </c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13"/>
    </row>
    <row r="57" spans="1:26" x14ac:dyDescent="0.25">
      <c r="A57" s="41"/>
      <c r="B57" s="6" t="s">
        <v>138</v>
      </c>
      <c r="C57" s="6">
        <v>6045</v>
      </c>
      <c r="D57" s="6">
        <v>5850</v>
      </c>
      <c r="E57" s="6">
        <v>5850</v>
      </c>
      <c r="F57" s="6">
        <v>4465</v>
      </c>
      <c r="G57" s="6">
        <v>3965</v>
      </c>
      <c r="H57" s="6">
        <v>5850</v>
      </c>
      <c r="I57" s="6"/>
      <c r="J57" s="6">
        <v>6045</v>
      </c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13"/>
    </row>
    <row r="58" spans="1:26" ht="15.75" thickBot="1" x14ac:dyDescent="0.3">
      <c r="A58" s="41"/>
      <c r="B58" s="6" t="s">
        <v>6</v>
      </c>
      <c r="C58" s="6">
        <f>SUM(C52:C57)</f>
        <v>33695</v>
      </c>
      <c r="D58" s="6">
        <f>SUM(D52:D57)</f>
        <v>27620</v>
      </c>
      <c r="E58" s="6">
        <f>SUM(E52:E57)</f>
        <v>28120</v>
      </c>
      <c r="F58" s="6">
        <f t="shared" ref="F58" si="145">SUM(F52:F57)</f>
        <v>26025</v>
      </c>
      <c r="G58" s="6">
        <f t="shared" ref="G58" si="146">SUM(G52:G57)</f>
        <v>26035</v>
      </c>
      <c r="H58" s="6">
        <f t="shared" ref="H58" si="147">SUM(H52:H57)</f>
        <v>27645</v>
      </c>
      <c r="I58" s="14">
        <f t="shared" ref="I58" si="148">SUM(I52:I57)</f>
        <v>0</v>
      </c>
      <c r="J58" s="14">
        <f t="shared" ref="J58" si="149">SUM(J52:J57)</f>
        <v>27855</v>
      </c>
      <c r="K58" s="14">
        <f t="shared" ref="K58" si="150">SUM(K52:K57)</f>
        <v>0</v>
      </c>
      <c r="L58" s="14">
        <f t="shared" ref="L58" si="151">SUM(L52:L57)</f>
        <v>0</v>
      </c>
      <c r="M58" s="14">
        <f t="shared" ref="M58" si="152">SUM(M52:M57)</f>
        <v>0</v>
      </c>
      <c r="N58" s="14">
        <f t="shared" ref="N58" si="153">SUM(N52:N57)</f>
        <v>0</v>
      </c>
      <c r="O58" s="14">
        <f t="shared" ref="O58" si="154">SUM(O52:O57)</f>
        <v>0</v>
      </c>
      <c r="P58" s="14">
        <f t="shared" ref="P58" si="155">SUM(P52:P57)</f>
        <v>0</v>
      </c>
      <c r="Q58" s="14">
        <f t="shared" ref="Q58" si="156">SUM(Q52:Q57)</f>
        <v>0</v>
      </c>
      <c r="R58" s="14">
        <f t="shared" ref="R58" si="157">SUM(R52:R57)</f>
        <v>0</v>
      </c>
      <c r="S58" s="14">
        <f t="shared" ref="S58" si="158">SUM(S52:S57)</f>
        <v>0</v>
      </c>
      <c r="T58" s="14">
        <f t="shared" ref="T58" si="159">SUM(T52:T57)</f>
        <v>0</v>
      </c>
      <c r="U58" s="14">
        <f t="shared" ref="U58" si="160">SUM(U52:U57)</f>
        <v>0</v>
      </c>
      <c r="V58" s="14">
        <f t="shared" ref="V58" si="161">SUM(V52:V57)</f>
        <v>0</v>
      </c>
      <c r="W58" s="14">
        <f t="shared" ref="W58" si="162">SUM(W52:W57)</f>
        <v>0</v>
      </c>
      <c r="X58" s="14">
        <f t="shared" ref="X58" si="163">SUM(X52:X57)</f>
        <v>0</v>
      </c>
      <c r="Y58" s="14">
        <f t="shared" ref="Y58" si="164">SUM(Y52:Y57)</f>
        <v>0</v>
      </c>
      <c r="Z58" s="15">
        <f t="shared" ref="Z58" si="165">SUM(Z52:Z57)</f>
        <v>0</v>
      </c>
    </row>
    <row r="59" spans="1:26" x14ac:dyDescent="0.25">
      <c r="A59" s="41" t="s">
        <v>143</v>
      </c>
      <c r="B59" s="6" t="s">
        <v>134</v>
      </c>
      <c r="C59" s="6">
        <v>3000</v>
      </c>
      <c r="D59" s="6">
        <v>3000</v>
      </c>
      <c r="E59" s="6">
        <v>3000</v>
      </c>
      <c r="F59" s="6">
        <v>2900</v>
      </c>
      <c r="G59" s="6">
        <v>2700</v>
      </c>
      <c r="H59" s="6">
        <v>2900</v>
      </c>
      <c r="I59" s="11">
        <v>800</v>
      </c>
      <c r="J59" s="11">
        <v>3000</v>
      </c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2"/>
    </row>
    <row r="60" spans="1:26" x14ac:dyDescent="0.25">
      <c r="A60" s="41"/>
      <c r="B60" s="6" t="s">
        <v>139</v>
      </c>
      <c r="C60" s="6">
        <v>6220</v>
      </c>
      <c r="D60" s="6">
        <v>6200</v>
      </c>
      <c r="E60" s="6">
        <v>6140</v>
      </c>
      <c r="F60" s="6">
        <v>6080</v>
      </c>
      <c r="G60" s="6">
        <v>6100</v>
      </c>
      <c r="H60" s="6">
        <v>6280</v>
      </c>
      <c r="I60" s="6">
        <v>1400</v>
      </c>
      <c r="J60" s="6">
        <v>5520</v>
      </c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13"/>
    </row>
    <row r="61" spans="1:26" x14ac:dyDescent="0.25">
      <c r="A61" s="41"/>
      <c r="B61" s="6" t="s">
        <v>135</v>
      </c>
      <c r="C61" s="6">
        <v>6230</v>
      </c>
      <c r="D61" s="6">
        <v>6060</v>
      </c>
      <c r="E61" s="6">
        <v>6000</v>
      </c>
      <c r="F61" s="6">
        <v>6170</v>
      </c>
      <c r="G61" s="6">
        <v>5700</v>
      </c>
      <c r="H61" s="6">
        <v>6050</v>
      </c>
      <c r="I61" s="6">
        <v>1260</v>
      </c>
      <c r="J61" s="6">
        <v>5880</v>
      </c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13"/>
    </row>
    <row r="62" spans="1:26" x14ac:dyDescent="0.25">
      <c r="A62" s="41"/>
      <c r="B62" s="6" t="s">
        <v>136</v>
      </c>
      <c r="C62" s="6">
        <v>4800</v>
      </c>
      <c r="D62" s="6">
        <v>4800</v>
      </c>
      <c r="E62" s="6">
        <v>4800</v>
      </c>
      <c r="F62" s="6">
        <v>4800</v>
      </c>
      <c r="G62" s="6">
        <v>4800</v>
      </c>
      <c r="H62" s="6">
        <v>4800</v>
      </c>
      <c r="I62" s="6">
        <v>1200</v>
      </c>
      <c r="J62" s="6">
        <v>4800</v>
      </c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13"/>
    </row>
    <row r="63" spans="1:26" x14ac:dyDescent="0.25">
      <c r="A63" s="41"/>
      <c r="B63" s="6" t="s">
        <v>137</v>
      </c>
      <c r="C63" s="6">
        <v>5360</v>
      </c>
      <c r="D63" s="6">
        <v>955</v>
      </c>
      <c r="E63" s="6">
        <v>830</v>
      </c>
      <c r="F63" s="6">
        <v>745</v>
      </c>
      <c r="G63" s="6">
        <v>1870</v>
      </c>
      <c r="H63" s="6">
        <v>1160</v>
      </c>
      <c r="I63" s="6">
        <v>1070</v>
      </c>
      <c r="J63" s="6">
        <v>1200</v>
      </c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13"/>
    </row>
    <row r="64" spans="1:26" x14ac:dyDescent="0.25">
      <c r="A64" s="41"/>
      <c r="B64" s="6" t="s">
        <v>138</v>
      </c>
      <c r="C64" s="6">
        <v>5850</v>
      </c>
      <c r="D64" s="6">
        <v>5850</v>
      </c>
      <c r="E64" s="6">
        <v>5850</v>
      </c>
      <c r="F64" s="6">
        <v>3900</v>
      </c>
      <c r="G64" s="6">
        <v>5265</v>
      </c>
      <c r="H64" s="6">
        <v>4875</v>
      </c>
      <c r="I64" s="6">
        <v>975</v>
      </c>
      <c r="J64" s="6">
        <v>5850</v>
      </c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13"/>
    </row>
    <row r="65" spans="1:26" ht="15.75" thickBot="1" x14ac:dyDescent="0.3">
      <c r="A65" s="41"/>
      <c r="B65" s="6" t="s">
        <v>6</v>
      </c>
      <c r="C65" s="6">
        <f>SUM(C59:C64)</f>
        <v>31460</v>
      </c>
      <c r="D65" s="6">
        <f>SUM(D59:D64)</f>
        <v>26865</v>
      </c>
      <c r="E65" s="6">
        <f>SUM(E59:E64)</f>
        <v>26620</v>
      </c>
      <c r="F65" s="6">
        <f t="shared" ref="F65" si="166">SUM(F59:F64)</f>
        <v>24595</v>
      </c>
      <c r="G65" s="6">
        <f t="shared" ref="G65" si="167">SUM(G59:G64)</f>
        <v>26435</v>
      </c>
      <c r="H65" s="6">
        <f t="shared" ref="H65" si="168">SUM(H59:H64)</f>
        <v>26065</v>
      </c>
      <c r="I65" s="14">
        <f t="shared" ref="I65" si="169">SUM(I59:I64)</f>
        <v>6705</v>
      </c>
      <c r="J65" s="14">
        <f t="shared" ref="J65" si="170">SUM(J59:J64)</f>
        <v>26250</v>
      </c>
      <c r="K65" s="14">
        <f t="shared" ref="K65" si="171">SUM(K59:K64)</f>
        <v>0</v>
      </c>
      <c r="L65" s="14">
        <f t="shared" ref="L65" si="172">SUM(L59:L64)</f>
        <v>0</v>
      </c>
      <c r="M65" s="14">
        <f t="shared" ref="M65" si="173">SUM(M59:M64)</f>
        <v>0</v>
      </c>
      <c r="N65" s="14">
        <f t="shared" ref="N65" si="174">SUM(N59:N64)</f>
        <v>0</v>
      </c>
      <c r="O65" s="14">
        <f t="shared" ref="O65" si="175">SUM(O59:O64)</f>
        <v>0</v>
      </c>
      <c r="P65" s="14">
        <f t="shared" ref="P65" si="176">SUM(P59:P64)</f>
        <v>0</v>
      </c>
      <c r="Q65" s="14">
        <f t="shared" ref="Q65" si="177">SUM(Q59:Q64)</f>
        <v>0</v>
      </c>
      <c r="R65" s="14">
        <f t="shared" ref="R65" si="178">SUM(R59:R64)</f>
        <v>0</v>
      </c>
      <c r="S65" s="14">
        <f t="shared" ref="S65" si="179">SUM(S59:S64)</f>
        <v>0</v>
      </c>
      <c r="T65" s="14">
        <f t="shared" ref="T65" si="180">SUM(T59:T64)</f>
        <v>0</v>
      </c>
      <c r="U65" s="14">
        <f t="shared" ref="U65" si="181">SUM(U59:U64)</f>
        <v>0</v>
      </c>
      <c r="V65" s="14">
        <f t="shared" ref="V65" si="182">SUM(V59:V64)</f>
        <v>0</v>
      </c>
      <c r="W65" s="14">
        <f t="shared" ref="W65" si="183">SUM(W59:W64)</f>
        <v>0</v>
      </c>
      <c r="X65" s="14">
        <f t="shared" ref="X65" si="184">SUM(X59:X64)</f>
        <v>0</v>
      </c>
      <c r="Y65" s="14">
        <f t="shared" ref="Y65" si="185">SUM(Y59:Y64)</f>
        <v>0</v>
      </c>
      <c r="Z65" s="15">
        <f t="shared" ref="Z65" si="186">SUM(Z59:Z64)</f>
        <v>0</v>
      </c>
    </row>
    <row r="66" spans="1:26" x14ac:dyDescent="0.25">
      <c r="A66" s="41" t="s">
        <v>142</v>
      </c>
      <c r="B66" s="6" t="s">
        <v>134</v>
      </c>
      <c r="C66" s="6">
        <v>3100</v>
      </c>
      <c r="D66" s="6">
        <v>3100</v>
      </c>
      <c r="E66" s="6">
        <v>3100</v>
      </c>
      <c r="F66" s="6">
        <v>3000</v>
      </c>
      <c r="G66" s="6">
        <v>2800</v>
      </c>
      <c r="H66" s="6">
        <v>2800</v>
      </c>
      <c r="I66" s="11">
        <v>3100</v>
      </c>
      <c r="J66" s="11">
        <v>3100</v>
      </c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2"/>
    </row>
    <row r="67" spans="1:26" x14ac:dyDescent="0.25">
      <c r="A67" s="41"/>
      <c r="B67" s="6" t="s">
        <v>139</v>
      </c>
      <c r="C67" s="6">
        <v>7020</v>
      </c>
      <c r="D67" s="6">
        <v>6100</v>
      </c>
      <c r="E67" s="6">
        <v>7000</v>
      </c>
      <c r="F67" s="6">
        <v>6240</v>
      </c>
      <c r="G67" s="6">
        <v>6940</v>
      </c>
      <c r="H67" s="6">
        <v>7060</v>
      </c>
      <c r="I67" s="6">
        <v>6400</v>
      </c>
      <c r="J67" s="6">
        <v>5700</v>
      </c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13"/>
    </row>
    <row r="68" spans="1:26" x14ac:dyDescent="0.25">
      <c r="A68" s="41"/>
      <c r="B68" s="6" t="s">
        <v>135</v>
      </c>
      <c r="C68" s="6">
        <v>6230</v>
      </c>
      <c r="D68" s="6">
        <v>5140</v>
      </c>
      <c r="E68" s="6">
        <v>6080</v>
      </c>
      <c r="F68" s="6">
        <v>6190</v>
      </c>
      <c r="G68" s="6">
        <v>5850</v>
      </c>
      <c r="H68" s="6">
        <v>6060</v>
      </c>
      <c r="I68" s="6">
        <v>5210</v>
      </c>
      <c r="J68" s="6">
        <v>5880</v>
      </c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13"/>
    </row>
    <row r="69" spans="1:26" x14ac:dyDescent="0.25">
      <c r="A69" s="41"/>
      <c r="B69" s="6" t="s">
        <v>136</v>
      </c>
      <c r="C69" s="6">
        <v>6000</v>
      </c>
      <c r="D69" s="6">
        <v>6000</v>
      </c>
      <c r="E69" s="6">
        <v>6000</v>
      </c>
      <c r="F69" s="6">
        <v>6000</v>
      </c>
      <c r="G69" s="6">
        <v>6000</v>
      </c>
      <c r="H69" s="6">
        <v>6000</v>
      </c>
      <c r="I69" s="6">
        <v>6000</v>
      </c>
      <c r="J69" s="6">
        <v>6000</v>
      </c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13"/>
    </row>
    <row r="70" spans="1:26" x14ac:dyDescent="0.25">
      <c r="A70" s="41"/>
      <c r="B70" s="6" t="s">
        <v>137</v>
      </c>
      <c r="C70" s="6">
        <v>5960</v>
      </c>
      <c r="D70" s="6">
        <v>1355</v>
      </c>
      <c r="E70" s="6">
        <v>1150</v>
      </c>
      <c r="F70" s="6">
        <v>1195</v>
      </c>
      <c r="G70" s="6">
        <v>1835</v>
      </c>
      <c r="H70" s="6">
        <v>1280</v>
      </c>
      <c r="I70" s="6">
        <v>3625</v>
      </c>
      <c r="J70" s="6">
        <v>1515</v>
      </c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13"/>
    </row>
    <row r="71" spans="1:26" x14ac:dyDescent="0.25">
      <c r="A71" s="41"/>
      <c r="B71" s="6" t="s">
        <v>138</v>
      </c>
      <c r="C71" s="6">
        <v>6045</v>
      </c>
      <c r="D71" s="6">
        <v>5850</v>
      </c>
      <c r="E71" s="6">
        <v>6045</v>
      </c>
      <c r="F71" s="6">
        <v>4445</v>
      </c>
      <c r="G71" s="6">
        <v>5070</v>
      </c>
      <c r="H71" s="6">
        <v>5265</v>
      </c>
      <c r="I71" s="6">
        <v>5655</v>
      </c>
      <c r="J71" s="6">
        <v>6045</v>
      </c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13"/>
    </row>
    <row r="72" spans="1:26" ht="15.75" thickBot="1" x14ac:dyDescent="0.3">
      <c r="A72" s="41"/>
      <c r="B72" s="6" t="s">
        <v>6</v>
      </c>
      <c r="C72" s="6">
        <f>SUM(C66:C71)</f>
        <v>34355</v>
      </c>
      <c r="D72" s="6">
        <f>SUM(D66:D71)</f>
        <v>27545</v>
      </c>
      <c r="E72" s="6">
        <f>SUM(E66:E71)</f>
        <v>29375</v>
      </c>
      <c r="F72" s="6">
        <f t="shared" ref="F72" si="187">SUM(F66:F71)</f>
        <v>27070</v>
      </c>
      <c r="G72" s="6">
        <f t="shared" ref="G72" si="188">SUM(G66:G71)</f>
        <v>28495</v>
      </c>
      <c r="H72" s="6">
        <f t="shared" ref="H72" si="189">SUM(H66:H71)</f>
        <v>28465</v>
      </c>
      <c r="I72" s="14">
        <f t="shared" ref="I72" si="190">SUM(I66:I71)</f>
        <v>29990</v>
      </c>
      <c r="J72" s="14">
        <f t="shared" ref="J72" si="191">SUM(J66:J71)</f>
        <v>28240</v>
      </c>
      <c r="K72" s="14">
        <f t="shared" ref="K72" si="192">SUM(K66:K71)</f>
        <v>0</v>
      </c>
      <c r="L72" s="14">
        <f t="shared" ref="L72" si="193">SUM(L66:L71)</f>
        <v>0</v>
      </c>
      <c r="M72" s="14">
        <f t="shared" ref="M72" si="194">SUM(M66:M71)</f>
        <v>0</v>
      </c>
      <c r="N72" s="14">
        <f t="shared" ref="N72" si="195">SUM(N66:N71)</f>
        <v>0</v>
      </c>
      <c r="O72" s="14">
        <f t="shared" ref="O72" si="196">SUM(O66:O71)</f>
        <v>0</v>
      </c>
      <c r="P72" s="14">
        <f t="shared" ref="P72" si="197">SUM(P66:P71)</f>
        <v>0</v>
      </c>
      <c r="Q72" s="14">
        <f t="shared" ref="Q72" si="198">SUM(Q66:Q71)</f>
        <v>0</v>
      </c>
      <c r="R72" s="14">
        <f t="shared" ref="R72" si="199">SUM(R66:R71)</f>
        <v>0</v>
      </c>
      <c r="S72" s="14">
        <f t="shared" ref="S72" si="200">SUM(S66:S71)</f>
        <v>0</v>
      </c>
      <c r="T72" s="14">
        <f t="shared" ref="T72" si="201">SUM(T66:T71)</f>
        <v>0</v>
      </c>
      <c r="U72" s="14">
        <f t="shared" ref="U72" si="202">SUM(U66:U71)</f>
        <v>0</v>
      </c>
      <c r="V72" s="14">
        <f t="shared" ref="V72" si="203">SUM(V66:V71)</f>
        <v>0</v>
      </c>
      <c r="W72" s="14">
        <f t="shared" ref="W72" si="204">SUM(W66:W71)</f>
        <v>0</v>
      </c>
      <c r="X72" s="14">
        <f t="shared" ref="X72" si="205">SUM(X66:X71)</f>
        <v>0</v>
      </c>
      <c r="Y72" s="14">
        <f t="shared" ref="Y72" si="206">SUM(Y66:Y71)</f>
        <v>0</v>
      </c>
      <c r="Z72" s="15">
        <f t="shared" ref="Z72" si="207">SUM(Z66:Z71)</f>
        <v>0</v>
      </c>
    </row>
    <row r="73" spans="1:26" x14ac:dyDescent="0.25">
      <c r="A73" s="41" t="s">
        <v>141</v>
      </c>
      <c r="B73" s="6" t="s">
        <v>134</v>
      </c>
      <c r="C73" s="6">
        <v>2200</v>
      </c>
      <c r="D73" s="6">
        <v>2300</v>
      </c>
      <c r="E73" s="6">
        <v>2300</v>
      </c>
      <c r="F73" s="6">
        <v>2200</v>
      </c>
      <c r="G73" s="6">
        <v>2000</v>
      </c>
      <c r="H73" s="6">
        <v>2100</v>
      </c>
      <c r="I73" s="11">
        <v>2100</v>
      </c>
      <c r="J73" s="11">
        <v>2200</v>
      </c>
      <c r="K73" s="11">
        <v>2200</v>
      </c>
      <c r="L73" s="11">
        <v>2100</v>
      </c>
      <c r="M73" s="11">
        <v>2200</v>
      </c>
      <c r="N73" s="11">
        <v>2100</v>
      </c>
      <c r="O73" s="11">
        <v>2000</v>
      </c>
      <c r="P73" s="11">
        <v>1200</v>
      </c>
      <c r="Q73" s="11">
        <v>2100</v>
      </c>
      <c r="R73" s="11">
        <v>2100</v>
      </c>
      <c r="S73" s="11">
        <v>1400</v>
      </c>
      <c r="T73" s="11">
        <v>800</v>
      </c>
      <c r="U73" s="11">
        <v>1100</v>
      </c>
      <c r="V73" s="11">
        <v>400</v>
      </c>
      <c r="W73" s="11">
        <v>100</v>
      </c>
      <c r="X73" s="11">
        <v>200</v>
      </c>
      <c r="Y73" s="11">
        <v>100</v>
      </c>
      <c r="Z73" s="12">
        <v>0</v>
      </c>
    </row>
    <row r="74" spans="1:26" x14ac:dyDescent="0.25">
      <c r="A74" s="41"/>
      <c r="B74" s="6" t="s">
        <v>139</v>
      </c>
      <c r="C74" s="6">
        <v>5440</v>
      </c>
      <c r="D74" s="6">
        <v>6100</v>
      </c>
      <c r="E74" s="6">
        <v>5340</v>
      </c>
      <c r="F74" s="6">
        <v>5480</v>
      </c>
      <c r="G74" s="6">
        <v>5460</v>
      </c>
      <c r="H74" s="6">
        <v>5500</v>
      </c>
      <c r="I74" s="6">
        <v>4560</v>
      </c>
      <c r="J74" s="6">
        <v>3680</v>
      </c>
      <c r="K74" s="6">
        <v>3940</v>
      </c>
      <c r="L74" s="6">
        <v>5240</v>
      </c>
      <c r="M74" s="6">
        <v>1580</v>
      </c>
      <c r="N74" s="6">
        <v>4440</v>
      </c>
      <c r="O74" s="6">
        <v>4460</v>
      </c>
      <c r="P74" s="6">
        <v>4300</v>
      </c>
      <c r="Q74" s="6">
        <v>780</v>
      </c>
      <c r="R74" s="6">
        <v>0</v>
      </c>
      <c r="S74" s="6">
        <v>1580</v>
      </c>
      <c r="T74" s="6">
        <v>2140</v>
      </c>
      <c r="U74" s="6">
        <v>1400</v>
      </c>
      <c r="V74" s="6">
        <v>1880</v>
      </c>
      <c r="W74" s="6">
        <v>760</v>
      </c>
      <c r="X74" s="6">
        <v>0</v>
      </c>
      <c r="Y74" s="6">
        <v>0</v>
      </c>
      <c r="Z74" s="13">
        <v>0</v>
      </c>
    </row>
    <row r="75" spans="1:26" x14ac:dyDescent="0.25">
      <c r="A75" s="41"/>
      <c r="B75" s="6" t="s">
        <v>135</v>
      </c>
      <c r="C75" s="6">
        <v>3470</v>
      </c>
      <c r="D75" s="6">
        <v>3220</v>
      </c>
      <c r="E75" s="6">
        <v>3410</v>
      </c>
      <c r="F75" s="6">
        <v>3500</v>
      </c>
      <c r="G75" s="6">
        <v>2660</v>
      </c>
      <c r="H75" s="6">
        <v>2910</v>
      </c>
      <c r="I75" s="6">
        <v>2360</v>
      </c>
      <c r="J75" s="6">
        <v>3210</v>
      </c>
      <c r="K75" s="6">
        <v>3440</v>
      </c>
      <c r="L75" s="6">
        <v>2590</v>
      </c>
      <c r="M75" s="6">
        <v>3510</v>
      </c>
      <c r="N75" s="6">
        <v>1660</v>
      </c>
      <c r="O75" s="6">
        <v>3200</v>
      </c>
      <c r="P75" s="6">
        <v>2860</v>
      </c>
      <c r="Q75" s="6">
        <v>3340</v>
      </c>
      <c r="R75" s="6">
        <v>750</v>
      </c>
      <c r="S75" s="6">
        <v>1770</v>
      </c>
      <c r="T75" s="6">
        <v>620</v>
      </c>
      <c r="U75" s="6">
        <v>320</v>
      </c>
      <c r="V75" s="6">
        <v>420</v>
      </c>
      <c r="W75" s="6">
        <v>210</v>
      </c>
      <c r="X75" s="6">
        <v>0</v>
      </c>
      <c r="Y75" s="6">
        <v>0</v>
      </c>
      <c r="Z75" s="13">
        <v>0</v>
      </c>
    </row>
    <row r="76" spans="1:26" x14ac:dyDescent="0.25">
      <c r="A76" s="41"/>
      <c r="B76" s="6" t="s">
        <v>136</v>
      </c>
      <c r="C76" s="6">
        <v>3600</v>
      </c>
      <c r="D76" s="6">
        <v>3600</v>
      </c>
      <c r="E76" s="6">
        <v>3600</v>
      </c>
      <c r="F76" s="6">
        <v>3600</v>
      </c>
      <c r="G76" s="6">
        <v>3600</v>
      </c>
      <c r="H76" s="6">
        <v>3600</v>
      </c>
      <c r="I76" s="6">
        <v>3600</v>
      </c>
      <c r="J76" s="6">
        <v>3600</v>
      </c>
      <c r="K76" s="6">
        <v>3600</v>
      </c>
      <c r="L76" s="6">
        <v>3600</v>
      </c>
      <c r="M76" s="6">
        <v>3600</v>
      </c>
      <c r="N76" s="6">
        <v>3600</v>
      </c>
      <c r="O76" s="6">
        <v>300</v>
      </c>
      <c r="P76" s="6">
        <v>2100</v>
      </c>
      <c r="Q76" s="6">
        <v>3000</v>
      </c>
      <c r="R76" s="6">
        <v>3600</v>
      </c>
      <c r="S76" s="6">
        <v>2100</v>
      </c>
      <c r="T76" s="6">
        <v>1200</v>
      </c>
      <c r="U76" s="6">
        <v>2100</v>
      </c>
      <c r="V76" s="6">
        <v>0</v>
      </c>
      <c r="W76" s="6">
        <v>0</v>
      </c>
      <c r="X76" s="6">
        <v>0</v>
      </c>
      <c r="Y76" s="6">
        <v>0</v>
      </c>
      <c r="Z76" s="13">
        <v>0</v>
      </c>
    </row>
    <row r="77" spans="1:26" x14ac:dyDescent="0.25">
      <c r="A77" s="41"/>
      <c r="B77" s="6" t="s">
        <v>137</v>
      </c>
      <c r="C77" s="6">
        <v>3905</v>
      </c>
      <c r="D77" s="6">
        <v>1385</v>
      </c>
      <c r="E77" s="6">
        <v>1410</v>
      </c>
      <c r="F77" s="6">
        <v>1615</v>
      </c>
      <c r="G77" s="6">
        <v>2120</v>
      </c>
      <c r="H77" s="6">
        <v>1360</v>
      </c>
      <c r="I77" s="6">
        <v>2395</v>
      </c>
      <c r="J77" s="6">
        <v>1150</v>
      </c>
      <c r="K77" s="6">
        <v>0</v>
      </c>
      <c r="L77" s="6">
        <v>1185</v>
      </c>
      <c r="M77" s="6">
        <v>1475</v>
      </c>
      <c r="N77" s="6">
        <v>680</v>
      </c>
      <c r="O77" s="6">
        <v>650</v>
      </c>
      <c r="P77" s="6">
        <v>465</v>
      </c>
      <c r="Q77" s="6">
        <v>635</v>
      </c>
      <c r="R77" s="6">
        <v>745</v>
      </c>
      <c r="S77" s="6">
        <v>360</v>
      </c>
      <c r="T77" s="6">
        <v>360</v>
      </c>
      <c r="U77" s="6">
        <v>0</v>
      </c>
      <c r="V77" s="6">
        <v>0</v>
      </c>
      <c r="W77" s="6">
        <v>0</v>
      </c>
      <c r="X77" s="6">
        <v>0</v>
      </c>
      <c r="Y77" s="6">
        <v>0</v>
      </c>
      <c r="Z77" s="13">
        <v>0</v>
      </c>
    </row>
    <row r="78" spans="1:26" x14ac:dyDescent="0.25">
      <c r="A78" s="41"/>
      <c r="B78" s="6" t="s">
        <v>138</v>
      </c>
      <c r="C78" s="6">
        <v>4290</v>
      </c>
      <c r="D78" s="6">
        <v>4485</v>
      </c>
      <c r="E78" s="6">
        <v>4280</v>
      </c>
      <c r="F78" s="6">
        <v>3480</v>
      </c>
      <c r="G78" s="6">
        <v>3900</v>
      </c>
      <c r="H78" s="6">
        <v>3900</v>
      </c>
      <c r="I78" s="6">
        <v>3705</v>
      </c>
      <c r="J78" s="6">
        <v>4290</v>
      </c>
      <c r="K78" s="6">
        <v>3510</v>
      </c>
      <c r="L78" s="6">
        <v>585</v>
      </c>
      <c r="M78" s="6">
        <v>2210</v>
      </c>
      <c r="N78" s="6">
        <v>195</v>
      </c>
      <c r="O78" s="6">
        <v>325</v>
      </c>
      <c r="P78" s="6">
        <v>0</v>
      </c>
      <c r="Q78" s="6">
        <v>780</v>
      </c>
      <c r="R78" s="6">
        <v>3315</v>
      </c>
      <c r="S78" s="6">
        <v>2665</v>
      </c>
      <c r="T78" s="6">
        <v>1755</v>
      </c>
      <c r="U78" s="6">
        <v>0</v>
      </c>
      <c r="V78" s="6">
        <v>0</v>
      </c>
      <c r="W78" s="6">
        <v>0</v>
      </c>
      <c r="X78" s="6">
        <v>0</v>
      </c>
      <c r="Y78" s="6">
        <v>0</v>
      </c>
      <c r="Z78" s="13">
        <v>0</v>
      </c>
    </row>
    <row r="79" spans="1:26" ht="15.75" thickBot="1" x14ac:dyDescent="0.3">
      <c r="A79" s="41"/>
      <c r="B79" s="6" t="s">
        <v>6</v>
      </c>
      <c r="C79" s="6">
        <f>SUM(C73:C78)</f>
        <v>22905</v>
      </c>
      <c r="D79" s="6">
        <f>SUM(D73:D78)</f>
        <v>21090</v>
      </c>
      <c r="E79" s="6">
        <f>SUM(E73:E78)</f>
        <v>20340</v>
      </c>
      <c r="F79" s="6">
        <f t="shared" ref="F79:Z79" si="208">SUM(F73:F78)</f>
        <v>19875</v>
      </c>
      <c r="G79" s="6">
        <f t="shared" si="208"/>
        <v>19740</v>
      </c>
      <c r="H79" s="6">
        <f t="shared" si="208"/>
        <v>19370</v>
      </c>
      <c r="I79" s="14">
        <f t="shared" si="208"/>
        <v>18720</v>
      </c>
      <c r="J79" s="14">
        <f t="shared" si="208"/>
        <v>18130</v>
      </c>
      <c r="K79" s="14">
        <f t="shared" si="208"/>
        <v>16690</v>
      </c>
      <c r="L79" s="14">
        <f t="shared" si="208"/>
        <v>15300</v>
      </c>
      <c r="M79" s="14">
        <f t="shared" si="208"/>
        <v>14575</v>
      </c>
      <c r="N79" s="14">
        <f t="shared" si="208"/>
        <v>12675</v>
      </c>
      <c r="O79" s="14">
        <f t="shared" si="208"/>
        <v>10935</v>
      </c>
      <c r="P79" s="14">
        <f t="shared" si="208"/>
        <v>10925</v>
      </c>
      <c r="Q79" s="14">
        <f t="shared" si="208"/>
        <v>10635</v>
      </c>
      <c r="R79" s="14">
        <f t="shared" si="208"/>
        <v>10510</v>
      </c>
      <c r="S79" s="14">
        <f t="shared" si="208"/>
        <v>9875</v>
      </c>
      <c r="T79" s="14">
        <f t="shared" si="208"/>
        <v>6875</v>
      </c>
      <c r="U79" s="14">
        <f t="shared" si="208"/>
        <v>4920</v>
      </c>
      <c r="V79" s="14">
        <f t="shared" si="208"/>
        <v>2700</v>
      </c>
      <c r="W79" s="14">
        <f t="shared" si="208"/>
        <v>1070</v>
      </c>
      <c r="X79" s="14">
        <f t="shared" si="208"/>
        <v>200</v>
      </c>
      <c r="Y79" s="14">
        <f t="shared" si="208"/>
        <v>100</v>
      </c>
      <c r="Z79" s="15">
        <f t="shared" si="208"/>
        <v>0</v>
      </c>
    </row>
    <row r="80" spans="1:26" x14ac:dyDescent="0.25">
      <c r="A80" s="41" t="s">
        <v>149</v>
      </c>
      <c r="B80" s="6" t="s">
        <v>134</v>
      </c>
      <c r="C80" s="6"/>
      <c r="D80" s="6"/>
      <c r="E80" s="6"/>
      <c r="F80" s="6"/>
      <c r="G80" s="6"/>
      <c r="H80" s="6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2"/>
    </row>
    <row r="81" spans="1:27" x14ac:dyDescent="0.25">
      <c r="A81" s="41"/>
      <c r="B81" s="6" t="s">
        <v>139</v>
      </c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13"/>
    </row>
    <row r="82" spans="1:27" x14ac:dyDescent="0.25">
      <c r="A82" s="41"/>
      <c r="B82" s="6" t="s">
        <v>135</v>
      </c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13"/>
    </row>
    <row r="83" spans="1:27" x14ac:dyDescent="0.25">
      <c r="A83" s="41"/>
      <c r="B83" s="6" t="s">
        <v>136</v>
      </c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13"/>
    </row>
    <row r="84" spans="1:27" x14ac:dyDescent="0.25">
      <c r="A84" s="41"/>
      <c r="B84" s="6" t="s">
        <v>137</v>
      </c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13"/>
    </row>
    <row r="85" spans="1:27" x14ac:dyDescent="0.25">
      <c r="A85" s="41"/>
      <c r="B85" s="6" t="s">
        <v>138</v>
      </c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13"/>
    </row>
    <row r="86" spans="1:27" x14ac:dyDescent="0.25">
      <c r="A86" s="41"/>
      <c r="B86" s="6" t="s">
        <v>6</v>
      </c>
      <c r="C86" s="6">
        <f>SUM(C80:C85)</f>
        <v>0</v>
      </c>
      <c r="D86" s="6">
        <f>SUM(D80:D85)</f>
        <v>0</v>
      </c>
      <c r="E86" s="6">
        <f>SUM(E80:E85)</f>
        <v>0</v>
      </c>
      <c r="F86" s="6">
        <f t="shared" ref="F86" si="209">SUM(F80:F85)</f>
        <v>0</v>
      </c>
      <c r="G86" s="6">
        <f t="shared" ref="G86" si="210">SUM(G80:G85)</f>
        <v>0</v>
      </c>
      <c r="H86" s="6">
        <f t="shared" ref="H86" si="211">SUM(H80:H85)</f>
        <v>0</v>
      </c>
      <c r="I86" s="9">
        <f t="shared" ref="I86" si="212">SUM(I80:I85)</f>
        <v>0</v>
      </c>
      <c r="J86" s="9">
        <f t="shared" ref="J86" si="213">SUM(J80:J85)</f>
        <v>0</v>
      </c>
      <c r="K86" s="9">
        <f t="shared" ref="K86" si="214">SUM(K80:K85)</f>
        <v>0</v>
      </c>
      <c r="L86" s="9">
        <f t="shared" ref="L86" si="215">SUM(L80:L85)</f>
        <v>0</v>
      </c>
      <c r="M86" s="9">
        <f t="shared" ref="M86" si="216">SUM(M80:M85)</f>
        <v>0</v>
      </c>
      <c r="N86" s="9">
        <f t="shared" ref="N86" si="217">SUM(N80:N85)</f>
        <v>0</v>
      </c>
      <c r="O86" s="9">
        <f t="shared" ref="O86" si="218">SUM(O80:O85)</f>
        <v>0</v>
      </c>
      <c r="P86" s="9">
        <f t="shared" ref="P86" si="219">SUM(P80:P85)</f>
        <v>0</v>
      </c>
      <c r="Q86" s="9">
        <f t="shared" ref="Q86" si="220">SUM(Q80:Q85)</f>
        <v>0</v>
      </c>
      <c r="R86" s="9">
        <f t="shared" ref="R86" si="221">SUM(R80:R85)</f>
        <v>0</v>
      </c>
      <c r="S86" s="9">
        <f t="shared" ref="S86" si="222">SUM(S80:S85)</f>
        <v>0</v>
      </c>
      <c r="T86" s="9">
        <f t="shared" ref="T86" si="223">SUM(T80:T85)</f>
        <v>0</v>
      </c>
      <c r="U86" s="9">
        <f t="shared" ref="U86" si="224">SUM(U80:U85)</f>
        <v>0</v>
      </c>
      <c r="V86" s="9">
        <f t="shared" ref="V86" si="225">SUM(V80:V85)</f>
        <v>0</v>
      </c>
      <c r="W86" s="9">
        <f t="shared" ref="W86" si="226">SUM(W80:W85)</f>
        <v>0</v>
      </c>
      <c r="X86" s="9">
        <f t="shared" ref="X86" si="227">SUM(X80:X85)</f>
        <v>0</v>
      </c>
      <c r="Y86" s="9">
        <f t="shared" ref="Y86" si="228">SUM(Y80:Y85)</f>
        <v>0</v>
      </c>
      <c r="Z86" s="21">
        <f t="shared" ref="Z86" si="229">SUM(Z80:Z85)</f>
        <v>0</v>
      </c>
    </row>
    <row r="87" spans="1:27" x14ac:dyDescent="0.25">
      <c r="A87" s="40" t="s">
        <v>153</v>
      </c>
      <c r="B87" s="22" t="s">
        <v>134</v>
      </c>
      <c r="C87" s="22">
        <f>SUM(C3,C10,C17,C24,C31,C38,C45,C52,C59,C66,C73,C80)</f>
        <v>32700</v>
      </c>
      <c r="D87" s="22">
        <f t="shared" ref="D87:Z87" si="230">SUM(D3,D10,D17,D24,D31,D38,D45,D52,D59,D66,D73,D80)</f>
        <v>32700</v>
      </c>
      <c r="E87" s="22">
        <f t="shared" si="230"/>
        <v>32800</v>
      </c>
      <c r="F87" s="22">
        <f t="shared" si="230"/>
        <v>31500</v>
      </c>
      <c r="G87" s="22">
        <f>SUM(G3,G10,G17,G24,G31,G38,G45,G52,G59,G66,G73,G80)</f>
        <v>26400</v>
      </c>
      <c r="H87" s="22">
        <f t="shared" si="230"/>
        <v>31900</v>
      </c>
      <c r="I87" s="22">
        <f t="shared" si="230"/>
        <v>6000</v>
      </c>
      <c r="J87" s="22">
        <f t="shared" si="230"/>
        <v>30000</v>
      </c>
      <c r="K87" s="22">
        <f t="shared" si="230"/>
        <v>2200</v>
      </c>
      <c r="L87" s="22">
        <f t="shared" si="230"/>
        <v>2100</v>
      </c>
      <c r="M87" s="22">
        <f t="shared" si="230"/>
        <v>2200</v>
      </c>
      <c r="N87" s="22">
        <f t="shared" si="230"/>
        <v>2100</v>
      </c>
      <c r="O87" s="22">
        <f t="shared" si="230"/>
        <v>2000</v>
      </c>
      <c r="P87" s="22">
        <f t="shared" si="230"/>
        <v>1200</v>
      </c>
      <c r="Q87" s="22">
        <f t="shared" si="230"/>
        <v>2100</v>
      </c>
      <c r="R87" s="22">
        <f t="shared" si="230"/>
        <v>2100</v>
      </c>
      <c r="S87" s="22">
        <f t="shared" si="230"/>
        <v>1400</v>
      </c>
      <c r="T87" s="22">
        <f t="shared" si="230"/>
        <v>800</v>
      </c>
      <c r="U87" s="22">
        <f t="shared" si="230"/>
        <v>1100</v>
      </c>
      <c r="V87" s="22">
        <f t="shared" si="230"/>
        <v>400</v>
      </c>
      <c r="W87" s="22">
        <f t="shared" si="230"/>
        <v>100</v>
      </c>
      <c r="X87" s="22">
        <f t="shared" si="230"/>
        <v>200</v>
      </c>
      <c r="Y87" s="22">
        <f t="shared" si="230"/>
        <v>100</v>
      </c>
      <c r="Z87" s="22">
        <f t="shared" si="230"/>
        <v>0</v>
      </c>
      <c r="AA87" s="23">
        <f t="shared" ref="AA87:AA92" si="231">AVERAGE(C87:Z87)/12</f>
        <v>847.56944444444446</v>
      </c>
    </row>
    <row r="88" spans="1:27" x14ac:dyDescent="0.25">
      <c r="A88" s="40"/>
      <c r="B88" s="22" t="s">
        <v>139</v>
      </c>
      <c r="C88" s="22">
        <f t="shared" ref="C88:Z88" si="232">SUM(C4,C11,C18,C25,C32,C39,C46,C53,C60,C67,C74,C81)</f>
        <v>73580</v>
      </c>
      <c r="D88" s="22">
        <f t="shared" si="232"/>
        <v>68820</v>
      </c>
      <c r="E88" s="22">
        <f t="shared" si="232"/>
        <v>72480</v>
      </c>
      <c r="F88" s="22">
        <f t="shared" si="232"/>
        <v>70530</v>
      </c>
      <c r="G88" s="22">
        <f t="shared" si="232"/>
        <v>69480</v>
      </c>
      <c r="H88" s="22">
        <f t="shared" si="232"/>
        <v>73760</v>
      </c>
      <c r="I88" s="22">
        <f t="shared" si="232"/>
        <v>12360</v>
      </c>
      <c r="J88" s="22">
        <f t="shared" si="232"/>
        <v>59540</v>
      </c>
      <c r="K88" s="22">
        <f t="shared" si="232"/>
        <v>3940</v>
      </c>
      <c r="L88" s="22">
        <f t="shared" si="232"/>
        <v>5240</v>
      </c>
      <c r="M88" s="22">
        <f t="shared" si="232"/>
        <v>1580</v>
      </c>
      <c r="N88" s="22">
        <f t="shared" si="232"/>
        <v>4440</v>
      </c>
      <c r="O88" s="22">
        <f t="shared" si="232"/>
        <v>4460</v>
      </c>
      <c r="P88" s="22">
        <f t="shared" si="232"/>
        <v>4300</v>
      </c>
      <c r="Q88" s="22">
        <f t="shared" si="232"/>
        <v>780</v>
      </c>
      <c r="R88" s="22">
        <f t="shared" si="232"/>
        <v>0</v>
      </c>
      <c r="S88" s="22">
        <f t="shared" si="232"/>
        <v>1580</v>
      </c>
      <c r="T88" s="22">
        <f t="shared" si="232"/>
        <v>2140</v>
      </c>
      <c r="U88" s="22">
        <f t="shared" si="232"/>
        <v>1400</v>
      </c>
      <c r="V88" s="22">
        <f t="shared" si="232"/>
        <v>1880</v>
      </c>
      <c r="W88" s="22">
        <f t="shared" si="232"/>
        <v>760</v>
      </c>
      <c r="X88" s="22">
        <f t="shared" si="232"/>
        <v>0</v>
      </c>
      <c r="Y88" s="22">
        <f t="shared" si="232"/>
        <v>0</v>
      </c>
      <c r="Z88" s="22">
        <f t="shared" si="232"/>
        <v>0</v>
      </c>
      <c r="AA88" s="23">
        <f t="shared" si="231"/>
        <v>1850.8680555555557</v>
      </c>
    </row>
    <row r="89" spans="1:27" x14ac:dyDescent="0.25">
      <c r="A89" s="40"/>
      <c r="B89" s="22" t="s">
        <v>135</v>
      </c>
      <c r="C89" s="22">
        <f t="shared" ref="C89:Z89" si="233">SUM(C5,C12,C19,C26,C33,C40,C47,C54,C61,C68,C75,C82)</f>
        <v>59690</v>
      </c>
      <c r="D89" s="22">
        <f t="shared" si="233"/>
        <v>45940</v>
      </c>
      <c r="E89" s="22">
        <f t="shared" si="233"/>
        <v>55850</v>
      </c>
      <c r="F89" s="22">
        <f t="shared" si="233"/>
        <v>58360</v>
      </c>
      <c r="G89" s="22">
        <f t="shared" si="233"/>
        <v>54170</v>
      </c>
      <c r="H89" s="22">
        <f t="shared" si="233"/>
        <v>56610</v>
      </c>
      <c r="I89" s="22">
        <f t="shared" si="233"/>
        <v>8830</v>
      </c>
      <c r="J89" s="22">
        <f t="shared" si="233"/>
        <v>51280</v>
      </c>
      <c r="K89" s="22">
        <f t="shared" si="233"/>
        <v>3440</v>
      </c>
      <c r="L89" s="22">
        <f t="shared" si="233"/>
        <v>2590</v>
      </c>
      <c r="M89" s="22">
        <f t="shared" si="233"/>
        <v>3510</v>
      </c>
      <c r="N89" s="22">
        <f t="shared" si="233"/>
        <v>1660</v>
      </c>
      <c r="O89" s="22">
        <f t="shared" si="233"/>
        <v>3200</v>
      </c>
      <c r="P89" s="22">
        <f t="shared" si="233"/>
        <v>2860</v>
      </c>
      <c r="Q89" s="22">
        <f t="shared" si="233"/>
        <v>3340</v>
      </c>
      <c r="R89" s="22">
        <f t="shared" si="233"/>
        <v>750</v>
      </c>
      <c r="S89" s="22">
        <f t="shared" si="233"/>
        <v>1770</v>
      </c>
      <c r="T89" s="22">
        <f t="shared" si="233"/>
        <v>620</v>
      </c>
      <c r="U89" s="22">
        <f t="shared" si="233"/>
        <v>320</v>
      </c>
      <c r="V89" s="22">
        <f t="shared" si="233"/>
        <v>420</v>
      </c>
      <c r="W89" s="22">
        <f t="shared" si="233"/>
        <v>210</v>
      </c>
      <c r="X89" s="22">
        <f t="shared" si="233"/>
        <v>0</v>
      </c>
      <c r="Y89" s="22">
        <f t="shared" si="233"/>
        <v>0</v>
      </c>
      <c r="Z89" s="22">
        <f t="shared" si="233"/>
        <v>0</v>
      </c>
      <c r="AA89" s="23">
        <f t="shared" si="231"/>
        <v>1442.4305555555557</v>
      </c>
    </row>
    <row r="90" spans="1:27" x14ac:dyDescent="0.25">
      <c r="A90" s="40"/>
      <c r="B90" s="22" t="s">
        <v>136</v>
      </c>
      <c r="C90" s="22">
        <f t="shared" ref="C90:Z90" si="234">SUM(C6,C13,C20,C27,C34,C41,C48,C55,C62,C69,C76,C83)</f>
        <v>55200</v>
      </c>
      <c r="D90" s="22">
        <f t="shared" si="234"/>
        <v>53400</v>
      </c>
      <c r="E90" s="22">
        <f t="shared" si="234"/>
        <v>55500</v>
      </c>
      <c r="F90" s="22">
        <f t="shared" si="234"/>
        <v>51000</v>
      </c>
      <c r="G90" s="22">
        <f t="shared" si="234"/>
        <v>50700</v>
      </c>
      <c r="H90" s="22">
        <f t="shared" si="234"/>
        <v>49800</v>
      </c>
      <c r="I90" s="22">
        <f t="shared" si="234"/>
        <v>10800</v>
      </c>
      <c r="J90" s="22">
        <f t="shared" si="234"/>
        <v>54000</v>
      </c>
      <c r="K90" s="22">
        <f t="shared" si="234"/>
        <v>3600</v>
      </c>
      <c r="L90" s="22">
        <f t="shared" si="234"/>
        <v>3600</v>
      </c>
      <c r="M90" s="22">
        <f t="shared" si="234"/>
        <v>3600</v>
      </c>
      <c r="N90" s="22">
        <f t="shared" si="234"/>
        <v>3600</v>
      </c>
      <c r="O90" s="22">
        <f t="shared" si="234"/>
        <v>300</v>
      </c>
      <c r="P90" s="22">
        <f t="shared" si="234"/>
        <v>2100</v>
      </c>
      <c r="Q90" s="22">
        <f t="shared" si="234"/>
        <v>3000</v>
      </c>
      <c r="R90" s="22">
        <f t="shared" si="234"/>
        <v>3600</v>
      </c>
      <c r="S90" s="22">
        <f t="shared" si="234"/>
        <v>2100</v>
      </c>
      <c r="T90" s="22">
        <f t="shared" si="234"/>
        <v>1200</v>
      </c>
      <c r="U90" s="22">
        <f t="shared" si="234"/>
        <v>2100</v>
      </c>
      <c r="V90" s="22">
        <f t="shared" si="234"/>
        <v>0</v>
      </c>
      <c r="W90" s="22">
        <f t="shared" si="234"/>
        <v>0</v>
      </c>
      <c r="X90" s="22">
        <f t="shared" si="234"/>
        <v>0</v>
      </c>
      <c r="Y90" s="22">
        <f t="shared" si="234"/>
        <v>0</v>
      </c>
      <c r="Z90" s="22">
        <f t="shared" si="234"/>
        <v>0</v>
      </c>
      <c r="AA90" s="23">
        <f t="shared" si="231"/>
        <v>1420.8333333333333</v>
      </c>
    </row>
    <row r="91" spans="1:27" x14ac:dyDescent="0.25">
      <c r="A91" s="40"/>
      <c r="B91" s="22" t="s">
        <v>137</v>
      </c>
      <c r="C91" s="22">
        <f t="shared" ref="C91:Z91" si="235">SUM(C7,C14,C21,C28,C35,C42,C49,C56,C63,C70,C77,C84)</f>
        <v>58986</v>
      </c>
      <c r="D91" s="22">
        <f t="shared" si="235"/>
        <v>13480</v>
      </c>
      <c r="E91" s="22">
        <f t="shared" si="235"/>
        <v>11855</v>
      </c>
      <c r="F91" s="22">
        <f t="shared" si="235"/>
        <v>9785</v>
      </c>
      <c r="G91" s="22">
        <f t="shared" si="235"/>
        <v>21965</v>
      </c>
      <c r="H91" s="22">
        <f t="shared" si="235"/>
        <v>31060</v>
      </c>
      <c r="I91" s="22">
        <f t="shared" si="235"/>
        <v>7090</v>
      </c>
      <c r="J91" s="22">
        <f t="shared" si="235"/>
        <v>13115</v>
      </c>
      <c r="K91" s="22">
        <f t="shared" si="235"/>
        <v>0</v>
      </c>
      <c r="L91" s="22">
        <f t="shared" si="235"/>
        <v>1185</v>
      </c>
      <c r="M91" s="22">
        <f t="shared" si="235"/>
        <v>1475</v>
      </c>
      <c r="N91" s="22">
        <f t="shared" si="235"/>
        <v>680</v>
      </c>
      <c r="O91" s="22">
        <f t="shared" si="235"/>
        <v>650</v>
      </c>
      <c r="P91" s="22">
        <f t="shared" si="235"/>
        <v>465</v>
      </c>
      <c r="Q91" s="22">
        <f t="shared" si="235"/>
        <v>635</v>
      </c>
      <c r="R91" s="22">
        <f t="shared" si="235"/>
        <v>745</v>
      </c>
      <c r="S91" s="22">
        <f t="shared" si="235"/>
        <v>360</v>
      </c>
      <c r="T91" s="22">
        <f t="shared" si="235"/>
        <v>360</v>
      </c>
      <c r="U91" s="22">
        <f t="shared" si="235"/>
        <v>0</v>
      </c>
      <c r="V91" s="22">
        <f t="shared" si="235"/>
        <v>0</v>
      </c>
      <c r="W91" s="22">
        <f t="shared" si="235"/>
        <v>0</v>
      </c>
      <c r="X91" s="22">
        <f t="shared" si="235"/>
        <v>0</v>
      </c>
      <c r="Y91" s="22">
        <f t="shared" si="235"/>
        <v>0</v>
      </c>
      <c r="Z91" s="22">
        <f t="shared" si="235"/>
        <v>0</v>
      </c>
      <c r="AA91" s="23">
        <f t="shared" si="231"/>
        <v>603.78819444444446</v>
      </c>
    </row>
    <row r="92" spans="1:27" x14ac:dyDescent="0.25">
      <c r="A92" s="40"/>
      <c r="B92" s="22" t="s">
        <v>138</v>
      </c>
      <c r="C92" s="22">
        <f t="shared" ref="C92:Z93" si="236">SUM(C8,C15,C22,C29,C36,C43,C50,C57,C64,C71,C78,C85)</f>
        <v>63765</v>
      </c>
      <c r="D92" s="22">
        <f t="shared" si="236"/>
        <v>62035</v>
      </c>
      <c r="E92" s="22">
        <f t="shared" si="236"/>
        <v>63055</v>
      </c>
      <c r="F92" s="22">
        <f t="shared" si="236"/>
        <v>51975</v>
      </c>
      <c r="G92" s="22">
        <f t="shared" si="236"/>
        <v>54240</v>
      </c>
      <c r="H92" s="22">
        <f t="shared" si="236"/>
        <v>59670</v>
      </c>
      <c r="I92" s="22">
        <f t="shared" si="236"/>
        <v>10335</v>
      </c>
      <c r="J92" s="22">
        <f t="shared" si="236"/>
        <v>63549</v>
      </c>
      <c r="K92" s="22">
        <f t="shared" si="236"/>
        <v>3510</v>
      </c>
      <c r="L92" s="22">
        <f t="shared" si="236"/>
        <v>585</v>
      </c>
      <c r="M92" s="22">
        <f t="shared" si="236"/>
        <v>2210</v>
      </c>
      <c r="N92" s="22">
        <f t="shared" si="236"/>
        <v>195</v>
      </c>
      <c r="O92" s="22">
        <f t="shared" si="236"/>
        <v>325</v>
      </c>
      <c r="P92" s="22">
        <f t="shared" si="236"/>
        <v>0</v>
      </c>
      <c r="Q92" s="22">
        <f t="shared" si="236"/>
        <v>780</v>
      </c>
      <c r="R92" s="22">
        <f t="shared" si="236"/>
        <v>3315</v>
      </c>
      <c r="S92" s="22">
        <f t="shared" si="236"/>
        <v>2665</v>
      </c>
      <c r="T92" s="22">
        <f t="shared" si="236"/>
        <v>1755</v>
      </c>
      <c r="U92" s="22">
        <f t="shared" si="236"/>
        <v>0</v>
      </c>
      <c r="V92" s="22">
        <f t="shared" si="236"/>
        <v>0</v>
      </c>
      <c r="W92" s="22">
        <f t="shared" si="236"/>
        <v>0</v>
      </c>
      <c r="X92" s="22">
        <f t="shared" si="236"/>
        <v>0</v>
      </c>
      <c r="Y92" s="22">
        <f t="shared" si="236"/>
        <v>0</v>
      </c>
      <c r="Z92" s="22">
        <f t="shared" si="236"/>
        <v>0</v>
      </c>
      <c r="AA92" s="23">
        <f t="shared" si="231"/>
        <v>1541.5416666666667</v>
      </c>
    </row>
    <row r="93" spans="1:27" x14ac:dyDescent="0.25">
      <c r="A93" s="40"/>
      <c r="B93" s="22" t="s">
        <v>6</v>
      </c>
      <c r="C93" s="22">
        <f t="shared" si="236"/>
        <v>343921</v>
      </c>
      <c r="D93" s="22">
        <f t="shared" si="236"/>
        <v>276375</v>
      </c>
      <c r="E93" s="22">
        <f t="shared" si="236"/>
        <v>291540</v>
      </c>
      <c r="F93" s="22">
        <f t="shared" si="236"/>
        <v>273150</v>
      </c>
      <c r="G93" s="22">
        <f>SUM(G9,G16,G23,G30,G37,G44,G51,G58,G65,G72,G79,G86)</f>
        <v>276955</v>
      </c>
      <c r="H93" s="22">
        <f t="shared" si="236"/>
        <v>302800</v>
      </c>
      <c r="I93" s="22">
        <f t="shared" si="236"/>
        <v>55415</v>
      </c>
      <c r="J93" s="22">
        <f t="shared" si="236"/>
        <v>271484</v>
      </c>
      <c r="K93" s="22">
        <f t="shared" si="236"/>
        <v>16690</v>
      </c>
      <c r="L93" s="22">
        <f t="shared" si="236"/>
        <v>15300</v>
      </c>
      <c r="M93" s="22">
        <f t="shared" si="236"/>
        <v>14575</v>
      </c>
      <c r="N93" s="22">
        <f t="shared" si="236"/>
        <v>12675</v>
      </c>
      <c r="O93" s="22">
        <f t="shared" si="236"/>
        <v>10935</v>
      </c>
      <c r="P93" s="22">
        <f t="shared" si="236"/>
        <v>10925</v>
      </c>
      <c r="Q93" s="22">
        <f t="shared" si="236"/>
        <v>10635</v>
      </c>
      <c r="R93" s="22">
        <f t="shared" si="236"/>
        <v>10510</v>
      </c>
      <c r="S93" s="22">
        <f t="shared" si="236"/>
        <v>9875</v>
      </c>
      <c r="T93" s="22">
        <f t="shared" si="236"/>
        <v>6875</v>
      </c>
      <c r="U93" s="22">
        <f t="shared" si="236"/>
        <v>4920</v>
      </c>
      <c r="V93" s="22">
        <f t="shared" si="236"/>
        <v>2700</v>
      </c>
      <c r="W93" s="22">
        <f t="shared" si="236"/>
        <v>1070</v>
      </c>
      <c r="X93" s="22">
        <f t="shared" si="236"/>
        <v>200</v>
      </c>
      <c r="Y93" s="22">
        <f t="shared" si="236"/>
        <v>100</v>
      </c>
      <c r="Z93" s="22">
        <f t="shared" si="236"/>
        <v>0</v>
      </c>
      <c r="AA93" s="23">
        <f>AVERAGE(C93:Z93)/12</f>
        <v>7707.03125</v>
      </c>
    </row>
    <row r="94" spans="1:27" x14ac:dyDescent="0.25">
      <c r="A94" s="40" t="s">
        <v>206</v>
      </c>
      <c r="B94" s="40"/>
      <c r="C94" s="22">
        <f>C93/11</f>
        <v>31265.545454545456</v>
      </c>
      <c r="D94" s="22">
        <f t="shared" ref="D94:H94" si="237">D93/11</f>
        <v>25125</v>
      </c>
      <c r="E94" s="22">
        <f t="shared" si="237"/>
        <v>26503.636363636364</v>
      </c>
      <c r="F94" s="22">
        <f t="shared" si="237"/>
        <v>24831.81818181818</v>
      </c>
      <c r="G94" s="22">
        <f t="shared" si="237"/>
        <v>25177.727272727272</v>
      </c>
      <c r="H94" s="22">
        <f t="shared" si="237"/>
        <v>27527.272727272728</v>
      </c>
    </row>
  </sheetData>
  <mergeCells count="16">
    <mergeCell ref="A3:A9"/>
    <mergeCell ref="A1:B1"/>
    <mergeCell ref="A2:B2"/>
    <mergeCell ref="A73:A79"/>
    <mergeCell ref="A80:A86"/>
    <mergeCell ref="A66:A72"/>
    <mergeCell ref="A59:A65"/>
    <mergeCell ref="A52:A58"/>
    <mergeCell ref="A45:A51"/>
    <mergeCell ref="A38:A44"/>
    <mergeCell ref="A31:A37"/>
    <mergeCell ref="A87:A93"/>
    <mergeCell ref="A94:B94"/>
    <mergeCell ref="A24:A30"/>
    <mergeCell ref="A17:A23"/>
    <mergeCell ref="A10:A16"/>
  </mergeCells>
  <conditionalFormatting sqref="C1:Z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TCD siege S16</vt:lpstr>
      <vt:lpstr>Activité Siege S16</vt:lpstr>
      <vt:lpstr>Activité Siege S17</vt:lpstr>
      <vt:lpstr>Def Siege Saison 16</vt:lpstr>
      <vt:lpstr>Def Siege Saison 17</vt:lpstr>
      <vt:lpstr>Activité guilde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NOEL Cyril</cp:lastModifiedBy>
  <cp:revision/>
  <dcterms:created xsi:type="dcterms:W3CDTF">2024-11-20T20:25:13Z</dcterms:created>
  <dcterms:modified xsi:type="dcterms:W3CDTF">2024-12-03T10:23:55Z</dcterms:modified>
  <cp:category/>
  <cp:contentStatus/>
</cp:coreProperties>
</file>