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SChapron\"/>
    </mc:Choice>
  </mc:AlternateContent>
  <bookViews>
    <workbookView xWindow="0" yWindow="0" windowWidth="28800" windowHeight="118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I3" i="1" l="1"/>
  <c r="I4" i="1" l="1"/>
  <c r="E28" i="1"/>
  <c r="F26" i="1"/>
  <c r="F25" i="1"/>
  <c r="E23" i="1"/>
  <c r="I9" i="1" l="1"/>
  <c r="H9" i="1" s="1"/>
  <c r="I5" i="1"/>
  <c r="I6" i="1"/>
  <c r="I10" i="1"/>
  <c r="H10" i="1" s="1"/>
  <c r="I7" i="1"/>
  <c r="I11" i="1"/>
  <c r="H11" i="1" s="1"/>
  <c r="I15" i="1"/>
  <c r="H15" i="1" s="1"/>
  <c r="I13" i="1"/>
  <c r="H13" i="1" s="1"/>
  <c r="I8" i="1"/>
  <c r="I12" i="1"/>
  <c r="H12" i="1" s="1"/>
  <c r="I16" i="1"/>
  <c r="H16" i="1" s="1"/>
  <c r="G26" i="1"/>
  <c r="F28" i="1"/>
  <c r="G28" i="1" s="1"/>
  <c r="F21" i="1"/>
  <c r="F20" i="1"/>
  <c r="F23" i="1" s="1"/>
  <c r="G23" i="1" s="1"/>
  <c r="G21" i="1" l="1"/>
  <c r="I14" i="1"/>
  <c r="H14" i="1" s="1"/>
  <c r="G17" i="1"/>
  <c r="F17" i="1"/>
  <c r="D17" i="1"/>
  <c r="C17" i="1"/>
  <c r="B17" i="1"/>
  <c r="E16" i="1"/>
  <c r="E15" i="1"/>
  <c r="E14" i="1"/>
  <c r="E13" i="1"/>
  <c r="E12" i="1"/>
  <c r="E11" i="1"/>
  <c r="E10" i="1"/>
  <c r="E9" i="1"/>
  <c r="E8" i="1"/>
  <c r="H8" i="1" s="1"/>
  <c r="E7" i="1"/>
  <c r="H7" i="1" s="1"/>
  <c r="E6" i="1"/>
  <c r="H6" i="1" s="1"/>
  <c r="E5" i="1"/>
  <c r="E4" i="1"/>
  <c r="H17" i="1" l="1"/>
  <c r="E17" i="1"/>
</calcChain>
</file>

<file path=xl/sharedStrings.xml><?xml version="1.0" encoding="utf-8"?>
<sst xmlns="http://schemas.openxmlformats.org/spreadsheetml/2006/main" count="37" uniqueCount="34">
  <si>
    <t>TRG Extrusion W-xx</t>
  </si>
  <si>
    <t>%</t>
  </si>
  <si>
    <t>% TRG</t>
  </si>
  <si>
    <t>Temps</t>
  </si>
  <si>
    <t>Disponibilité</t>
  </si>
  <si>
    <t>Éfficacité</t>
  </si>
  <si>
    <t>Qualité</t>
  </si>
  <si>
    <t>Production</t>
  </si>
  <si>
    <t>Set-up</t>
  </si>
  <si>
    <t>Start-up</t>
  </si>
  <si>
    <t>% Cible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</si>
  <si>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</si>
  <si>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</si>
  <si>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</si>
  <si>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</si>
  <si>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</si>
  <si>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</si>
  <si>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</si>
  <si>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</si>
  <si>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</si>
  <si>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</si>
  <si>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</si>
  <si>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</si>
  <si>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Moyenne:</t>
  </si>
  <si>
    <t>Prendre les données du TRG sous votre équipe</t>
  </si>
  <si>
    <t>Bonjour à vous tous,</t>
  </si>
  <si>
    <t>En H5</t>
  </si>
  <si>
    <t>Intégrer la formule de I5.</t>
  </si>
  <si>
    <t>Voir diaparaitre les donnés dans la colonne "I"</t>
  </si>
  <si>
    <t>Si ds les cellules Jaune il y a inscrit "Fermé", je ne veux pas voir les "#VALEUR!</t>
  </si>
  <si>
    <t>C'est la moyenne de H5 à H16</t>
  </si>
  <si>
    <t>De B17 à G17que la moynne ne soit pas affectée avce le mot "fermé"</t>
  </si>
  <si>
    <t>En H17</t>
  </si>
  <si>
    <t>test pour moi.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</si>
</sst>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Fill="1" applyBorder="1" applyAlignment="1"/>
    <xf numFmtId="0" fontId="2" fillId="0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5" borderId="7" xfId="0" applyFill="1" applyBorder="1" applyAlignment="1">
      <alignment horizontal="center" vertical="center"/>
    </xf>
    <xf numFmtId="164" fontId="3" fillId="5" borderId="7" xfId="1" applyNumberFormat="1" applyFont="1" applyFill="1" applyBorder="1" applyAlignment="1">
      <alignment horizontal="center" vertical="center"/>
    </xf>
    <xf numFmtId="10" fontId="3" fillId="5" borderId="7" xfId="1" applyNumberFormat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6" xfId="0" applyBorder="1" applyAlignment="1">
      <alignment horizontal="right"/>
    </xf>
    <xf numFmtId="16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/>
    </xf>
    <xf numFmtId="164" fontId="0" fillId="2" borderId="6" xfId="0" applyNumberFormat="1" applyFill="1" applyBorder="1" applyAlignment="1">
      <alignment horizontal="center"/>
    </xf>
    <xf numFmtId="164" fontId="0" fillId="5" borderId="6" xfId="0" applyNumberForma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0" fontId="0" fillId="0" borderId="6" xfId="0" applyNumberFormat="1" applyFill="1" applyBorder="1" applyAlignment="1">
      <alignment horizontal="center" vertical="center"/>
    </xf>
    <xf numFmtId="9" fontId="0" fillId="5" borderId="6" xfId="0" applyNumberFormat="1" applyFill="1" applyBorder="1" applyAlignment="1">
      <alignment horizontal="center" vertical="center"/>
    </xf>
    <xf numFmtId="10" fontId="0" fillId="0" borderId="6" xfId="1" applyNumberFormat="1" applyFont="1" applyFill="1" applyBorder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0" borderId="0" xfId="1" applyNumberFormat="1" applyFont="1"/>
    <xf numFmtId="10" fontId="0" fillId="0" borderId="0" xfId="1" applyNumberFormat="1" applyFon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 vertical="center"/>
    </xf>
    <xf numFmtId="164" fontId="0" fillId="0" borderId="0" xfId="1" applyNumberFormat="1" applyFont="1" applyFill="1" applyBorder="1" applyAlignment="1">
      <alignment horizontal="center" vertical="center"/>
    </xf>
    <xf numFmtId="9" fontId="0" fillId="0" borderId="0" xfId="1" applyFont="1" applyAlignment="1">
      <alignment horizontal="center"/>
    </xf>
    <xf numFmtId="165" fontId="0" fillId="5" borderId="6" xfId="1" applyNumberFormat="1" applyFont="1" applyFill="1" applyBorder="1" applyAlignment="1">
      <alignment horizontal="center" vertical="center"/>
    </xf>
    <xf numFmtId="165" fontId="0" fillId="5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6" borderId="0" xfId="0" applyFill="1"/>
    <xf numFmtId="10" fontId="0" fillId="0" borderId="10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1172308</xdr:colOff>
      <xdr:row>3</xdr:row>
      <xdr:rowOff>219806</xdr:rowOff>
    </xdr:from>
    <xdr:to>
      <xdr:col>9</xdr:col>
      <xdr:colOff>205155</xdr:colOff>
      <xdr:row>4</xdr:row>
      <xdr:rowOff>73268</xdr:rowOff>
    </xdr:to>
    <xdr:sp macro="" textlink="">
      <xdr:nvSpPr>
        <xdr:cNvPr id="4" name="Flèche gauche 3"/>
        <xdr:cNvSpPr/>
      </xdr:nvSpPr>
      <xdr:spPr>
        <a:xfrm rot="21185069">
          <a:off x="6814039" y="791306"/>
          <a:ext cx="1260231" cy="117231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8</xdr:col>
      <xdr:colOff>622789</xdr:colOff>
      <xdr:row>1</xdr:row>
      <xdr:rowOff>124558</xdr:rowOff>
    </xdr:from>
    <xdr:to>
      <xdr:col>9</xdr:col>
      <xdr:colOff>95250</xdr:colOff>
      <xdr:row>16</xdr:row>
      <xdr:rowOff>14654</xdr:rowOff>
    </xdr:to>
    <xdr:sp macro="" textlink="">
      <xdr:nvSpPr>
        <xdr:cNvPr id="5" name="Accolade fermante 4"/>
        <xdr:cNvSpPr/>
      </xdr:nvSpPr>
      <xdr:spPr>
        <a:xfrm>
          <a:off x="7729904" y="315058"/>
          <a:ext cx="234461" cy="3121269"/>
        </a:xfrm>
        <a:prstGeom prst="rightBrace">
          <a:avLst>
            <a:gd name="adj1" fmla="val 8333"/>
            <a:gd name="adj2" fmla="val 21596"/>
          </a:avLst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7</xdr:col>
      <xdr:colOff>1112228</xdr:colOff>
      <xdr:row>5</xdr:row>
      <xdr:rowOff>232994</xdr:rowOff>
    </xdr:from>
    <xdr:to>
      <xdr:col>9</xdr:col>
      <xdr:colOff>145075</xdr:colOff>
      <xdr:row>6</xdr:row>
      <xdr:rowOff>86455</xdr:rowOff>
    </xdr:to>
    <xdr:sp macro="" textlink="">
      <xdr:nvSpPr>
        <xdr:cNvPr id="6" name="Flèche gauche 5"/>
        <xdr:cNvSpPr/>
      </xdr:nvSpPr>
      <xdr:spPr>
        <a:xfrm rot="21076553">
          <a:off x="6753959" y="1332032"/>
          <a:ext cx="1260231" cy="117231"/>
        </a:xfrm>
        <a:prstGeom prst="lef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8</xdr:col>
      <xdr:colOff>260856</xdr:colOff>
      <xdr:row>5</xdr:row>
      <xdr:rowOff>229876</xdr:rowOff>
    </xdr:from>
    <xdr:to>
      <xdr:col>8</xdr:col>
      <xdr:colOff>403895</xdr:colOff>
      <xdr:row>17</xdr:row>
      <xdr:rowOff>140894</xdr:rowOff>
    </xdr:to>
    <xdr:sp macro="" textlink="">
      <xdr:nvSpPr>
        <xdr:cNvPr id="7" name="Flèche gauche 6"/>
        <xdr:cNvSpPr/>
      </xdr:nvSpPr>
      <xdr:spPr>
        <a:xfrm rot="18142779">
          <a:off x="6223751" y="2473134"/>
          <a:ext cx="2431480" cy="143039"/>
        </a:xfrm>
        <a:prstGeom prst="left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</xdr:col>
      <xdr:colOff>335573</xdr:colOff>
      <xdr:row>14</xdr:row>
      <xdr:rowOff>49823</xdr:rowOff>
    </xdr:from>
    <xdr:to>
      <xdr:col>6</xdr:col>
      <xdr:colOff>542193</xdr:colOff>
      <xdr:row>15</xdr:row>
      <xdr:rowOff>93784</xdr:rowOff>
    </xdr:to>
    <xdr:sp macro="" textlink="">
      <xdr:nvSpPr>
        <xdr:cNvPr id="9" name="Accolade fermante 8"/>
        <xdr:cNvSpPr/>
      </xdr:nvSpPr>
      <xdr:spPr>
        <a:xfrm rot="16200000">
          <a:off x="3065585" y="1115157"/>
          <a:ext cx="234461" cy="4170485"/>
        </a:xfrm>
        <a:prstGeom prst="rightBrace">
          <a:avLst>
            <a:gd name="adj1" fmla="val 8333"/>
            <a:gd name="adj2" fmla="val 90816"/>
          </a:avLst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255269</xdr:colOff>
      <xdr:row>10</xdr:row>
      <xdr:rowOff>22401</xdr:rowOff>
    </xdr:from>
    <xdr:to>
      <xdr:col>9</xdr:col>
      <xdr:colOff>348170</xdr:colOff>
      <xdr:row>10</xdr:row>
      <xdr:rowOff>169409</xdr:rowOff>
    </xdr:to>
    <xdr:sp macro="" textlink="">
      <xdr:nvSpPr>
        <xdr:cNvPr id="10" name="Flèche gauche 9"/>
        <xdr:cNvSpPr/>
      </xdr:nvSpPr>
      <xdr:spPr>
        <a:xfrm rot="20367610">
          <a:off x="4981134" y="2293747"/>
          <a:ext cx="3236151" cy="147008"/>
        </a:xfrm>
        <a:prstGeom prst="leftArrow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</xdr:col>
      <xdr:colOff>520212</xdr:colOff>
      <xdr:row>18</xdr:row>
      <xdr:rowOff>51288</xdr:rowOff>
    </xdr:from>
    <xdr:to>
      <xdr:col>7</xdr:col>
      <xdr:colOff>124557</xdr:colOff>
      <xdr:row>29</xdr:row>
      <xdr:rowOff>139211</xdr:rowOff>
    </xdr:to>
    <xdr:sp macro="" textlink="">
      <xdr:nvSpPr>
        <xdr:cNvPr id="11" name="Cadre 10"/>
        <xdr:cNvSpPr/>
      </xdr:nvSpPr>
      <xdr:spPr>
        <a:xfrm>
          <a:off x="2044212" y="3868615"/>
          <a:ext cx="3722076" cy="2190750"/>
        </a:xfrm>
        <a:prstGeom prst="frame">
          <a:avLst>
            <a:gd name="adj1" fmla="val 447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topLeftCell="D1" zoomScale="130" zoomScaleNormal="130" workbookViewId="0">
      <selection activeCell="H5" sqref="H5"/>
    </sheetView>
  </sheetViews>
  <sheetFormatPr baseColWidth="10" defaultRowHeight="15" x14ac:dyDescent="0.25"/>
  <cols>
    <col min="6" max="7" width="13.7109375" bestFit="1" customWidth="1"/>
    <col min="8" max="8" width="22" bestFit="1" customWidth="1"/>
    <col min="12" max="12" width="23.28515625" bestFit="1" customWidth="1"/>
  </cols>
  <sheetData>
    <row r="1" spans="1:15" x14ac:dyDescent="0.25">
      <c r="A1" s="44" t="s">
        <v>0</v>
      </c>
      <c r="B1" s="45"/>
      <c r="C1" s="45"/>
      <c r="D1" s="45"/>
      <c r="E1" s="45"/>
      <c r="F1" s="45"/>
      <c r="G1" s="45"/>
      <c r="H1" s="46"/>
      <c r="I1" s="1"/>
    </row>
    <row r="2" spans="1:15" x14ac:dyDescent="0.25">
      <c r="A2" s="47"/>
      <c r="B2" s="2" t="s">
        <v>1</v>
      </c>
      <c r="C2" s="2" t="s">
        <v>1</v>
      </c>
      <c r="D2" s="2" t="s">
        <v>1</v>
      </c>
      <c r="E2" s="2" t="s">
        <v>2</v>
      </c>
      <c r="F2" s="49" t="s">
        <v>3</v>
      </c>
      <c r="G2" s="50"/>
      <c r="H2" s="51" t="s">
        <v>2</v>
      </c>
      <c r="I2" s="3"/>
      <c r="K2" s="39"/>
      <c r="L2" s="39"/>
      <c r="M2" s="39"/>
      <c r="N2" s="39"/>
      <c r="O2" s="39"/>
    </row>
    <row r="3" spans="1:15" x14ac:dyDescent="0.25">
      <c r="A3" s="48"/>
      <c r="B3" s="4" t="s">
        <v>4</v>
      </c>
      <c r="C3" s="5" t="s">
        <v>5</v>
      </c>
      <c r="D3" s="5" t="s">
        <v>6</v>
      </c>
      <c r="E3" s="6" t="s">
        <v>7</v>
      </c>
      <c r="F3" s="7" t="s">
        <v>8</v>
      </c>
      <c r="G3" s="8" t="s">
        <v>9</v>
      </c>
      <c r="H3" s="51"/>
      <c r="I3" s="32">
        <f>(1/I4)*H4</f>
        <v>1.3709677419354837E-2</v>
      </c>
      <c r="K3" t="s">
        <v>25</v>
      </c>
    </row>
    <row r="4" spans="1:15" ht="21" x14ac:dyDescent="0.25">
      <c r="A4" s="10" t="s">
        <v>10</v>
      </c>
      <c r="B4" s="11">
        <v>0.879</v>
      </c>
      <c r="C4" s="11">
        <v>0.93500000000000005</v>
      </c>
      <c r="D4" s="11">
        <v>0.94799999999999995</v>
      </c>
      <c r="E4" s="12">
        <f>B4*C4*D4</f>
        <v>0.77912802000000003</v>
      </c>
      <c r="F4" s="13">
        <v>38</v>
      </c>
      <c r="G4" s="14">
        <v>24</v>
      </c>
      <c r="H4" s="26">
        <v>0.85</v>
      </c>
      <c r="I4" s="33">
        <f>SUM($F$4:$G$4)</f>
        <v>62</v>
      </c>
      <c r="J4" s="38">
        <v>1</v>
      </c>
      <c r="K4" s="24" t="s">
        <v>26</v>
      </c>
      <c r="L4" t="s">
        <v>27</v>
      </c>
    </row>
    <row r="5" spans="1:15" ht="21" x14ac:dyDescent="0.25">
      <c r="A5" s="16" t="s">
        <v>11</v>
      </c>
      <c r="B5" s="17">
        <v>0.93100000000000005</v>
      </c>
      <c r="C5" s="17">
        <v>0.94799999999999995</v>
      </c>
      <c r="D5" s="17">
        <v>0.94799999999999995</v>
      </c>
      <c r="E5" s="25">
        <f>B5*C5*D5</f>
        <v>0.83669342400000002</v>
      </c>
      <c r="F5" s="18">
        <v>30</v>
      </c>
      <c r="G5" s="19">
        <v>20.57</v>
      </c>
      <c r="H5" s="27">
        <f>((E5/$E$4)*H4)+I5</f>
        <v>0.95197714073744155</v>
      </c>
      <c r="I5" s="34">
        <f>(((($I$4-(F5+G5))*$I$3))*0.25)</f>
        <v>3.9175403225806447E-2</v>
      </c>
      <c r="J5" s="38">
        <v>2</v>
      </c>
      <c r="K5" t="s">
        <v>28</v>
      </c>
    </row>
    <row r="6" spans="1:15" ht="21" x14ac:dyDescent="0.25">
      <c r="A6" s="16" t="s">
        <v>12</v>
      </c>
      <c r="B6" s="17">
        <v>0.83</v>
      </c>
      <c r="C6" s="17">
        <v>0.85</v>
      </c>
      <c r="D6" s="17">
        <v>0.78</v>
      </c>
      <c r="E6" s="20">
        <f t="shared" ref="E6:E16" si="0">B6*C6*D6</f>
        <v>0.55028999999999995</v>
      </c>
      <c r="F6" s="29">
        <v>40</v>
      </c>
      <c r="G6" s="30">
        <v>30</v>
      </c>
      <c r="H6" s="27">
        <f t="shared" ref="H6:H16" si="1">((E6/$E$4)*0.85)+I6</f>
        <v>0.57292678596623769</v>
      </c>
      <c r="I6" s="34">
        <f t="shared" ref="I6:I16" si="2">(((($I$4-(F6+G6))*$I$3))*0.25)</f>
        <v>-2.7419354838709675E-2</v>
      </c>
      <c r="J6" s="38">
        <v>3</v>
      </c>
      <c r="K6" t="s">
        <v>29</v>
      </c>
    </row>
    <row r="7" spans="1:15" ht="21" x14ac:dyDescent="0.25">
      <c r="A7" s="16" t="s">
        <v>13</v>
      </c>
      <c r="B7" s="17"/>
      <c r="C7" s="17"/>
      <c r="D7" s="17"/>
      <c r="E7" s="20">
        <f t="shared" si="0"/>
        <v>0</v>
      </c>
      <c r="F7" s="17"/>
      <c r="G7" s="17"/>
      <c r="H7" s="27">
        <f t="shared" si="1"/>
        <v>0.21249999999999997</v>
      </c>
      <c r="I7" s="34">
        <f t="shared" si="2"/>
        <v>0.21249999999999997</v>
      </c>
      <c r="J7" s="38">
        <v>4</v>
      </c>
      <c r="K7" t="s">
        <v>32</v>
      </c>
      <c r="L7" t="s">
        <v>30</v>
      </c>
    </row>
    <row r="8" spans="1:15" ht="21" x14ac:dyDescent="0.25">
      <c r="A8" s="16" t="s">
        <v>14</v>
      </c>
      <c r="B8" s="17">
        <v>0.88</v>
      </c>
      <c r="C8" s="17">
        <v>0.99</v>
      </c>
      <c r="D8" s="17">
        <v>0.86399999999999999</v>
      </c>
      <c r="E8" s="20">
        <f t="shared" si="0"/>
        <v>0.75271679999999996</v>
      </c>
      <c r="F8" s="29">
        <v>23</v>
      </c>
      <c r="G8" s="30">
        <v>35</v>
      </c>
      <c r="H8" s="27">
        <f t="shared" si="1"/>
        <v>0.83489600826136445</v>
      </c>
      <c r="I8" s="34">
        <f t="shared" si="2"/>
        <v>1.3709677419354837E-2</v>
      </c>
      <c r="J8" s="38">
        <v>5</v>
      </c>
      <c r="K8" t="s">
        <v>31</v>
      </c>
    </row>
    <row r="9" spans="1:15" x14ac:dyDescent="0.25">
      <c r="A9" s="16" t="s">
        <v>15</v>
      </c>
      <c r="B9" s="17"/>
      <c r="C9" s="17"/>
      <c r="D9" s="17"/>
      <c r="E9" s="20">
        <f t="shared" si="0"/>
        <v>0</v>
      </c>
      <c r="F9" s="29"/>
      <c r="G9" s="30"/>
      <c r="H9" s="27">
        <f t="shared" si="1"/>
        <v>0.21249999999999997</v>
      </c>
      <c r="I9" s="34">
        <f t="shared" si="2"/>
        <v>0.21249999999999997</v>
      </c>
    </row>
    <row r="10" spans="1:15" x14ac:dyDescent="0.25">
      <c r="A10" s="16" t="s">
        <v>16</v>
      </c>
      <c r="B10" s="21"/>
      <c r="C10" s="21"/>
      <c r="D10" s="21"/>
      <c r="E10" s="20">
        <f t="shared" si="0"/>
        <v>0</v>
      </c>
      <c r="F10" s="29"/>
      <c r="G10" s="30"/>
      <c r="H10" s="27">
        <f t="shared" si="1"/>
        <v>0.21249999999999997</v>
      </c>
      <c r="I10" s="34">
        <f t="shared" si="2"/>
        <v>0.21249999999999997</v>
      </c>
    </row>
    <row r="11" spans="1:15" x14ac:dyDescent="0.25">
      <c r="A11" s="16" t="s">
        <v>17</v>
      </c>
      <c r="B11" s="21"/>
      <c r="C11" s="21"/>
      <c r="D11" s="21"/>
      <c r="E11" s="20">
        <f t="shared" si="0"/>
        <v>0</v>
      </c>
      <c r="F11" s="29"/>
      <c r="G11" s="30"/>
      <c r="H11" s="27">
        <f t="shared" si="1"/>
        <v>0.21249999999999997</v>
      </c>
      <c r="I11" s="34">
        <f t="shared" si="2"/>
        <v>0.21249999999999997</v>
      </c>
    </row>
    <row r="12" spans="1:15" x14ac:dyDescent="0.25">
      <c r="A12" s="16" t="s">
        <v>18</v>
      </c>
      <c r="B12" s="21"/>
      <c r="C12" s="21"/>
      <c r="D12" s="21"/>
      <c r="E12" s="20">
        <f t="shared" si="0"/>
        <v>0</v>
      </c>
      <c r="F12" s="29"/>
      <c r="G12" s="30"/>
      <c r="H12" s="27">
        <f t="shared" si="1"/>
        <v>0.21249999999999997</v>
      </c>
      <c r="I12" s="34">
        <f t="shared" si="2"/>
        <v>0.21249999999999997</v>
      </c>
    </row>
    <row r="13" spans="1:15" x14ac:dyDescent="0.25">
      <c r="A13" s="16" t="s">
        <v>19</v>
      </c>
      <c r="B13" s="21"/>
      <c r="C13" s="21"/>
      <c r="D13" s="21"/>
      <c r="E13" s="20">
        <f t="shared" si="0"/>
        <v>0</v>
      </c>
      <c r="F13" s="29"/>
      <c r="G13" s="30"/>
      <c r="H13" s="27">
        <f t="shared" si="1"/>
        <v>0.21249999999999997</v>
      </c>
      <c r="I13" s="34">
        <f t="shared" si="2"/>
        <v>0.21249999999999997</v>
      </c>
    </row>
    <row r="14" spans="1:15" x14ac:dyDescent="0.25">
      <c r="A14" s="16" t="s">
        <v>20</v>
      </c>
      <c r="B14" s="21"/>
      <c r="C14" s="21"/>
      <c r="D14" s="21"/>
      <c r="E14" s="20">
        <f t="shared" si="0"/>
        <v>0</v>
      </c>
      <c r="F14" s="29"/>
      <c r="G14" s="30"/>
      <c r="H14" s="27">
        <f t="shared" si="1"/>
        <v>0.21249999999999997</v>
      </c>
      <c r="I14" s="34">
        <f t="shared" si="2"/>
        <v>0.21249999999999997</v>
      </c>
    </row>
    <row r="15" spans="1:15" x14ac:dyDescent="0.25">
      <c r="A15" s="16" t="s">
        <v>21</v>
      </c>
      <c r="B15" s="21"/>
      <c r="C15" s="21"/>
      <c r="D15" s="21"/>
      <c r="E15" s="20">
        <f t="shared" si="0"/>
        <v>0</v>
      </c>
      <c r="F15" s="29"/>
      <c r="G15" s="30"/>
      <c r="H15" s="27">
        <f t="shared" si="1"/>
        <v>0.21249999999999997</v>
      </c>
      <c r="I15" s="34">
        <f t="shared" si="2"/>
        <v>0.21249999999999997</v>
      </c>
    </row>
    <row r="16" spans="1:15" ht="15.75" thickBot="1" x14ac:dyDescent="0.3">
      <c r="A16" s="16" t="s">
        <v>22</v>
      </c>
      <c r="B16" s="21"/>
      <c r="C16" s="21"/>
      <c r="D16" s="21"/>
      <c r="E16" s="20">
        <f t="shared" si="0"/>
        <v>0</v>
      </c>
      <c r="F16" s="29"/>
      <c r="G16" s="30"/>
      <c r="H16" s="27">
        <f t="shared" si="1"/>
        <v>0.21249999999999997</v>
      </c>
      <c r="I16" s="34">
        <f t="shared" si="2"/>
        <v>0.21249999999999997</v>
      </c>
    </row>
    <row r="17" spans="1:9" ht="15.75" thickTop="1" x14ac:dyDescent="0.25">
      <c r="A17" s="16" t="s">
        <v>23</v>
      </c>
      <c r="B17" s="22">
        <f>AVERAGE(B5:B16)</f>
        <v>0.8803333333333333</v>
      </c>
      <c r="C17" s="22">
        <f t="shared" ref="C17:G17" si="3">AVERAGE(C5:C16)</f>
        <v>0.92933333333333346</v>
      </c>
      <c r="D17" s="22">
        <f t="shared" si="3"/>
        <v>0.86399999999999999</v>
      </c>
      <c r="E17" s="22">
        <f t="shared" si="3"/>
        <v>0.17830835199999998</v>
      </c>
      <c r="F17" s="36">
        <f t="shared" si="3"/>
        <v>31</v>
      </c>
      <c r="G17" s="37">
        <f t="shared" si="3"/>
        <v>28.52333333333333</v>
      </c>
      <c r="H17" s="40">
        <f>AVERAGE(H5:H16)</f>
        <v>0.35602499458042031</v>
      </c>
      <c r="I17" s="9"/>
    </row>
    <row r="18" spans="1:9" ht="15.75" thickBot="1" x14ac:dyDescent="0.3">
      <c r="A18" s="42" t="s">
        <v>24</v>
      </c>
      <c r="B18" s="42"/>
      <c r="C18" s="42"/>
      <c r="D18" s="42"/>
      <c r="E18" s="42"/>
      <c r="F18" s="42"/>
      <c r="G18" s="43"/>
      <c r="H18" s="41"/>
      <c r="I18" s="15"/>
    </row>
    <row r="19" spans="1:9" ht="15.75" thickTop="1" x14ac:dyDescent="0.25">
      <c r="F19" s="24"/>
      <c r="G19" s="24"/>
    </row>
    <row r="20" spans="1:9" x14ac:dyDescent="0.25">
      <c r="D20">
        <v>38</v>
      </c>
      <c r="E20">
        <v>24</v>
      </c>
      <c r="F20" s="23">
        <f>SUM(D20:E20)</f>
        <v>62</v>
      </c>
      <c r="G20" s="24"/>
    </row>
    <row r="21" spans="1:9" x14ac:dyDescent="0.25">
      <c r="D21" s="18">
        <v>30</v>
      </c>
      <c r="E21" s="19">
        <v>20.57</v>
      </c>
      <c r="F21" s="23">
        <f>SUM(D21:E21)</f>
        <v>50.57</v>
      </c>
      <c r="G21" s="28">
        <f>(F21/F20)*0.85</f>
        <v>0.69329838709677416</v>
      </c>
      <c r="H21" s="28"/>
    </row>
    <row r="22" spans="1:9" x14ac:dyDescent="0.25">
      <c r="D22">
        <v>62</v>
      </c>
      <c r="E22">
        <v>100</v>
      </c>
      <c r="F22" s="24"/>
      <c r="G22" s="24"/>
    </row>
    <row r="23" spans="1:9" x14ac:dyDescent="0.25">
      <c r="D23">
        <v>1</v>
      </c>
      <c r="E23" s="31">
        <f>D23/D22</f>
        <v>1.6129032258064516E-2</v>
      </c>
      <c r="F23" s="35">
        <f>(F20-F21)*E23</f>
        <v>0.18435483870967742</v>
      </c>
      <c r="G23" s="35">
        <f>F23/4</f>
        <v>4.6088709677419355E-2</v>
      </c>
    </row>
    <row r="24" spans="1:9" x14ac:dyDescent="0.25">
      <c r="F24" s="24"/>
      <c r="G24" s="24"/>
      <c r="H24" s="24" t="s">
        <v>33</v>
      </c>
    </row>
    <row r="25" spans="1:9" x14ac:dyDescent="0.25">
      <c r="D25">
        <v>38</v>
      </c>
      <c r="E25">
        <v>24</v>
      </c>
      <c r="F25" s="23">
        <f>SUM(D25:E25)</f>
        <v>62</v>
      </c>
      <c r="G25" s="24"/>
    </row>
    <row r="26" spans="1:9" x14ac:dyDescent="0.25">
      <c r="D26" s="18">
        <v>40</v>
      </c>
      <c r="E26" s="19">
        <v>32</v>
      </c>
      <c r="F26" s="23">
        <f>SUM(D26:E26)</f>
        <v>72</v>
      </c>
      <c r="G26" s="28">
        <f>(F26/F25)*0.85</f>
        <v>0.98709677419354847</v>
      </c>
      <c r="H26" s="28"/>
    </row>
    <row r="27" spans="1:9" x14ac:dyDescent="0.25">
      <c r="D27">
        <v>62</v>
      </c>
      <c r="E27">
        <v>100</v>
      </c>
      <c r="F27" s="24"/>
      <c r="G27" s="24"/>
    </row>
    <row r="28" spans="1:9" x14ac:dyDescent="0.25">
      <c r="D28">
        <v>1</v>
      </c>
      <c r="E28" s="31">
        <f>D28/D27</f>
        <v>1.6129032258064516E-2</v>
      </c>
      <c r="F28" s="35">
        <f>(F25-F26)*E28</f>
        <v>-0.16129032258064516</v>
      </c>
      <c r="G28" s="35">
        <f>F28/4</f>
        <v>-4.0322580645161289E-2</v>
      </c>
    </row>
  </sheetData>
  <mergeCells count="6">
    <mergeCell ref="H17:H18"/>
    <mergeCell ref="A18:G18"/>
    <mergeCell ref="A1:H1"/>
    <mergeCell ref="A2:A3"/>
    <mergeCell ref="F2:G2"/>
    <mergeCell ref="H2:H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Waterville TG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Chapron</dc:creator>
  <cp:lastModifiedBy>Sylvain Chapron</cp:lastModifiedBy>
  <dcterms:created xsi:type="dcterms:W3CDTF">2020-05-12T11:32:48Z</dcterms:created>
  <dcterms:modified xsi:type="dcterms:W3CDTF">2020-05-15T15:52:43Z</dcterms:modified>
</cp:coreProperties>
</file>