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3715" windowHeight="10290" activeTab="12"/>
  </bookViews>
  <sheets>
    <sheet name="Feuil1" sheetId="1" r:id="rId1"/>
    <sheet name="Feuil1 (2)" sheetId="2" r:id="rId2"/>
    <sheet name="Feuil1 (3)" sheetId="3" r:id="rId3"/>
    <sheet name="Feuil1 (4)" sheetId="4" r:id="rId4"/>
    <sheet name="Feuil1 (5)" sheetId="5" r:id="rId5"/>
    <sheet name="Feuil1 (6)" sheetId="6" r:id="rId6"/>
    <sheet name="Feuil1 (7)" sheetId="7" r:id="rId7"/>
    <sheet name="Feuil1 (8)" sheetId="8" r:id="rId8"/>
    <sheet name="Feuil1 (9)" sheetId="9" r:id="rId9"/>
    <sheet name="Feuil1 (10)" sheetId="10" r:id="rId10"/>
    <sheet name="Feuil1 (11)" sheetId="11" r:id="rId11"/>
    <sheet name="Feuil1 (12)" sheetId="12" r:id="rId12"/>
    <sheet name="NOUV TAB" sheetId="13" r:id="rId13"/>
  </sheets>
  <definedNames>
    <definedName name="An">'NOUV TAB'!$C$2</definedName>
    <definedName name="Liste_années">'NOUV TAB'!$AP$25</definedName>
    <definedName name="ListeAnnées">'NOUV TAB'!$A$15</definedName>
    <definedName name="MesAnnées">'NOUV TAB'!$A$1:$A$15</definedName>
  </definedNames>
  <calcPr calcId="125725"/>
</workbook>
</file>

<file path=xl/calcChain.xml><?xml version="1.0" encoding="utf-8"?>
<calcChain xmlns="http://schemas.openxmlformats.org/spreadsheetml/2006/main">
  <c r="H20" i="13"/>
  <c r="H21"/>
  <c r="F21"/>
  <c r="H19"/>
  <c r="F19"/>
  <c r="F20"/>
  <c r="H18"/>
  <c r="H22"/>
  <c r="F22"/>
  <c r="F18" l="1"/>
  <c r="J18" s="1"/>
  <c r="M7" i="8"/>
  <c r="M8"/>
  <c r="M9"/>
  <c r="M10"/>
  <c r="M7" i="9"/>
  <c r="M8"/>
  <c r="M9"/>
  <c r="M10"/>
  <c r="M7" i="10"/>
  <c r="M8"/>
  <c r="M9"/>
  <c r="M10"/>
  <c r="M7" i="11"/>
  <c r="M8"/>
  <c r="M9"/>
  <c r="M10"/>
  <c r="M7" i="12"/>
  <c r="M8"/>
  <c r="M9"/>
  <c r="M10"/>
  <c r="M7" i="7"/>
  <c r="M8"/>
  <c r="M9"/>
  <c r="M10"/>
  <c r="M6" i="8"/>
  <c r="M6" i="9"/>
  <c r="M6" i="10"/>
  <c r="M6" i="11"/>
  <c r="M6" i="12"/>
  <c r="M6" i="7"/>
  <c r="M7" i="6"/>
  <c r="M8"/>
  <c r="M9"/>
  <c r="M10"/>
  <c r="M6"/>
  <c r="E6"/>
  <c r="M7" i="5"/>
  <c r="M8"/>
  <c r="M9"/>
  <c r="M10"/>
  <c r="M6"/>
  <c r="M7" i="4"/>
  <c r="M8"/>
  <c r="M9"/>
  <c r="M10"/>
  <c r="M6"/>
  <c r="E10" i="3"/>
  <c r="M7"/>
  <c r="M8"/>
  <c r="M9"/>
  <c r="M10"/>
  <c r="M6"/>
  <c r="B27" i="13"/>
  <c r="C27" s="1"/>
  <c r="B28"/>
  <c r="AC28" s="1"/>
  <c r="B29"/>
  <c r="B30"/>
  <c r="U30" s="1"/>
  <c r="B31"/>
  <c r="U31" s="1"/>
  <c r="B32"/>
  <c r="B33"/>
  <c r="B34"/>
  <c r="B35"/>
  <c r="C35" s="1"/>
  <c r="B36"/>
  <c r="AC36" s="1"/>
  <c r="B37"/>
  <c r="B38"/>
  <c r="U38" s="1"/>
  <c r="B39"/>
  <c r="U39" s="1"/>
  <c r="B40"/>
  <c r="B41"/>
  <c r="B42"/>
  <c r="B43"/>
  <c r="C43" s="1"/>
  <c r="B44"/>
  <c r="C44" s="1"/>
  <c r="B45"/>
  <c r="B46"/>
  <c r="AC46" s="1"/>
  <c r="B47"/>
  <c r="U47" s="1"/>
  <c r="B48"/>
  <c r="B49"/>
  <c r="B50"/>
  <c r="B51"/>
  <c r="E51" s="1"/>
  <c r="B52"/>
  <c r="C52" s="1"/>
  <c r="B53"/>
  <c r="B54"/>
  <c r="AC54" s="1"/>
  <c r="B55"/>
  <c r="U55" s="1"/>
  <c r="B56"/>
  <c r="B57"/>
  <c r="B58"/>
  <c r="B59"/>
  <c r="E59" s="1"/>
  <c r="B60"/>
  <c r="C60" s="1"/>
  <c r="B61"/>
  <c r="B62"/>
  <c r="AC62" s="1"/>
  <c r="B63"/>
  <c r="U63" s="1"/>
  <c r="B64"/>
  <c r="B65"/>
  <c r="B66"/>
  <c r="B67"/>
  <c r="E67" s="1"/>
  <c r="B68"/>
  <c r="C68" s="1"/>
  <c r="B69"/>
  <c r="B70"/>
  <c r="AC70" s="1"/>
  <c r="B26"/>
  <c r="U26" s="1"/>
  <c r="B19"/>
  <c r="B20"/>
  <c r="B21"/>
  <c r="B22"/>
  <c r="E22" s="1"/>
  <c r="B23"/>
  <c r="B24"/>
  <c r="B25"/>
  <c r="B18"/>
  <c r="E18" s="1"/>
  <c r="AC19"/>
  <c r="M20"/>
  <c r="AC23"/>
  <c r="U20"/>
  <c r="AH18"/>
  <c r="J22"/>
  <c r="J44"/>
  <c r="AH70"/>
  <c r="Z70"/>
  <c r="U70"/>
  <c r="R70"/>
  <c r="J70"/>
  <c r="AH69"/>
  <c r="AC69"/>
  <c r="Z69"/>
  <c r="U69"/>
  <c r="R69"/>
  <c r="M69"/>
  <c r="J69"/>
  <c r="E69"/>
  <c r="C69"/>
  <c r="AH68"/>
  <c r="AC68"/>
  <c r="Z68"/>
  <c r="R68"/>
  <c r="J68"/>
  <c r="AH67"/>
  <c r="Z67"/>
  <c r="R67"/>
  <c r="J67"/>
  <c r="C67"/>
  <c r="AH66"/>
  <c r="AC66"/>
  <c r="Z66"/>
  <c r="U66"/>
  <c r="R66"/>
  <c r="M66"/>
  <c r="J66"/>
  <c r="E66"/>
  <c r="C66"/>
  <c r="AH65"/>
  <c r="AC65"/>
  <c r="Z65"/>
  <c r="U65"/>
  <c r="R65"/>
  <c r="M65"/>
  <c r="J65"/>
  <c r="E65"/>
  <c r="C65"/>
  <c r="AH64"/>
  <c r="AC64"/>
  <c r="Z64"/>
  <c r="U64"/>
  <c r="R64"/>
  <c r="M64"/>
  <c r="J64"/>
  <c r="E64"/>
  <c r="C64"/>
  <c r="AH63"/>
  <c r="Z63"/>
  <c r="R63"/>
  <c r="M63"/>
  <c r="J63"/>
  <c r="E63"/>
  <c r="C63"/>
  <c r="AH62"/>
  <c r="Z62"/>
  <c r="U62"/>
  <c r="R62"/>
  <c r="J62"/>
  <c r="AH61"/>
  <c r="AC61"/>
  <c r="Z61"/>
  <c r="U61"/>
  <c r="R61"/>
  <c r="M61"/>
  <c r="J61"/>
  <c r="E61"/>
  <c r="C61"/>
  <c r="AH60"/>
  <c r="AC60"/>
  <c r="Z60"/>
  <c r="R60"/>
  <c r="J60"/>
  <c r="AH59"/>
  <c r="Z59"/>
  <c r="R59"/>
  <c r="J59"/>
  <c r="C59"/>
  <c r="AH58"/>
  <c r="AC58"/>
  <c r="Z58"/>
  <c r="U58"/>
  <c r="R58"/>
  <c r="M58"/>
  <c r="J58"/>
  <c r="E58"/>
  <c r="C58"/>
  <c r="AH57"/>
  <c r="AC57"/>
  <c r="Z57"/>
  <c r="U57"/>
  <c r="R57"/>
  <c r="M57"/>
  <c r="J57"/>
  <c r="E57"/>
  <c r="C57"/>
  <c r="AH56"/>
  <c r="AC56"/>
  <c r="Z56"/>
  <c r="U56"/>
  <c r="R56"/>
  <c r="M56"/>
  <c r="J56"/>
  <c r="E56"/>
  <c r="C56"/>
  <c r="AH55"/>
  <c r="Z55"/>
  <c r="R55"/>
  <c r="M55"/>
  <c r="J55"/>
  <c r="E55"/>
  <c r="C55"/>
  <c r="AH54"/>
  <c r="Z54"/>
  <c r="U54"/>
  <c r="R54"/>
  <c r="J54"/>
  <c r="AH53"/>
  <c r="AC53"/>
  <c r="Z53"/>
  <c r="U53"/>
  <c r="R53"/>
  <c r="M53"/>
  <c r="J53"/>
  <c r="E53"/>
  <c r="C53"/>
  <c r="AH52"/>
  <c r="AC52"/>
  <c r="Z52"/>
  <c r="R52"/>
  <c r="J52"/>
  <c r="AH51"/>
  <c r="Z51"/>
  <c r="R51"/>
  <c r="J51"/>
  <c r="C51"/>
  <c r="AH50"/>
  <c r="AC50"/>
  <c r="Z50"/>
  <c r="U50"/>
  <c r="R50"/>
  <c r="M50"/>
  <c r="J50"/>
  <c r="E50"/>
  <c r="C50"/>
  <c r="AH49"/>
  <c r="AC49"/>
  <c r="Z49"/>
  <c r="U49"/>
  <c r="R49"/>
  <c r="M49"/>
  <c r="J49"/>
  <c r="E49"/>
  <c r="C49"/>
  <c r="AH48"/>
  <c r="AC48"/>
  <c r="Z48"/>
  <c r="U48"/>
  <c r="R48"/>
  <c r="M48"/>
  <c r="J48"/>
  <c r="E48"/>
  <c r="C48"/>
  <c r="AH47"/>
  <c r="Z47"/>
  <c r="R47"/>
  <c r="M47"/>
  <c r="J47"/>
  <c r="E47"/>
  <c r="C47"/>
  <c r="AH46"/>
  <c r="Z46"/>
  <c r="U46"/>
  <c r="R46"/>
  <c r="J46"/>
  <c r="AH45"/>
  <c r="AC45"/>
  <c r="Z45"/>
  <c r="U45"/>
  <c r="R45"/>
  <c r="M45"/>
  <c r="J45"/>
  <c r="E45"/>
  <c r="C45"/>
  <c r="AH44"/>
  <c r="AC44"/>
  <c r="Z44"/>
  <c r="R44"/>
  <c r="M44"/>
  <c r="AH43"/>
  <c r="AC43"/>
  <c r="Z43"/>
  <c r="R43"/>
  <c r="J43"/>
  <c r="AH42"/>
  <c r="AC42"/>
  <c r="Z42"/>
  <c r="U42"/>
  <c r="R42"/>
  <c r="M42"/>
  <c r="J42"/>
  <c r="E42"/>
  <c r="C42"/>
  <c r="AH41"/>
  <c r="AC41"/>
  <c r="Z41"/>
  <c r="U41"/>
  <c r="R41"/>
  <c r="M41"/>
  <c r="J41"/>
  <c r="E41"/>
  <c r="C41"/>
  <c r="AH40"/>
  <c r="AC40"/>
  <c r="Z40"/>
  <c r="U40"/>
  <c r="R40"/>
  <c r="M40"/>
  <c r="J40"/>
  <c r="E40"/>
  <c r="C40"/>
  <c r="AH39"/>
  <c r="AC39"/>
  <c r="Z39"/>
  <c r="R39"/>
  <c r="M39"/>
  <c r="J39"/>
  <c r="C39"/>
  <c r="AH38"/>
  <c r="Z38"/>
  <c r="R38"/>
  <c r="M38"/>
  <c r="J38"/>
  <c r="E38"/>
  <c r="AH37"/>
  <c r="AC37"/>
  <c r="Z37"/>
  <c r="U37"/>
  <c r="R37"/>
  <c r="M37"/>
  <c r="J37"/>
  <c r="E37"/>
  <c r="C37"/>
  <c r="AH36"/>
  <c r="Z36"/>
  <c r="U36"/>
  <c r="R36"/>
  <c r="M36"/>
  <c r="J36"/>
  <c r="AH35"/>
  <c r="AC35"/>
  <c r="Z35"/>
  <c r="R35"/>
  <c r="J35"/>
  <c r="AH34"/>
  <c r="AC34"/>
  <c r="Z34"/>
  <c r="U34"/>
  <c r="R34"/>
  <c r="M34"/>
  <c r="J34"/>
  <c r="E34"/>
  <c r="C34"/>
  <c r="AH33"/>
  <c r="AC33"/>
  <c r="Z33"/>
  <c r="U33"/>
  <c r="R33"/>
  <c r="M33"/>
  <c r="J33"/>
  <c r="E33"/>
  <c r="C33"/>
  <c r="AH32"/>
  <c r="AC32"/>
  <c r="Z32"/>
  <c r="U32"/>
  <c r="R32"/>
  <c r="M32"/>
  <c r="J32"/>
  <c r="E32"/>
  <c r="C32"/>
  <c r="AH31"/>
  <c r="AC31"/>
  <c r="Z31"/>
  <c r="R31"/>
  <c r="M31"/>
  <c r="J31"/>
  <c r="E31"/>
  <c r="C31"/>
  <c r="AH30"/>
  <c r="Z30"/>
  <c r="R30"/>
  <c r="M30"/>
  <c r="J30"/>
  <c r="E30"/>
  <c r="AH29"/>
  <c r="AC29"/>
  <c r="Z29"/>
  <c r="U29"/>
  <c r="R29"/>
  <c r="M29"/>
  <c r="J29"/>
  <c r="E29"/>
  <c r="C29"/>
  <c r="AH28"/>
  <c r="Z28"/>
  <c r="U28"/>
  <c r="R28"/>
  <c r="M28"/>
  <c r="J28"/>
  <c r="AH27"/>
  <c r="AC27"/>
  <c r="Z27"/>
  <c r="R27"/>
  <c r="J27"/>
  <c r="AH26"/>
  <c r="Z26"/>
  <c r="R26"/>
  <c r="J26"/>
  <c r="E26"/>
  <c r="AH25"/>
  <c r="AC25"/>
  <c r="Z25"/>
  <c r="U25"/>
  <c r="R25"/>
  <c r="M25"/>
  <c r="J25"/>
  <c r="E25"/>
  <c r="C25"/>
  <c r="AH24"/>
  <c r="AC24"/>
  <c r="Z24"/>
  <c r="U24"/>
  <c r="R24"/>
  <c r="M24"/>
  <c r="J24"/>
  <c r="E24"/>
  <c r="C24"/>
  <c r="AH23"/>
  <c r="Z23"/>
  <c r="R23"/>
  <c r="J23"/>
  <c r="E23"/>
  <c r="AH22"/>
  <c r="Z22"/>
  <c r="R22"/>
  <c r="AH21"/>
  <c r="AC21"/>
  <c r="Z21"/>
  <c r="U21"/>
  <c r="R21"/>
  <c r="M21"/>
  <c r="J21"/>
  <c r="E21"/>
  <c r="C21"/>
  <c r="AH20"/>
  <c r="Z20"/>
  <c r="R20"/>
  <c r="J20"/>
  <c r="AH19"/>
  <c r="Z19"/>
  <c r="R19"/>
  <c r="J19"/>
  <c r="Z18"/>
  <c r="R18"/>
  <c r="C18"/>
  <c r="L9"/>
  <c r="L8"/>
  <c r="L7"/>
  <c r="L6"/>
  <c r="L5"/>
  <c r="AC51" l="1"/>
  <c r="AC59"/>
  <c r="AC67"/>
  <c r="U27"/>
  <c r="U35"/>
  <c r="E39"/>
  <c r="U43"/>
  <c r="U44"/>
  <c r="M46"/>
  <c r="U52"/>
  <c r="M54"/>
  <c r="U60"/>
  <c r="M62"/>
  <c r="U68"/>
  <c r="M70"/>
  <c r="U59"/>
  <c r="M35"/>
  <c r="M68"/>
  <c r="E70"/>
  <c r="E28"/>
  <c r="AC30"/>
  <c r="E36"/>
  <c r="AC38"/>
  <c r="E44"/>
  <c r="C46"/>
  <c r="AC47"/>
  <c r="M51"/>
  <c r="C54"/>
  <c r="AC55"/>
  <c r="M59"/>
  <c r="C62"/>
  <c r="AC63"/>
  <c r="M67"/>
  <c r="C70"/>
  <c r="U51"/>
  <c r="U67"/>
  <c r="C38"/>
  <c r="E46"/>
  <c r="M52"/>
  <c r="E54"/>
  <c r="M60"/>
  <c r="E62"/>
  <c r="C28"/>
  <c r="E35"/>
  <c r="C36"/>
  <c r="E43"/>
  <c r="E52"/>
  <c r="E68"/>
  <c r="M27"/>
  <c r="C30"/>
  <c r="M43"/>
  <c r="E27"/>
  <c r="E60"/>
  <c r="M26"/>
  <c r="C26"/>
  <c r="AC26"/>
  <c r="M22"/>
  <c r="AC18"/>
  <c r="U18"/>
  <c r="M18"/>
  <c r="U19"/>
  <c r="U22"/>
  <c r="M23"/>
  <c r="M19"/>
  <c r="C22"/>
  <c r="C23"/>
  <c r="U23"/>
  <c r="AC22"/>
  <c r="E20"/>
  <c r="E19"/>
  <c r="C20"/>
  <c r="C19"/>
  <c r="AC20"/>
  <c r="V8"/>
  <c r="V5" l="1"/>
  <c r="AB5" s="1"/>
  <c r="V7"/>
  <c r="AB7" s="1"/>
  <c r="V6"/>
  <c r="AB6" s="1"/>
  <c r="AD8"/>
  <c r="AG8" s="1"/>
  <c r="Y8"/>
  <c r="AB8"/>
  <c r="L21" i="12"/>
  <c r="S20"/>
  <c r="L20"/>
  <c r="S19"/>
  <c r="L19"/>
  <c r="L18"/>
  <c r="S18" s="1"/>
  <c r="L17"/>
  <c r="S17" s="1"/>
  <c r="L16"/>
  <c r="S16" s="1"/>
  <c r="AH10"/>
  <c r="AC10"/>
  <c r="Z10"/>
  <c r="U10"/>
  <c r="R10"/>
  <c r="J10"/>
  <c r="E10"/>
  <c r="C10"/>
  <c r="AH9"/>
  <c r="AC9"/>
  <c r="Z9"/>
  <c r="U9"/>
  <c r="R9"/>
  <c r="J9"/>
  <c r="E9"/>
  <c r="C9"/>
  <c r="AH8"/>
  <c r="AC8"/>
  <c r="Z8"/>
  <c r="U8"/>
  <c r="R8"/>
  <c r="J8"/>
  <c r="E8"/>
  <c r="C8"/>
  <c r="AH7"/>
  <c r="AC7"/>
  <c r="Z7"/>
  <c r="U7"/>
  <c r="R7"/>
  <c r="J7"/>
  <c r="E7"/>
  <c r="C7"/>
  <c r="AH6"/>
  <c r="AC6"/>
  <c r="Z6"/>
  <c r="U6"/>
  <c r="R6"/>
  <c r="X19" s="1"/>
  <c r="J6"/>
  <c r="X18" s="1"/>
  <c r="E6"/>
  <c r="C6"/>
  <c r="L21" i="11"/>
  <c r="S20"/>
  <c r="L20"/>
  <c r="S19"/>
  <c r="L19"/>
  <c r="L18"/>
  <c r="S18" s="1"/>
  <c r="L17"/>
  <c r="S17" s="1"/>
  <c r="L16"/>
  <c r="S16" s="1"/>
  <c r="AH10"/>
  <c r="AC10"/>
  <c r="Z10"/>
  <c r="U10"/>
  <c r="R10"/>
  <c r="J10"/>
  <c r="E10"/>
  <c r="C10"/>
  <c r="AH9"/>
  <c r="AC9"/>
  <c r="Z9"/>
  <c r="U9"/>
  <c r="R9"/>
  <c r="J9"/>
  <c r="E9"/>
  <c r="C9"/>
  <c r="AH8"/>
  <c r="AC8"/>
  <c r="Z8"/>
  <c r="U8"/>
  <c r="R8"/>
  <c r="J8"/>
  <c r="E8"/>
  <c r="C8"/>
  <c r="AH7"/>
  <c r="AC7"/>
  <c r="Z7"/>
  <c r="U7"/>
  <c r="R7"/>
  <c r="J7"/>
  <c r="E7"/>
  <c r="C7"/>
  <c r="AH6"/>
  <c r="AC6"/>
  <c r="Z6"/>
  <c r="U6"/>
  <c r="R6"/>
  <c r="X19" s="1"/>
  <c r="J6"/>
  <c r="X18" s="1"/>
  <c r="E6"/>
  <c r="C6"/>
  <c r="L21" i="10"/>
  <c r="S20"/>
  <c r="L20"/>
  <c r="S19"/>
  <c r="L19"/>
  <c r="L18"/>
  <c r="S18" s="1"/>
  <c r="L17"/>
  <c r="S17" s="1"/>
  <c r="L16"/>
  <c r="S16" s="1"/>
  <c r="AH10"/>
  <c r="AC10"/>
  <c r="Z10"/>
  <c r="U10"/>
  <c r="R10"/>
  <c r="J10"/>
  <c r="E10"/>
  <c r="C10"/>
  <c r="AH9"/>
  <c r="AC9"/>
  <c r="Z9"/>
  <c r="U9"/>
  <c r="R9"/>
  <c r="J9"/>
  <c r="E9"/>
  <c r="C9"/>
  <c r="AH8"/>
  <c r="AC8"/>
  <c r="Z8"/>
  <c r="U8"/>
  <c r="R8"/>
  <c r="J8"/>
  <c r="E8"/>
  <c r="C8"/>
  <c r="AH7"/>
  <c r="AC7"/>
  <c r="Z7"/>
  <c r="U7"/>
  <c r="R7"/>
  <c r="J7"/>
  <c r="E7"/>
  <c r="C7"/>
  <c r="AH6"/>
  <c r="AC6"/>
  <c r="Z6"/>
  <c r="U6"/>
  <c r="R6"/>
  <c r="X19" s="1"/>
  <c r="J6"/>
  <c r="X18" s="1"/>
  <c r="E6"/>
  <c r="C6"/>
  <c r="L21" i="9"/>
  <c r="S20"/>
  <c r="L20"/>
  <c r="S19"/>
  <c r="L19"/>
  <c r="L18"/>
  <c r="S18" s="1"/>
  <c r="L17"/>
  <c r="S17" s="1"/>
  <c r="L16"/>
  <c r="S16" s="1"/>
  <c r="AH10"/>
  <c r="AC10"/>
  <c r="Z10"/>
  <c r="U10"/>
  <c r="R10"/>
  <c r="J10"/>
  <c r="E10"/>
  <c r="C10"/>
  <c r="AH9"/>
  <c r="AC9"/>
  <c r="Z9"/>
  <c r="U9"/>
  <c r="R9"/>
  <c r="J9"/>
  <c r="E9"/>
  <c r="C9"/>
  <c r="AH8"/>
  <c r="AC8"/>
  <c r="Z8"/>
  <c r="U8"/>
  <c r="R8"/>
  <c r="J8"/>
  <c r="E8"/>
  <c r="C8"/>
  <c r="AH7"/>
  <c r="AC7"/>
  <c r="Z7"/>
  <c r="U7"/>
  <c r="R7"/>
  <c r="J7"/>
  <c r="E7"/>
  <c r="C7"/>
  <c r="AH6"/>
  <c r="AC6"/>
  <c r="Z6"/>
  <c r="U6"/>
  <c r="R6"/>
  <c r="X19" s="1"/>
  <c r="J6"/>
  <c r="X18" s="1"/>
  <c r="E6"/>
  <c r="C6"/>
  <c r="L21" i="8"/>
  <c r="S20"/>
  <c r="L20"/>
  <c r="S19"/>
  <c r="L19"/>
  <c r="L18"/>
  <c r="S18" s="1"/>
  <c r="L17"/>
  <c r="S17" s="1"/>
  <c r="L16"/>
  <c r="S16" s="1"/>
  <c r="AH10"/>
  <c r="AC10"/>
  <c r="Z10"/>
  <c r="U10"/>
  <c r="R10"/>
  <c r="J10"/>
  <c r="E10"/>
  <c r="C10"/>
  <c r="AH9"/>
  <c r="AC9"/>
  <c r="Z9"/>
  <c r="U9"/>
  <c r="R9"/>
  <c r="J9"/>
  <c r="E9"/>
  <c r="C9"/>
  <c r="AH8"/>
  <c r="AC8"/>
  <c r="Z8"/>
  <c r="U8"/>
  <c r="R8"/>
  <c r="J8"/>
  <c r="E8"/>
  <c r="C8"/>
  <c r="AH7"/>
  <c r="AC7"/>
  <c r="Z7"/>
  <c r="U7"/>
  <c r="R7"/>
  <c r="J7"/>
  <c r="E7"/>
  <c r="C7"/>
  <c r="AH6"/>
  <c r="AC6"/>
  <c r="Z6"/>
  <c r="U6"/>
  <c r="R6"/>
  <c r="X19" s="1"/>
  <c r="J6"/>
  <c r="X18" s="1"/>
  <c r="E6"/>
  <c r="C6"/>
  <c r="L21" i="7"/>
  <c r="S20"/>
  <c r="L20"/>
  <c r="X19"/>
  <c r="S19"/>
  <c r="L19"/>
  <c r="L18"/>
  <c r="S18" s="1"/>
  <c r="L17"/>
  <c r="S17" s="1"/>
  <c r="S16"/>
  <c r="L16"/>
  <c r="AH10"/>
  <c r="AC10"/>
  <c r="Z10"/>
  <c r="U10"/>
  <c r="R10"/>
  <c r="J10"/>
  <c r="E10"/>
  <c r="C10"/>
  <c r="AH9"/>
  <c r="AC9"/>
  <c r="Z9"/>
  <c r="U9"/>
  <c r="R9"/>
  <c r="J9"/>
  <c r="E9"/>
  <c r="C9"/>
  <c r="AH8"/>
  <c r="AC8"/>
  <c r="Z8"/>
  <c r="U8"/>
  <c r="R8"/>
  <c r="J8"/>
  <c r="E8"/>
  <c r="C8"/>
  <c r="AH7"/>
  <c r="AC7"/>
  <c r="Z7"/>
  <c r="U7"/>
  <c r="R7"/>
  <c r="J7"/>
  <c r="E7"/>
  <c r="C7"/>
  <c r="AH6"/>
  <c r="AC6"/>
  <c r="Z6"/>
  <c r="U6"/>
  <c r="R6"/>
  <c r="X16" s="1"/>
  <c r="J6"/>
  <c r="X18" s="1"/>
  <c r="E6"/>
  <c r="C6"/>
  <c r="L21" i="6"/>
  <c r="S20"/>
  <c r="L20"/>
  <c r="S19"/>
  <c r="L19"/>
  <c r="L18"/>
  <c r="S18" s="1"/>
  <c r="L17"/>
  <c r="S17" s="1"/>
  <c r="L16"/>
  <c r="S16" s="1"/>
  <c r="AH10"/>
  <c r="AC10"/>
  <c r="Z10"/>
  <c r="U10"/>
  <c r="R10"/>
  <c r="J10"/>
  <c r="E10"/>
  <c r="C10"/>
  <c r="AH9"/>
  <c r="AC9"/>
  <c r="Z9"/>
  <c r="U9"/>
  <c r="R9"/>
  <c r="J9"/>
  <c r="E9"/>
  <c r="C9"/>
  <c r="AH8"/>
  <c r="AC8"/>
  <c r="Z8"/>
  <c r="U8"/>
  <c r="R8"/>
  <c r="J8"/>
  <c r="E8"/>
  <c r="C8"/>
  <c r="AH7"/>
  <c r="AC7"/>
  <c r="Z7"/>
  <c r="U7"/>
  <c r="R7"/>
  <c r="J7"/>
  <c r="E7"/>
  <c r="C7"/>
  <c r="AH6"/>
  <c r="AC6"/>
  <c r="Z6"/>
  <c r="U6"/>
  <c r="R6"/>
  <c r="J6"/>
  <c r="C6"/>
  <c r="L21" i="5"/>
  <c r="S20"/>
  <c r="L20"/>
  <c r="S19"/>
  <c r="L19"/>
  <c r="L18"/>
  <c r="S18" s="1"/>
  <c r="L17"/>
  <c r="S17" s="1"/>
  <c r="L16"/>
  <c r="S16" s="1"/>
  <c r="AH10"/>
  <c r="AC10"/>
  <c r="Z10"/>
  <c r="U10"/>
  <c r="R10"/>
  <c r="J10"/>
  <c r="E10"/>
  <c r="C10"/>
  <c r="AH9"/>
  <c r="AC9"/>
  <c r="Z9"/>
  <c r="U9"/>
  <c r="R9"/>
  <c r="J9"/>
  <c r="E9"/>
  <c r="C9"/>
  <c r="AH8"/>
  <c r="AC8"/>
  <c r="Z8"/>
  <c r="U8"/>
  <c r="R8"/>
  <c r="J8"/>
  <c r="E8"/>
  <c r="C8"/>
  <c r="AH7"/>
  <c r="AC7"/>
  <c r="Z7"/>
  <c r="U7"/>
  <c r="R7"/>
  <c r="J7"/>
  <c r="E7"/>
  <c r="C7"/>
  <c r="AH6"/>
  <c r="AC6"/>
  <c r="Z6"/>
  <c r="U6"/>
  <c r="R6"/>
  <c r="J6"/>
  <c r="E6"/>
  <c r="C6"/>
  <c r="L21" i="4"/>
  <c r="S20"/>
  <c r="L20"/>
  <c r="S19"/>
  <c r="L19"/>
  <c r="L18"/>
  <c r="S18" s="1"/>
  <c r="L17"/>
  <c r="S17" s="1"/>
  <c r="L16"/>
  <c r="S16" s="1"/>
  <c r="AH10"/>
  <c r="AC10"/>
  <c r="Z10"/>
  <c r="U10"/>
  <c r="R10"/>
  <c r="J10"/>
  <c r="E10"/>
  <c r="C10"/>
  <c r="AH9"/>
  <c r="AC9"/>
  <c r="Z9"/>
  <c r="U9"/>
  <c r="R9"/>
  <c r="J9"/>
  <c r="E9"/>
  <c r="C9"/>
  <c r="AH8"/>
  <c r="AC8"/>
  <c r="Z8"/>
  <c r="U8"/>
  <c r="R8"/>
  <c r="J8"/>
  <c r="E8"/>
  <c r="C8"/>
  <c r="AH7"/>
  <c r="AC7"/>
  <c r="Z7"/>
  <c r="U7"/>
  <c r="R7"/>
  <c r="J7"/>
  <c r="E7"/>
  <c r="C7"/>
  <c r="AH6"/>
  <c r="AC6"/>
  <c r="Z6"/>
  <c r="U6"/>
  <c r="R6"/>
  <c r="J6"/>
  <c r="E6"/>
  <c r="C6"/>
  <c r="L21" i="3"/>
  <c r="S20"/>
  <c r="L20"/>
  <c r="L19"/>
  <c r="S19" s="1"/>
  <c r="L18"/>
  <c r="S18" s="1"/>
  <c r="L17"/>
  <c r="S17" s="1"/>
  <c r="S16"/>
  <c r="L16"/>
  <c r="AH10"/>
  <c r="AC10"/>
  <c r="Z10"/>
  <c r="U10"/>
  <c r="R10"/>
  <c r="J10"/>
  <c r="C10"/>
  <c r="AH9"/>
  <c r="AC9"/>
  <c r="Z9"/>
  <c r="U9"/>
  <c r="R9"/>
  <c r="J9"/>
  <c r="E9"/>
  <c r="C9"/>
  <c r="AH8"/>
  <c r="AC8"/>
  <c r="Z8"/>
  <c r="U8"/>
  <c r="R8"/>
  <c r="J8"/>
  <c r="E8"/>
  <c r="C8"/>
  <c r="AH7"/>
  <c r="AC7"/>
  <c r="Z7"/>
  <c r="U7"/>
  <c r="R7"/>
  <c r="J7"/>
  <c r="E7"/>
  <c r="C7"/>
  <c r="AH6"/>
  <c r="AC6"/>
  <c r="Z6"/>
  <c r="U6"/>
  <c r="R6"/>
  <c r="J6"/>
  <c r="E6"/>
  <c r="C6"/>
  <c r="L21" i="2"/>
  <c r="L20"/>
  <c r="S20" s="1"/>
  <c r="S19"/>
  <c r="L19"/>
  <c r="S18"/>
  <c r="L18"/>
  <c r="L17"/>
  <c r="S17" s="1"/>
  <c r="S16"/>
  <c r="L16"/>
  <c r="AH10"/>
  <c r="AC10"/>
  <c r="Z10"/>
  <c r="U10"/>
  <c r="R10"/>
  <c r="J10"/>
  <c r="E10"/>
  <c r="C10"/>
  <c r="AH9"/>
  <c r="AC9"/>
  <c r="Z9"/>
  <c r="U9"/>
  <c r="R9"/>
  <c r="J9"/>
  <c r="E9"/>
  <c r="C9"/>
  <c r="AH8"/>
  <c r="AC8"/>
  <c r="Z8"/>
  <c r="U8"/>
  <c r="R8"/>
  <c r="J8"/>
  <c r="E8"/>
  <c r="C8"/>
  <c r="AH7"/>
  <c r="AC7"/>
  <c r="X16" s="1"/>
  <c r="Z7"/>
  <c r="U7"/>
  <c r="R7"/>
  <c r="J7"/>
  <c r="E7"/>
  <c r="C7"/>
  <c r="AH6"/>
  <c r="AC6"/>
  <c r="Z6"/>
  <c r="U6"/>
  <c r="R6"/>
  <c r="J6"/>
  <c r="X19" s="1"/>
  <c r="E6"/>
  <c r="C6"/>
  <c r="Z10" i="1"/>
  <c r="Z7"/>
  <c r="Z8"/>
  <c r="Z9"/>
  <c r="AH7"/>
  <c r="AH8"/>
  <c r="AH9"/>
  <c r="AH10"/>
  <c r="AH6"/>
  <c r="Z6"/>
  <c r="R10"/>
  <c r="R9"/>
  <c r="R8"/>
  <c r="R7"/>
  <c r="R6"/>
  <c r="J7"/>
  <c r="J8"/>
  <c r="J9"/>
  <c r="J10"/>
  <c r="J6"/>
  <c r="E6"/>
  <c r="E7"/>
  <c r="E8"/>
  <c r="E9"/>
  <c r="E10"/>
  <c r="AC7"/>
  <c r="AC8"/>
  <c r="AC9"/>
  <c r="AC10"/>
  <c r="AC6"/>
  <c r="U7"/>
  <c r="U8"/>
  <c r="U9"/>
  <c r="U10"/>
  <c r="U6"/>
  <c r="L21"/>
  <c r="S19"/>
  <c r="L20"/>
  <c r="S20" s="1"/>
  <c r="L19"/>
  <c r="L18"/>
  <c r="S18" s="1"/>
  <c r="L17"/>
  <c r="S17" s="1"/>
  <c r="L16"/>
  <c r="S16" s="1"/>
  <c r="C7"/>
  <c r="C8"/>
  <c r="C9"/>
  <c r="C10"/>
  <c r="C6"/>
  <c r="X18" i="6" l="1"/>
  <c r="X19"/>
  <c r="X19" i="5"/>
  <c r="X18"/>
  <c r="X19" i="4"/>
  <c r="X18"/>
  <c r="AD5" i="13"/>
  <c r="AG5" s="1"/>
  <c r="Y5"/>
  <c r="Y7"/>
  <c r="AD7"/>
  <c r="AG7" s="1"/>
  <c r="Y6"/>
  <c r="AD6"/>
  <c r="AG6" s="1"/>
  <c r="X18" i="3"/>
  <c r="X16"/>
  <c r="X17"/>
  <c r="X17" i="12"/>
  <c r="X16"/>
  <c r="X17" i="11"/>
  <c r="X16"/>
  <c r="X17" i="10"/>
  <c r="X16"/>
  <c r="X17" i="9"/>
  <c r="X16"/>
  <c r="X17" i="8"/>
  <c r="X16"/>
  <c r="X17" i="7"/>
  <c r="X17" i="6"/>
  <c r="X16"/>
  <c r="X17" i="5"/>
  <c r="X16"/>
  <c r="X17" i="4"/>
  <c r="X16"/>
  <c r="X19" i="3"/>
  <c r="X18" i="2"/>
  <c r="X17"/>
  <c r="X16" i="1"/>
  <c r="X17"/>
  <c r="X19"/>
  <c r="X18"/>
</calcChain>
</file>

<file path=xl/comments1.xml><?xml version="1.0" encoding="utf-8"?>
<comments xmlns="http://schemas.openxmlformats.org/spreadsheetml/2006/main">
  <authors>
    <author>LUCAS</author>
  </authors>
  <commentList>
    <comment ref="F13" authorId="0">
      <text>
        <r>
          <rPr>
            <sz val="9"/>
            <color indexed="81"/>
            <rFont val="Tahoma"/>
            <charset val="1"/>
          </rPr>
          <t xml:space="preserve">F18 à F21 formule indiquée dans mon post
</t>
        </r>
      </text>
    </comment>
  </commentList>
</comments>
</file>

<file path=xl/sharedStrings.xml><?xml version="1.0" encoding="utf-8"?>
<sst xmlns="http://schemas.openxmlformats.org/spreadsheetml/2006/main" count="730" uniqueCount="36">
  <si>
    <t>ANNEE</t>
  </si>
  <si>
    <t>MOIS</t>
  </si>
  <si>
    <t>Sem N°</t>
  </si>
  <si>
    <t>Lundi</t>
  </si>
  <si>
    <t>Mardi</t>
  </si>
  <si>
    <t>Jeudi</t>
  </si>
  <si>
    <t>Vendredi</t>
  </si>
  <si>
    <t>Dévbut</t>
  </si>
  <si>
    <t>Fin</t>
  </si>
  <si>
    <t>Durée</t>
  </si>
  <si>
    <t>Format jours :</t>
  </si>
  <si>
    <t>Jour A</t>
  </si>
  <si>
    <t>à</t>
  </si>
  <si>
    <t>Soit</t>
  </si>
  <si>
    <t>→</t>
  </si>
  <si>
    <t>=</t>
  </si>
  <si>
    <t>Jour B</t>
  </si>
  <si>
    <t>Jour C</t>
  </si>
  <si>
    <t xml:space="preserve"> Férié</t>
  </si>
  <si>
    <r>
      <t xml:space="preserve">Jour </t>
    </r>
    <r>
      <rPr>
        <sz val="9"/>
        <color indexed="10"/>
        <rFont val="Arial"/>
        <family val="2"/>
      </rPr>
      <t>FE</t>
    </r>
  </si>
  <si>
    <t>Non trav</t>
  </si>
  <si>
    <t>jour NT</t>
  </si>
  <si>
    <t>Planning prévu du</t>
  </si>
  <si>
    <t>au</t>
  </si>
  <si>
    <t>Rappel :</t>
  </si>
  <si>
    <t>C.P</t>
  </si>
  <si>
    <t>jour CP</t>
  </si>
  <si>
    <t>(entrer manuellement)</t>
  </si>
  <si>
    <t>Fait ce mois</t>
  </si>
  <si>
    <t>Planning mensuel fixé du</t>
  </si>
  <si>
    <t>D</t>
  </si>
  <si>
    <t>Période du</t>
  </si>
  <si>
    <t>Prévu</t>
  </si>
  <si>
    <t>Effectué</t>
  </si>
  <si>
    <t>Reste</t>
  </si>
  <si>
    <t>Fait en plus</t>
  </si>
</sst>
</file>

<file path=xl/styles.xml><?xml version="1.0" encoding="utf-8"?>
<styleSheet xmlns="http://schemas.openxmlformats.org/spreadsheetml/2006/main">
  <numFmts count="7">
    <numFmt numFmtId="164" formatCode="hh:mm&quot; h&quot;"/>
    <numFmt numFmtId="165" formatCode="##&quot; jrs&quot;"/>
    <numFmt numFmtId="166" formatCode="[h]:mm&quot; h&quot;"/>
    <numFmt numFmtId="167" formatCode="dd"/>
    <numFmt numFmtId="168" formatCode="h:mm;@"/>
    <numFmt numFmtId="169" formatCode="[$-40C]d\-mmm\-yy;@"/>
    <numFmt numFmtId="170" formatCode="mmm"/>
  </numFmts>
  <fonts count="17">
    <font>
      <sz val="10"/>
      <color theme="1"/>
      <name val="Arial"/>
      <family val="2"/>
    </font>
    <font>
      <sz val="10"/>
      <color rgb="FFFF0000"/>
      <name val="Arial"/>
      <family val="2"/>
    </font>
    <font>
      <sz val="10"/>
      <name val="Arial"/>
    </font>
    <font>
      <b/>
      <sz val="10"/>
      <name val="Arial"/>
    </font>
    <font>
      <sz val="10"/>
      <name val="Arial"/>
      <family val="2"/>
    </font>
    <font>
      <i/>
      <sz val="9"/>
      <color indexed="23"/>
      <name val="Arial"/>
    </font>
    <font>
      <sz val="10"/>
      <color rgb="FF009900"/>
      <name val="Arial"/>
      <family val="2"/>
    </font>
    <font>
      <sz val="10"/>
      <color indexed="10"/>
      <name val="Arial"/>
      <family val="2"/>
    </font>
    <font>
      <sz val="9"/>
      <color indexed="10"/>
      <name val="Arial"/>
      <family val="2"/>
    </font>
    <font>
      <b/>
      <sz val="12"/>
      <color theme="1"/>
      <name val="Arial"/>
      <family val="2"/>
    </font>
    <font>
      <sz val="10"/>
      <color rgb="FF00B050"/>
      <name val="Arial"/>
      <family val="2"/>
    </font>
    <font>
      <i/>
      <sz val="10"/>
      <color theme="1" tint="0.499984740745262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Arial"/>
      <family val="2"/>
    </font>
    <font>
      <b/>
      <sz val="10"/>
      <name val="Arial"/>
      <family val="2"/>
    </font>
    <font>
      <i/>
      <sz val="9"/>
      <color indexed="23"/>
      <name val="Arial"/>
      <family val="2"/>
    </font>
    <font>
      <sz val="9"/>
      <color indexed="81"/>
      <name val="Tahoma"/>
      <charset val="1"/>
    </font>
  </fonts>
  <fills count="7">
    <fill>
      <patternFill patternType="none"/>
    </fill>
    <fill>
      <patternFill patternType="gray125"/>
    </fill>
    <fill>
      <patternFill patternType="lightTrellis">
        <fgColor indexed="52"/>
      </patternFill>
    </fill>
    <fill>
      <patternFill patternType="lightTrellis">
        <fgColor indexed="40"/>
      </patternFill>
    </fill>
    <fill>
      <patternFill patternType="solid">
        <fgColor indexed="65"/>
        <bgColor indexed="64"/>
      </patternFill>
    </fill>
    <fill>
      <patternFill patternType="solid">
        <fgColor indexed="65"/>
        <bgColor indexed="10"/>
      </patternFill>
    </fill>
    <fill>
      <patternFill patternType="solid">
        <fgColor theme="9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slantDashDot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  <border>
      <left style="medium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4" fillId="0" borderId="0"/>
  </cellStyleXfs>
  <cellXfs count="123">
    <xf numFmtId="0" fontId="0" fillId="0" borderId="0" xfId="0"/>
    <xf numFmtId="0" fontId="0" fillId="0" borderId="0" xfId="0"/>
    <xf numFmtId="0" fontId="3" fillId="0" borderId="11" xfId="1" applyFont="1" applyBorder="1" applyAlignment="1">
      <alignment horizontal="center" vertical="center"/>
    </xf>
    <xf numFmtId="0" fontId="2" fillId="0" borderId="3" xfId="1" applyBorder="1" applyAlignment="1">
      <alignment horizontal="center" vertical="center"/>
    </xf>
    <xf numFmtId="167" fontId="2" fillId="0" borderId="9" xfId="1" applyNumberFormat="1" applyBorder="1" applyAlignment="1">
      <alignment horizontal="center" vertical="center"/>
    </xf>
    <xf numFmtId="0" fontId="6" fillId="0" borderId="0" xfId="1" applyFont="1"/>
    <xf numFmtId="0" fontId="4" fillId="0" borderId="0" xfId="1" applyFont="1"/>
    <xf numFmtId="0" fontId="4" fillId="2" borderId="0" xfId="1" applyFont="1" applyFill="1"/>
    <xf numFmtId="49" fontId="4" fillId="0" borderId="0" xfId="1" applyNumberFormat="1" applyFont="1"/>
    <xf numFmtId="0" fontId="4" fillId="3" borderId="0" xfId="1" applyFont="1" applyFill="1"/>
    <xf numFmtId="0" fontId="4" fillId="4" borderId="0" xfId="1" applyFont="1" applyFill="1"/>
    <xf numFmtId="0" fontId="7" fillId="5" borderId="0" xfId="1" applyFont="1" applyFill="1"/>
    <xf numFmtId="0" fontId="0" fillId="0" borderId="0" xfId="0" applyAlignment="1">
      <alignment horizontal="center" vertical="center"/>
    </xf>
    <xf numFmtId="0" fontId="4" fillId="0" borderId="11" xfId="1" applyFont="1" applyBorder="1" applyAlignment="1">
      <alignment horizontal="center" vertical="center"/>
    </xf>
    <xf numFmtId="0" fontId="3" fillId="0" borderId="13" xfId="1" applyFont="1" applyBorder="1" applyAlignment="1">
      <alignment horizontal="center" vertical="center"/>
    </xf>
    <xf numFmtId="0" fontId="4" fillId="0" borderId="13" xfId="1" applyFont="1" applyBorder="1" applyAlignment="1">
      <alignment horizontal="center" vertical="center"/>
    </xf>
    <xf numFmtId="0" fontId="2" fillId="0" borderId="13" xfId="1" applyBorder="1" applyAlignment="1">
      <alignment horizontal="center" vertical="center"/>
    </xf>
    <xf numFmtId="167" fontId="2" fillId="0" borderId="13" xfId="1" applyNumberFormat="1" applyBorder="1" applyAlignment="1">
      <alignment horizontal="center" vertical="center"/>
    </xf>
    <xf numFmtId="167" fontId="4" fillId="0" borderId="0" xfId="1" applyNumberFormat="1" applyFont="1" applyBorder="1"/>
    <xf numFmtId="0" fontId="9" fillId="0" borderId="0" xfId="0" applyFont="1"/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10" fillId="6" borderId="0" xfId="0" applyFont="1" applyFill="1"/>
    <xf numFmtId="0" fontId="11" fillId="0" borderId="0" xfId="1" applyFont="1" applyFill="1"/>
    <xf numFmtId="0" fontId="12" fillId="0" borderId="0" xfId="0" applyFont="1"/>
    <xf numFmtId="0" fontId="13" fillId="0" borderId="0" xfId="0" applyFont="1"/>
    <xf numFmtId="167" fontId="4" fillId="0" borderId="9" xfId="1" applyNumberFormat="1" applyFont="1" applyBorder="1"/>
    <xf numFmtId="0" fontId="4" fillId="0" borderId="9" xfId="1" applyFont="1" applyBorder="1" applyAlignment="1">
      <alignment horizontal="center" vertical="center"/>
    </xf>
    <xf numFmtId="0" fontId="4" fillId="0" borderId="0" xfId="2"/>
    <xf numFmtId="0" fontId="4" fillId="0" borderId="0" xfId="2" applyNumberFormat="1" applyAlignment="1">
      <alignment horizontal="center" vertical="center"/>
    </xf>
    <xf numFmtId="0" fontId="4" fillId="2" borderId="0" xfId="2" applyFill="1"/>
    <xf numFmtId="49" fontId="4" fillId="0" borderId="17" xfId="2" applyNumberFormat="1" applyBorder="1"/>
    <xf numFmtId="49" fontId="4" fillId="0" borderId="17" xfId="2" applyNumberFormat="1" applyBorder="1" applyAlignment="1">
      <alignment horizontal="center" vertical="center"/>
    </xf>
    <xf numFmtId="0" fontId="4" fillId="3" borderId="0" xfId="2" applyFill="1"/>
    <xf numFmtId="0" fontId="4" fillId="4" borderId="0" xfId="2" applyFill="1"/>
    <xf numFmtId="0" fontId="7" fillId="5" borderId="0" xfId="2" applyFont="1" applyFill="1"/>
    <xf numFmtId="0" fontId="6" fillId="0" borderId="0" xfId="2" applyFont="1"/>
    <xf numFmtId="0" fontId="4" fillId="0" borderId="18" xfId="2" applyBorder="1"/>
    <xf numFmtId="0" fontId="4" fillId="0" borderId="9" xfId="2" applyBorder="1" applyAlignment="1">
      <alignment horizontal="center" vertical="center"/>
    </xf>
    <xf numFmtId="0" fontId="14" fillId="0" borderId="11" xfId="2" applyFont="1" applyBorder="1" applyAlignment="1">
      <alignment horizontal="center" vertical="center"/>
    </xf>
    <xf numFmtId="170" fontId="4" fillId="0" borderId="0" xfId="2" applyNumberFormat="1" applyFont="1" applyAlignment="1">
      <alignment horizontal="center" vertical="center"/>
    </xf>
    <xf numFmtId="0" fontId="4" fillId="0" borderId="3" xfId="2" applyBorder="1" applyAlignment="1">
      <alignment horizontal="center" vertical="center"/>
    </xf>
    <xf numFmtId="167" fontId="4" fillId="0" borderId="9" xfId="2" applyNumberFormat="1" applyBorder="1" applyAlignment="1">
      <alignment horizontal="center" vertical="center"/>
    </xf>
    <xf numFmtId="167" fontId="4" fillId="0" borderId="0" xfId="2" applyNumberFormat="1" applyFont="1"/>
    <xf numFmtId="169" fontId="9" fillId="0" borderId="0" xfId="0" applyNumberFormat="1" applyFont="1" applyAlignment="1">
      <alignment horizontal="center" vertical="center"/>
    </xf>
    <xf numFmtId="0" fontId="9" fillId="0" borderId="0" xfId="0" applyFont="1" applyAlignment="1"/>
    <xf numFmtId="164" fontId="4" fillId="0" borderId="0" xfId="1" applyNumberFormat="1" applyFont="1" applyAlignment="1">
      <alignment horizontal="center" vertical="center"/>
    </xf>
    <xf numFmtId="164" fontId="4" fillId="0" borderId="0" xfId="1" applyNumberFormat="1" applyFont="1" applyAlignment="1"/>
    <xf numFmtId="164" fontId="6" fillId="6" borderId="0" xfId="1" applyNumberFormat="1" applyFont="1" applyFill="1" applyAlignment="1">
      <alignment horizontal="center" vertical="center"/>
    </xf>
    <xf numFmtId="164" fontId="6" fillId="6" borderId="0" xfId="1" applyNumberFormat="1" applyFont="1" applyFill="1" applyAlignment="1"/>
    <xf numFmtId="165" fontId="4" fillId="0" borderId="0" xfId="1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166" fontId="4" fillId="0" borderId="0" xfId="1" applyNumberFormat="1" applyFont="1" applyAlignment="1">
      <alignment vertical="center"/>
    </xf>
    <xf numFmtId="166" fontId="4" fillId="0" borderId="0" xfId="1" applyNumberFormat="1" applyFont="1" applyAlignment="1"/>
    <xf numFmtId="164" fontId="6" fillId="0" borderId="0" xfId="1" applyNumberFormat="1" applyFont="1" applyAlignment="1">
      <alignment horizontal="center" vertical="center"/>
    </xf>
    <xf numFmtId="164" fontId="6" fillId="0" borderId="0" xfId="1" applyNumberFormat="1" applyFont="1" applyAlignment="1"/>
    <xf numFmtId="169" fontId="0" fillId="0" borderId="0" xfId="0" applyNumberFormat="1" applyAlignment="1">
      <alignment horizontal="center" vertical="center"/>
    </xf>
    <xf numFmtId="0" fontId="4" fillId="0" borderId="0" xfId="1" applyNumberFormat="1" applyFont="1" applyAlignment="1">
      <alignment horizontal="center" vertical="center"/>
    </xf>
    <xf numFmtId="0" fontId="2" fillId="0" borderId="6" xfId="1" applyBorder="1" applyAlignment="1">
      <alignment horizontal="center"/>
    </xf>
    <xf numFmtId="0" fontId="2" fillId="0" borderId="4" xfId="1" applyBorder="1" applyAlignment="1"/>
    <xf numFmtId="168" fontId="5" fillId="0" borderId="12" xfId="1" applyNumberFormat="1" applyFont="1" applyBorder="1" applyAlignment="1">
      <alignment vertical="center"/>
    </xf>
    <xf numFmtId="168" fontId="5" fillId="0" borderId="11" xfId="1" applyNumberFormat="1" applyFont="1" applyBorder="1" applyAlignment="1">
      <alignment vertical="center"/>
    </xf>
    <xf numFmtId="166" fontId="2" fillId="0" borderId="11" xfId="1" applyNumberFormat="1" applyBorder="1" applyAlignment="1">
      <alignment vertical="center"/>
    </xf>
    <xf numFmtId="166" fontId="2" fillId="0" borderId="3" xfId="1" applyNumberFormat="1" applyBorder="1" applyAlignment="1">
      <alignment vertical="center"/>
    </xf>
    <xf numFmtId="168" fontId="5" fillId="0" borderId="5" xfId="1" applyNumberFormat="1" applyFont="1" applyBorder="1" applyAlignment="1">
      <alignment vertical="center"/>
    </xf>
    <xf numFmtId="168" fontId="5" fillId="0" borderId="3" xfId="1" applyNumberFormat="1" applyFont="1" applyBorder="1" applyAlignment="1">
      <alignment vertical="center"/>
    </xf>
    <xf numFmtId="168" fontId="5" fillId="0" borderId="13" xfId="1" applyNumberFormat="1" applyFont="1" applyBorder="1" applyAlignment="1">
      <alignment vertical="center"/>
    </xf>
    <xf numFmtId="164" fontId="2" fillId="0" borderId="13" xfId="1" applyNumberFormat="1" applyBorder="1" applyAlignment="1"/>
    <xf numFmtId="0" fontId="2" fillId="0" borderId="1" xfId="1" applyNumberFormat="1" applyBorder="1" applyAlignment="1">
      <alignment horizontal="center" vertical="center"/>
    </xf>
    <xf numFmtId="0" fontId="2" fillId="0" borderId="7" xfId="1" applyBorder="1" applyAlignment="1"/>
    <xf numFmtId="0" fontId="2" fillId="0" borderId="2" xfId="1" applyBorder="1" applyAlignment="1">
      <alignment horizontal="center" vertical="center"/>
    </xf>
    <xf numFmtId="0" fontId="2" fillId="0" borderId="8" xfId="1" applyBorder="1" applyAlignment="1">
      <alignment horizontal="center" vertical="center"/>
    </xf>
    <xf numFmtId="0" fontId="2" fillId="0" borderId="3" xfId="1" applyBorder="1" applyAlignment="1">
      <alignment horizontal="center"/>
    </xf>
    <xf numFmtId="0" fontId="2" fillId="0" borderId="5" xfId="1" applyBorder="1" applyAlignment="1"/>
    <xf numFmtId="164" fontId="1" fillId="0" borderId="0" xfId="1" applyNumberFormat="1" applyFont="1" applyAlignment="1">
      <alignment horizontal="center" vertical="center"/>
    </xf>
    <xf numFmtId="164" fontId="1" fillId="0" borderId="0" xfId="1" applyNumberFormat="1" applyFont="1" applyAlignment="1"/>
    <xf numFmtId="0" fontId="2" fillId="0" borderId="6" xfId="1" applyBorder="1" applyAlignment="1">
      <alignment horizontal="center" vertical="center"/>
    </xf>
    <xf numFmtId="0" fontId="2" fillId="0" borderId="4" xfId="1" applyBorder="1" applyAlignment="1">
      <alignment horizontal="center" vertical="center"/>
    </xf>
    <xf numFmtId="0" fontId="2" fillId="0" borderId="4" xfId="1" applyBorder="1" applyAlignment="1">
      <alignment horizontal="center"/>
    </xf>
    <xf numFmtId="0" fontId="2" fillId="0" borderId="5" xfId="1" applyBorder="1" applyAlignment="1">
      <alignment horizontal="center"/>
    </xf>
    <xf numFmtId="0" fontId="2" fillId="0" borderId="1" xfId="1" applyBorder="1" applyAlignment="1">
      <alignment horizontal="center" vertical="center" wrapText="1"/>
    </xf>
    <xf numFmtId="0" fontId="2" fillId="0" borderId="7" xfId="1" applyBorder="1" applyAlignment="1">
      <alignment horizontal="center" vertical="center" wrapText="1"/>
    </xf>
    <xf numFmtId="0" fontId="2" fillId="0" borderId="10" xfId="1" applyBorder="1" applyAlignment="1">
      <alignment horizontal="center" vertical="center"/>
    </xf>
    <xf numFmtId="0" fontId="2" fillId="0" borderId="7" xfId="1" applyBorder="1" applyAlignment="1">
      <alignment horizontal="center" vertical="center"/>
    </xf>
    <xf numFmtId="168" fontId="15" fillId="0" borderId="5" xfId="2" applyNumberFormat="1" applyFont="1" applyBorder="1" applyAlignment="1">
      <alignment vertical="center"/>
    </xf>
    <xf numFmtId="168" fontId="15" fillId="0" borderId="3" xfId="2" applyNumberFormat="1" applyFont="1" applyBorder="1" applyAlignment="1">
      <alignment vertical="center"/>
    </xf>
    <xf numFmtId="168" fontId="15" fillId="0" borderId="12" xfId="2" applyNumberFormat="1" applyFont="1" applyBorder="1" applyAlignment="1">
      <alignment vertical="center"/>
    </xf>
    <xf numFmtId="168" fontId="15" fillId="0" borderId="11" xfId="2" applyNumberFormat="1" applyFont="1" applyBorder="1" applyAlignment="1">
      <alignment vertical="center"/>
    </xf>
    <xf numFmtId="164" fontId="4" fillId="0" borderId="11" xfId="2" applyNumberFormat="1" applyBorder="1" applyAlignment="1"/>
    <xf numFmtId="164" fontId="4" fillId="0" borderId="3" xfId="2" applyNumberFormat="1" applyBorder="1" applyAlignment="1"/>
    <xf numFmtId="168" fontId="15" fillId="0" borderId="19" xfId="2" applyNumberFormat="1" applyFont="1" applyBorder="1" applyAlignment="1">
      <alignment vertical="center"/>
    </xf>
    <xf numFmtId="0" fontId="4" fillId="0" borderId="8" xfId="2" applyBorder="1" applyAlignment="1">
      <alignment horizontal="center" vertical="center"/>
    </xf>
    <xf numFmtId="0" fontId="4" fillId="0" borderId="7" xfId="2" applyBorder="1" applyAlignment="1">
      <alignment horizontal="center" vertical="center"/>
    </xf>
    <xf numFmtId="0" fontId="4" fillId="0" borderId="10" xfId="2" applyBorder="1" applyAlignment="1">
      <alignment horizontal="center" vertical="center"/>
    </xf>
    <xf numFmtId="164" fontId="4" fillId="0" borderId="0" xfId="2" applyNumberFormat="1" applyAlignment="1">
      <alignment horizontal="center" vertical="center"/>
    </xf>
    <xf numFmtId="164" fontId="4" fillId="0" borderId="0" xfId="2" applyNumberFormat="1" applyAlignment="1"/>
    <xf numFmtId="164" fontId="4" fillId="0" borderId="0" xfId="2" applyNumberFormat="1" applyFont="1" applyAlignment="1">
      <alignment horizontal="center" vertical="center"/>
    </xf>
    <xf numFmtId="164" fontId="4" fillId="0" borderId="0" xfId="2" applyNumberFormat="1" applyFont="1" applyAlignment="1"/>
    <xf numFmtId="0" fontId="4" fillId="0" borderId="1" xfId="2" applyNumberFormat="1" applyBorder="1" applyAlignment="1">
      <alignment horizontal="center" vertical="center"/>
    </xf>
    <xf numFmtId="0" fontId="4" fillId="0" borderId="7" xfId="2" applyBorder="1" applyAlignment="1"/>
    <xf numFmtId="0" fontId="4" fillId="0" borderId="2" xfId="2" applyBorder="1" applyAlignment="1">
      <alignment horizontal="center" vertical="center"/>
    </xf>
    <xf numFmtId="0" fontId="4" fillId="0" borderId="1" xfId="2" applyBorder="1" applyAlignment="1">
      <alignment horizontal="center" vertical="center" wrapText="1"/>
    </xf>
    <xf numFmtId="0" fontId="4" fillId="0" borderId="7" xfId="2" applyBorder="1" applyAlignment="1">
      <alignment horizontal="center" vertical="center" wrapText="1"/>
    </xf>
    <xf numFmtId="0" fontId="4" fillId="0" borderId="3" xfId="2" applyBorder="1" applyAlignment="1">
      <alignment horizontal="center"/>
    </xf>
    <xf numFmtId="0" fontId="4" fillId="0" borderId="4" xfId="2" applyBorder="1" applyAlignment="1"/>
    <xf numFmtId="0" fontId="4" fillId="0" borderId="5" xfId="2" applyBorder="1" applyAlignment="1"/>
    <xf numFmtId="0" fontId="4" fillId="0" borderId="6" xfId="2" applyBorder="1" applyAlignment="1">
      <alignment horizontal="center"/>
    </xf>
    <xf numFmtId="0" fontId="4" fillId="0" borderId="6" xfId="2" applyBorder="1" applyAlignment="1">
      <alignment horizontal="center" vertical="center"/>
    </xf>
    <xf numFmtId="0" fontId="4" fillId="0" borderId="4" xfId="2" applyBorder="1" applyAlignment="1">
      <alignment horizontal="center" vertical="center"/>
    </xf>
    <xf numFmtId="0" fontId="4" fillId="0" borderId="4" xfId="2" applyBorder="1" applyAlignment="1">
      <alignment horizontal="center"/>
    </xf>
    <xf numFmtId="0" fontId="4" fillId="0" borderId="5" xfId="2" applyBorder="1" applyAlignment="1">
      <alignment horizontal="center"/>
    </xf>
    <xf numFmtId="166" fontId="4" fillId="0" borderId="16" xfId="2" applyNumberFormat="1" applyBorder="1" applyAlignment="1">
      <alignment horizontal="center" vertical="center"/>
    </xf>
    <xf numFmtId="166" fontId="4" fillId="0" borderId="14" xfId="2" applyNumberFormat="1" applyBorder="1" applyAlignment="1">
      <alignment horizontal="center" vertical="center"/>
    </xf>
    <xf numFmtId="166" fontId="4" fillId="0" borderId="14" xfId="2" applyNumberFormat="1" applyBorder="1" applyAlignment="1"/>
    <xf numFmtId="0" fontId="4" fillId="0" borderId="0" xfId="2" applyNumberFormat="1" applyAlignment="1">
      <alignment horizontal="center" vertical="center"/>
    </xf>
    <xf numFmtId="165" fontId="4" fillId="0" borderId="14" xfId="2" applyNumberFormat="1" applyBorder="1" applyAlignment="1">
      <alignment horizontal="center" vertical="center"/>
    </xf>
    <xf numFmtId="165" fontId="4" fillId="0" borderId="15" xfId="2" applyNumberFormat="1" applyBorder="1" applyAlignment="1">
      <alignment horizontal="center" vertical="center"/>
    </xf>
    <xf numFmtId="164" fontId="4" fillId="0" borderId="16" xfId="2" applyNumberFormat="1" applyBorder="1" applyAlignment="1">
      <alignment horizontal="center" vertical="center"/>
    </xf>
    <xf numFmtId="0" fontId="14" fillId="0" borderId="0" xfId="2" applyNumberFormat="1" applyFont="1" applyAlignment="1">
      <alignment horizontal="center" vertical="center"/>
    </xf>
    <xf numFmtId="169" fontId="14" fillId="0" borderId="0" xfId="2" applyNumberFormat="1" applyFont="1" applyAlignment="1">
      <alignment horizontal="center" vertical="center"/>
    </xf>
    <xf numFmtId="0" fontId="14" fillId="0" borderId="14" xfId="2" applyNumberFormat="1" applyFont="1" applyBorder="1" applyAlignment="1">
      <alignment horizontal="center" vertical="center"/>
    </xf>
    <xf numFmtId="0" fontId="4" fillId="0" borderId="15" xfId="2" applyNumberFormat="1" applyBorder="1" applyAlignment="1">
      <alignment horizontal="center" vertical="center"/>
    </xf>
    <xf numFmtId="0" fontId="4" fillId="0" borderId="16" xfId="2" applyNumberFormat="1" applyBorder="1" applyAlignment="1">
      <alignment horizontal="center" vertical="center"/>
    </xf>
  </cellXfs>
  <cellStyles count="3">
    <cellStyle name="Normal" xfId="0" builtinId="0"/>
    <cellStyle name="Normal_Feuil1" xfId="1"/>
    <cellStyle name="Normal_Feuil1 2" xfId="2"/>
  </cellStyles>
  <dxfs count="52">
    <dxf>
      <font>
        <color rgb="FF009900"/>
      </font>
    </dxf>
    <dxf>
      <font>
        <color rgb="FFFF0000"/>
      </font>
    </dxf>
    <dxf>
      <fill>
        <patternFill patternType="lightTrellis">
          <fgColor rgb="FF00B0F0"/>
        </patternFill>
      </fill>
    </dxf>
    <dxf>
      <fill>
        <patternFill patternType="lightTrellis">
          <fgColor rgb="FFF7994B"/>
        </patternFill>
      </fill>
    </dxf>
    <dxf>
      <font>
        <color rgb="FFFF0000"/>
      </font>
    </dxf>
    <dxf>
      <font>
        <color rgb="FF00B050"/>
      </font>
    </dxf>
    <dxf>
      <fill>
        <patternFill patternType="lightTrellis">
          <fgColor theme="9" tint="-0.24994659260841701"/>
          <bgColor auto="1"/>
        </patternFill>
      </fill>
    </dxf>
    <dxf>
      <font>
        <color auto="1"/>
      </font>
      <fill>
        <patternFill patternType="lightTrellis">
          <fgColor rgb="FF00B0F0"/>
          <bgColor auto="1"/>
        </patternFill>
      </fill>
    </dxf>
    <dxf>
      <font>
        <color rgb="FFFF0000"/>
      </font>
    </dxf>
    <dxf>
      <font>
        <color rgb="FF00B050"/>
      </font>
    </dxf>
    <dxf>
      <fill>
        <patternFill patternType="lightTrellis">
          <fgColor theme="9" tint="-0.24994659260841701"/>
          <bgColor auto="1"/>
        </patternFill>
      </fill>
    </dxf>
    <dxf>
      <font>
        <color auto="1"/>
      </font>
      <fill>
        <patternFill patternType="lightTrellis">
          <fgColor rgb="FF00B0F0"/>
          <bgColor auto="1"/>
        </patternFill>
      </fill>
    </dxf>
    <dxf>
      <font>
        <color rgb="FFFF0000"/>
      </font>
    </dxf>
    <dxf>
      <font>
        <color rgb="FF00B050"/>
      </font>
    </dxf>
    <dxf>
      <fill>
        <patternFill patternType="lightTrellis">
          <fgColor theme="9" tint="-0.24994659260841701"/>
          <bgColor auto="1"/>
        </patternFill>
      </fill>
    </dxf>
    <dxf>
      <font>
        <color auto="1"/>
      </font>
      <fill>
        <patternFill patternType="lightTrellis">
          <fgColor rgb="FF00B0F0"/>
          <bgColor auto="1"/>
        </patternFill>
      </fill>
    </dxf>
    <dxf>
      <font>
        <color rgb="FFFF0000"/>
      </font>
    </dxf>
    <dxf>
      <font>
        <color rgb="FF00B050"/>
      </font>
    </dxf>
    <dxf>
      <fill>
        <patternFill patternType="lightTrellis">
          <fgColor theme="9" tint="-0.24994659260841701"/>
          <bgColor auto="1"/>
        </patternFill>
      </fill>
    </dxf>
    <dxf>
      <font>
        <color auto="1"/>
      </font>
      <fill>
        <patternFill patternType="lightTrellis">
          <fgColor rgb="FF00B0F0"/>
          <bgColor auto="1"/>
        </patternFill>
      </fill>
    </dxf>
    <dxf>
      <font>
        <color rgb="FFFF0000"/>
      </font>
    </dxf>
    <dxf>
      <font>
        <color rgb="FF00B050"/>
      </font>
    </dxf>
    <dxf>
      <fill>
        <patternFill patternType="lightTrellis">
          <fgColor theme="9" tint="-0.24994659260841701"/>
          <bgColor auto="1"/>
        </patternFill>
      </fill>
    </dxf>
    <dxf>
      <font>
        <color auto="1"/>
      </font>
      <fill>
        <patternFill patternType="lightTrellis">
          <fgColor rgb="FF00B0F0"/>
          <bgColor auto="1"/>
        </patternFill>
      </fill>
    </dxf>
    <dxf>
      <font>
        <color rgb="FFFF0000"/>
      </font>
    </dxf>
    <dxf>
      <font>
        <color rgb="FF00B050"/>
      </font>
    </dxf>
    <dxf>
      <fill>
        <patternFill patternType="lightTrellis">
          <fgColor theme="9" tint="-0.24994659260841701"/>
          <bgColor auto="1"/>
        </patternFill>
      </fill>
    </dxf>
    <dxf>
      <font>
        <color auto="1"/>
      </font>
      <fill>
        <patternFill patternType="lightTrellis">
          <fgColor rgb="FF00B0F0"/>
          <bgColor auto="1"/>
        </patternFill>
      </fill>
    </dxf>
    <dxf>
      <font>
        <color rgb="FFFF0000"/>
      </font>
    </dxf>
    <dxf>
      <font>
        <color rgb="FF00B050"/>
      </font>
    </dxf>
    <dxf>
      <fill>
        <patternFill patternType="lightTrellis">
          <fgColor theme="9" tint="-0.24994659260841701"/>
          <bgColor auto="1"/>
        </patternFill>
      </fill>
    </dxf>
    <dxf>
      <font>
        <color auto="1"/>
      </font>
      <fill>
        <patternFill patternType="lightTrellis">
          <fgColor rgb="FF00B0F0"/>
          <bgColor auto="1"/>
        </patternFill>
      </fill>
    </dxf>
    <dxf>
      <font>
        <color rgb="FFFF0000"/>
      </font>
    </dxf>
    <dxf>
      <font>
        <color rgb="FF00B050"/>
      </font>
    </dxf>
    <dxf>
      <fill>
        <patternFill patternType="lightTrellis">
          <fgColor theme="9" tint="-0.24994659260841701"/>
          <bgColor auto="1"/>
        </patternFill>
      </fill>
    </dxf>
    <dxf>
      <font>
        <color auto="1"/>
      </font>
      <fill>
        <patternFill patternType="lightTrellis">
          <fgColor rgb="FF00B0F0"/>
          <bgColor auto="1"/>
        </patternFill>
      </fill>
    </dxf>
    <dxf>
      <font>
        <color rgb="FFFF0000"/>
      </font>
    </dxf>
    <dxf>
      <font>
        <color rgb="FF00B050"/>
      </font>
    </dxf>
    <dxf>
      <fill>
        <patternFill patternType="lightTrellis">
          <fgColor theme="9" tint="-0.24994659260841701"/>
          <bgColor auto="1"/>
        </patternFill>
      </fill>
    </dxf>
    <dxf>
      <font>
        <color auto="1"/>
      </font>
      <fill>
        <patternFill patternType="lightTrellis">
          <fgColor rgb="FF00B0F0"/>
          <bgColor auto="1"/>
        </patternFill>
      </fill>
    </dxf>
    <dxf>
      <font>
        <color rgb="FFFF0000"/>
      </font>
    </dxf>
    <dxf>
      <font>
        <color rgb="FF00B050"/>
      </font>
    </dxf>
    <dxf>
      <fill>
        <patternFill patternType="lightTrellis">
          <fgColor theme="9" tint="-0.24994659260841701"/>
          <bgColor auto="1"/>
        </patternFill>
      </fill>
    </dxf>
    <dxf>
      <font>
        <color auto="1"/>
      </font>
      <fill>
        <patternFill patternType="lightTrellis">
          <fgColor rgb="FF00B0F0"/>
          <bgColor auto="1"/>
        </patternFill>
      </fill>
    </dxf>
    <dxf>
      <font>
        <color rgb="FFFF0000"/>
      </font>
    </dxf>
    <dxf>
      <font>
        <color rgb="FF00B050"/>
      </font>
    </dxf>
    <dxf>
      <fill>
        <patternFill patternType="lightTrellis">
          <fgColor theme="9" tint="-0.24994659260841701"/>
          <bgColor auto="1"/>
        </patternFill>
      </fill>
    </dxf>
    <dxf>
      <font>
        <color auto="1"/>
      </font>
      <fill>
        <patternFill patternType="lightTrellis">
          <fgColor rgb="FF00B0F0"/>
          <bgColor auto="1"/>
        </patternFill>
      </fill>
    </dxf>
    <dxf>
      <font>
        <color rgb="FF00B050"/>
      </font>
    </dxf>
    <dxf>
      <font>
        <color rgb="FFFF0000"/>
      </font>
    </dxf>
    <dxf>
      <font>
        <color auto="1"/>
      </font>
      <fill>
        <patternFill patternType="lightTrellis">
          <fgColor rgb="FF00B0F0"/>
          <bgColor auto="1"/>
        </patternFill>
      </fill>
    </dxf>
    <dxf>
      <fill>
        <patternFill patternType="lightTrellis">
          <fgColor theme="9" tint="-0.24994659260841701"/>
          <bgColor auto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28575</xdr:colOff>
      <xdr:row>9</xdr:row>
      <xdr:rowOff>123825</xdr:rowOff>
    </xdr:from>
    <xdr:to>
      <xdr:col>31</xdr:col>
      <xdr:colOff>28575</xdr:colOff>
      <xdr:row>13</xdr:row>
      <xdr:rowOff>123825</xdr:rowOff>
    </xdr:to>
    <xdr:sp macro="" textlink="">
      <xdr:nvSpPr>
        <xdr:cNvPr id="8" name="Rectangle 7"/>
        <xdr:cNvSpPr/>
      </xdr:nvSpPr>
      <xdr:spPr>
        <a:xfrm>
          <a:off x="2847975" y="1581150"/>
          <a:ext cx="3438525" cy="647700"/>
        </a:xfrm>
        <a:prstGeom prst="rect">
          <a:avLst/>
        </a:prstGeom>
        <a:solidFill>
          <a:sysClr val="window" lastClr="FFFFFF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En</a:t>
          </a:r>
          <a:r>
            <a:rPr lang="fr-FR" sz="1100" baseline="0">
              <a:solidFill>
                <a:sysClr val="windowText" lastClr="000000"/>
              </a:solidFill>
            </a:rPr>
            <a:t> colonne F je voudrais récupérer l'heure de début du lundi concerné dans une des feuilles précédentes qui contient cette date.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28575</xdr:colOff>
      <xdr:row>12</xdr:row>
      <xdr:rowOff>38100</xdr:rowOff>
    </xdr:from>
    <xdr:to>
      <xdr:col>5</xdr:col>
      <xdr:colOff>123825</xdr:colOff>
      <xdr:row>14</xdr:row>
      <xdr:rowOff>114300</xdr:rowOff>
    </xdr:to>
    <xdr:cxnSp macro="">
      <xdr:nvCxnSpPr>
        <xdr:cNvPr id="3" name="Connecteur droit avec flèche 2"/>
        <xdr:cNvCxnSpPr/>
      </xdr:nvCxnSpPr>
      <xdr:spPr>
        <a:xfrm>
          <a:off x="1581150" y="1981200"/>
          <a:ext cx="95250" cy="400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3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AT21"/>
  <sheetViews>
    <sheetView workbookViewId="0">
      <selection activeCell="AJ16" sqref="AJ16"/>
    </sheetView>
  </sheetViews>
  <sheetFormatPr baseColWidth="10" defaultRowHeight="12.75"/>
  <cols>
    <col min="1" max="1" width="5" customWidth="1"/>
    <col min="2" max="2" width="7.7109375" customWidth="1"/>
    <col min="3" max="3" width="8.28515625" customWidth="1"/>
    <col min="4" max="4" width="4.5703125" customWidth="1"/>
    <col min="5" max="70" width="2.7109375" customWidth="1"/>
  </cols>
  <sheetData>
    <row r="2" spans="2:46" ht="18">
      <c r="C2" s="25" t="s">
        <v>29</v>
      </c>
      <c r="D2" s="24"/>
      <c r="F2" s="19"/>
      <c r="M2" s="44"/>
      <c r="N2" s="44"/>
      <c r="O2" s="44"/>
      <c r="P2" s="45"/>
      <c r="Q2" s="24" t="s">
        <v>23</v>
      </c>
      <c r="R2" s="44"/>
      <c r="S2" s="44"/>
      <c r="T2" s="44"/>
      <c r="U2" s="45"/>
    </row>
    <row r="4" spans="2:46">
      <c r="B4" s="68" t="s">
        <v>0</v>
      </c>
      <c r="C4" s="70" t="s">
        <v>1</v>
      </c>
      <c r="D4" s="80" t="s">
        <v>2</v>
      </c>
      <c r="E4" s="72" t="s">
        <v>3</v>
      </c>
      <c r="F4" s="59"/>
      <c r="G4" s="59"/>
      <c r="H4" s="59"/>
      <c r="I4" s="59"/>
      <c r="J4" s="59"/>
      <c r="K4" s="59"/>
      <c r="L4" s="73"/>
      <c r="M4" s="58" t="s">
        <v>4</v>
      </c>
      <c r="N4" s="59"/>
      <c r="O4" s="59"/>
      <c r="P4" s="59"/>
      <c r="Q4" s="59"/>
      <c r="R4" s="59"/>
      <c r="S4" s="59"/>
      <c r="T4" s="59"/>
      <c r="U4" s="76" t="s">
        <v>5</v>
      </c>
      <c r="V4" s="77"/>
      <c r="W4" s="77"/>
      <c r="X4" s="77"/>
      <c r="Y4" s="77"/>
      <c r="Z4" s="77"/>
      <c r="AA4" s="77"/>
      <c r="AB4" s="77"/>
      <c r="AC4" s="58" t="s">
        <v>6</v>
      </c>
      <c r="AD4" s="78"/>
      <c r="AE4" s="78"/>
      <c r="AF4" s="78"/>
      <c r="AG4" s="78"/>
      <c r="AH4" s="78"/>
      <c r="AI4" s="78"/>
      <c r="AJ4" s="79"/>
    </row>
    <row r="5" spans="2:46">
      <c r="B5" s="69"/>
      <c r="C5" s="71"/>
      <c r="D5" s="81"/>
      <c r="E5" s="27" t="s">
        <v>30</v>
      </c>
      <c r="F5" s="82" t="s">
        <v>7</v>
      </c>
      <c r="G5" s="71"/>
      <c r="H5" s="71" t="s">
        <v>8</v>
      </c>
      <c r="I5" s="71"/>
      <c r="J5" s="71" t="s">
        <v>9</v>
      </c>
      <c r="K5" s="71"/>
      <c r="L5" s="83"/>
      <c r="M5" s="27" t="s">
        <v>30</v>
      </c>
      <c r="N5" s="82" t="s">
        <v>7</v>
      </c>
      <c r="O5" s="71"/>
      <c r="P5" s="71" t="s">
        <v>8</v>
      </c>
      <c r="Q5" s="71"/>
      <c r="R5" s="71" t="s">
        <v>9</v>
      </c>
      <c r="S5" s="71"/>
      <c r="T5" s="83"/>
      <c r="U5" s="27" t="s">
        <v>30</v>
      </c>
      <c r="V5" s="82" t="s">
        <v>7</v>
      </c>
      <c r="W5" s="71"/>
      <c r="X5" s="71" t="s">
        <v>8</v>
      </c>
      <c r="Y5" s="71"/>
      <c r="Z5" s="71" t="s">
        <v>9</v>
      </c>
      <c r="AA5" s="71"/>
      <c r="AB5" s="83"/>
      <c r="AC5" s="27" t="s">
        <v>30</v>
      </c>
      <c r="AD5" s="82" t="s">
        <v>7</v>
      </c>
      <c r="AE5" s="71"/>
      <c r="AF5" s="71" t="s">
        <v>8</v>
      </c>
      <c r="AG5" s="71"/>
      <c r="AH5" s="71" t="s">
        <v>9</v>
      </c>
      <c r="AI5" s="71"/>
      <c r="AJ5" s="71"/>
    </row>
    <row r="6" spans="2:46">
      <c r="B6" s="2">
        <v>2019</v>
      </c>
      <c r="C6" s="13" t="str">
        <f>TEXT(DATE(B6,1,3)-WEEKDAY(DATE(B6,1,3))-5+7*D6,"mmm")</f>
        <v>nov</v>
      </c>
      <c r="D6" s="3">
        <v>45</v>
      </c>
      <c r="E6" s="4">
        <f>(7*$D6+DATE($B6,1,3)-WEEKDAY(DATE($B6,1,3))-5)+(1-1)</f>
        <v>43773</v>
      </c>
      <c r="F6" s="64">
        <v>0.33333333333333331</v>
      </c>
      <c r="G6" s="65"/>
      <c r="H6" s="64">
        <v>0.76041666666666663</v>
      </c>
      <c r="I6" s="65"/>
      <c r="J6" s="62">
        <f>H6-F6</f>
        <v>0.42708333333333331</v>
      </c>
      <c r="K6" s="62"/>
      <c r="L6" s="63"/>
      <c r="M6" s="4">
        <v>44033</v>
      </c>
      <c r="N6" s="64">
        <v>0.33333333333333331</v>
      </c>
      <c r="O6" s="65"/>
      <c r="P6" s="60"/>
      <c r="Q6" s="61"/>
      <c r="R6" s="62">
        <f>P6-N6</f>
        <v>-0.33333333333333331</v>
      </c>
      <c r="S6" s="62"/>
      <c r="T6" s="63"/>
      <c r="U6" s="4">
        <f>(7*$D6+DATE($B6,1,3)-WEEKDAY(DATE($B6,1,3))-5)+(4-1)</f>
        <v>43776</v>
      </c>
      <c r="V6" s="64">
        <v>0.33333333333333331</v>
      </c>
      <c r="W6" s="65"/>
      <c r="X6" s="60"/>
      <c r="Y6" s="61"/>
      <c r="Z6" s="62">
        <f>X6-V6</f>
        <v>-0.33333333333333331</v>
      </c>
      <c r="AA6" s="62"/>
      <c r="AB6" s="63"/>
      <c r="AC6" s="26">
        <f>(7*$D6+DATE($B6,1,3)-WEEKDAY(DATE($B6,1,3))-5)+(5-1)</f>
        <v>43777</v>
      </c>
      <c r="AD6" s="64">
        <v>0.33333333333333331</v>
      </c>
      <c r="AE6" s="65"/>
      <c r="AF6" s="60">
        <v>0.78125</v>
      </c>
      <c r="AG6" s="61"/>
      <c r="AH6" s="62">
        <f>AF6-AD6</f>
        <v>0.44791666666666669</v>
      </c>
      <c r="AI6" s="62"/>
      <c r="AJ6" s="63"/>
    </row>
    <row r="7" spans="2:46">
      <c r="B7" s="2">
        <v>2019</v>
      </c>
      <c r="C7" s="13" t="str">
        <f t="shared" ref="C7:C10" si="0">TEXT(DATE(B7,1,3)-WEEKDAY(DATE(B7,1,3))-5+7*D7,"mmm")</f>
        <v>nov</v>
      </c>
      <c r="D7" s="3">
        <v>46</v>
      </c>
      <c r="E7" s="4">
        <f t="shared" ref="E7:E10" si="1">(7*$D7+DATE($B7,1,3)-WEEKDAY(DATE($B7,1,3))-5)+(1-1)</f>
        <v>43780</v>
      </c>
      <c r="F7" s="64">
        <v>0.33333333333333331</v>
      </c>
      <c r="G7" s="65"/>
      <c r="H7" s="60">
        <v>0.75</v>
      </c>
      <c r="I7" s="61"/>
      <c r="J7" s="62">
        <f t="shared" ref="J7:J10" si="2">H7-F7</f>
        <v>0.41666666666666669</v>
      </c>
      <c r="K7" s="62"/>
      <c r="L7" s="63"/>
      <c r="M7" s="4">
        <v>44040</v>
      </c>
      <c r="N7" s="64">
        <v>0.33333333333333331</v>
      </c>
      <c r="O7" s="65"/>
      <c r="P7" s="60"/>
      <c r="Q7" s="61"/>
      <c r="R7" s="62">
        <f t="shared" ref="R7:R10" si="3">P7-N7</f>
        <v>-0.33333333333333331</v>
      </c>
      <c r="S7" s="62"/>
      <c r="T7" s="63"/>
      <c r="U7" s="4">
        <f t="shared" ref="U7:U10" si="4">(7*$D7+DATE($B7,1,3)-WEEKDAY(DATE($B7,1,3))-5)+(4-1)</f>
        <v>43783</v>
      </c>
      <c r="V7" s="64">
        <v>0.33333333333333331</v>
      </c>
      <c r="W7" s="65"/>
      <c r="X7" s="60"/>
      <c r="Y7" s="61"/>
      <c r="Z7" s="62">
        <f t="shared" ref="Z7:Z9" si="5">X7-V7</f>
        <v>-0.33333333333333331</v>
      </c>
      <c r="AA7" s="62"/>
      <c r="AB7" s="63"/>
      <c r="AC7" s="26">
        <f t="shared" ref="AC7:AC10" si="6">(7*$D7+DATE($B7,1,3)-WEEKDAY(DATE($B7,1,3))-5)+(5-1)</f>
        <v>43784</v>
      </c>
      <c r="AD7" s="64">
        <v>0.33333333333333331</v>
      </c>
      <c r="AE7" s="65"/>
      <c r="AF7" s="60"/>
      <c r="AG7" s="61"/>
      <c r="AH7" s="62">
        <f t="shared" ref="AH7:AH10" si="7">AF7-AD7</f>
        <v>-0.33333333333333331</v>
      </c>
      <c r="AI7" s="62"/>
      <c r="AJ7" s="63"/>
    </row>
    <row r="8" spans="2:46">
      <c r="B8" s="2">
        <v>2019</v>
      </c>
      <c r="C8" s="13" t="str">
        <f t="shared" si="0"/>
        <v>nov</v>
      </c>
      <c r="D8" s="3">
        <v>47</v>
      </c>
      <c r="E8" s="4">
        <f t="shared" si="1"/>
        <v>43787</v>
      </c>
      <c r="F8" s="64">
        <v>0.33333333333333331</v>
      </c>
      <c r="G8" s="65"/>
      <c r="H8" s="60"/>
      <c r="I8" s="61"/>
      <c r="J8" s="62">
        <f t="shared" si="2"/>
        <v>-0.33333333333333331</v>
      </c>
      <c r="K8" s="62"/>
      <c r="L8" s="63"/>
      <c r="M8" s="4">
        <v>44047</v>
      </c>
      <c r="N8" s="64">
        <v>0.33333333333333331</v>
      </c>
      <c r="O8" s="65"/>
      <c r="P8" s="60"/>
      <c r="Q8" s="61"/>
      <c r="R8" s="62">
        <f t="shared" si="3"/>
        <v>-0.33333333333333331</v>
      </c>
      <c r="S8" s="62"/>
      <c r="T8" s="63"/>
      <c r="U8" s="4">
        <f t="shared" si="4"/>
        <v>43790</v>
      </c>
      <c r="V8" s="64">
        <v>0.33333333333333331</v>
      </c>
      <c r="W8" s="65"/>
      <c r="X8" s="60"/>
      <c r="Y8" s="61"/>
      <c r="Z8" s="62">
        <f t="shared" si="5"/>
        <v>-0.33333333333333331</v>
      </c>
      <c r="AA8" s="62"/>
      <c r="AB8" s="63"/>
      <c r="AC8" s="26">
        <f t="shared" si="6"/>
        <v>43791</v>
      </c>
      <c r="AD8" s="64">
        <v>0.33333333333333331</v>
      </c>
      <c r="AE8" s="65"/>
      <c r="AF8" s="60"/>
      <c r="AG8" s="61"/>
      <c r="AH8" s="62">
        <f t="shared" si="7"/>
        <v>-0.33333333333333331</v>
      </c>
      <c r="AI8" s="62"/>
      <c r="AJ8" s="63"/>
    </row>
    <row r="9" spans="2:46">
      <c r="B9" s="2">
        <v>2019</v>
      </c>
      <c r="C9" s="13" t="str">
        <f t="shared" si="0"/>
        <v>nov</v>
      </c>
      <c r="D9" s="3">
        <v>48</v>
      </c>
      <c r="E9" s="4">
        <f t="shared" si="1"/>
        <v>43794</v>
      </c>
      <c r="F9" s="64">
        <v>0.33333333333333331</v>
      </c>
      <c r="G9" s="65"/>
      <c r="H9" s="60"/>
      <c r="I9" s="61"/>
      <c r="J9" s="62">
        <f t="shared" si="2"/>
        <v>-0.33333333333333331</v>
      </c>
      <c r="K9" s="62"/>
      <c r="L9" s="63"/>
      <c r="M9" s="4">
        <v>44054</v>
      </c>
      <c r="N9" s="64">
        <v>0.33333333333333331</v>
      </c>
      <c r="O9" s="65"/>
      <c r="P9" s="60"/>
      <c r="Q9" s="61"/>
      <c r="R9" s="62">
        <f t="shared" si="3"/>
        <v>-0.33333333333333331</v>
      </c>
      <c r="S9" s="62"/>
      <c r="T9" s="63"/>
      <c r="U9" s="4">
        <f t="shared" si="4"/>
        <v>43797</v>
      </c>
      <c r="V9" s="64">
        <v>0.33333333333333331</v>
      </c>
      <c r="W9" s="65"/>
      <c r="X9" s="60"/>
      <c r="Y9" s="61"/>
      <c r="Z9" s="62">
        <f t="shared" si="5"/>
        <v>-0.33333333333333331</v>
      </c>
      <c r="AA9" s="62"/>
      <c r="AB9" s="63"/>
      <c r="AC9" s="26">
        <f t="shared" si="6"/>
        <v>43798</v>
      </c>
      <c r="AD9" s="64">
        <v>0.33333333333333331</v>
      </c>
      <c r="AE9" s="65"/>
      <c r="AF9" s="60"/>
      <c r="AG9" s="61"/>
      <c r="AH9" s="62">
        <f t="shared" si="7"/>
        <v>-0.33333333333333331</v>
      </c>
      <c r="AI9" s="62"/>
      <c r="AJ9" s="63"/>
    </row>
    <row r="10" spans="2:46">
      <c r="B10" s="2"/>
      <c r="C10" s="13" t="e">
        <f t="shared" si="0"/>
        <v>#VALUE!</v>
      </c>
      <c r="D10" s="3"/>
      <c r="E10" s="4">
        <f t="shared" si="1"/>
        <v>-5</v>
      </c>
      <c r="F10" s="64">
        <v>0.33333333333333331</v>
      </c>
      <c r="G10" s="65"/>
      <c r="H10" s="60"/>
      <c r="I10" s="61"/>
      <c r="J10" s="62">
        <f t="shared" si="2"/>
        <v>-0.33333333333333331</v>
      </c>
      <c r="K10" s="62"/>
      <c r="L10" s="63"/>
      <c r="M10" s="4">
        <v>44061</v>
      </c>
      <c r="N10" s="64">
        <v>0.33333333333333331</v>
      </c>
      <c r="O10" s="65"/>
      <c r="P10" s="60"/>
      <c r="Q10" s="61"/>
      <c r="R10" s="62">
        <f t="shared" si="3"/>
        <v>-0.33333333333333331</v>
      </c>
      <c r="S10" s="62"/>
      <c r="T10" s="63"/>
      <c r="U10" s="4">
        <f t="shared" si="4"/>
        <v>-2</v>
      </c>
      <c r="V10" s="64">
        <v>0.33333333333333331</v>
      </c>
      <c r="W10" s="65"/>
      <c r="X10" s="60"/>
      <c r="Y10" s="61"/>
      <c r="Z10" s="62">
        <f t="shared" ref="Z10" si="8">X10-V10</f>
        <v>-0.33333333333333331</v>
      </c>
      <c r="AA10" s="62"/>
      <c r="AB10" s="63"/>
      <c r="AC10" s="26">
        <f t="shared" si="6"/>
        <v>-1</v>
      </c>
      <c r="AD10" s="64">
        <v>0.33333333333333331</v>
      </c>
      <c r="AE10" s="65"/>
      <c r="AF10" s="60"/>
      <c r="AG10" s="61"/>
      <c r="AH10" s="62">
        <f t="shared" si="7"/>
        <v>-0.33333333333333331</v>
      </c>
      <c r="AI10" s="62"/>
      <c r="AJ10" s="63"/>
      <c r="AT10" s="1"/>
    </row>
    <row r="11" spans="2:46">
      <c r="B11" s="14"/>
      <c r="C11" s="15"/>
      <c r="D11" s="16"/>
      <c r="E11" s="17"/>
      <c r="F11" s="66"/>
      <c r="G11" s="66"/>
      <c r="H11" s="66"/>
      <c r="I11" s="66"/>
      <c r="J11" s="67"/>
      <c r="K11" s="67"/>
      <c r="L11" s="67"/>
      <c r="M11" s="17"/>
      <c r="N11" s="66"/>
      <c r="O11" s="66"/>
      <c r="P11" s="66"/>
      <c r="Q11" s="66"/>
      <c r="R11" s="67"/>
      <c r="S11" s="67"/>
      <c r="T11" s="67"/>
      <c r="U11" s="17"/>
      <c r="V11" s="66"/>
      <c r="W11" s="66"/>
      <c r="X11" s="66"/>
      <c r="Y11" s="66"/>
      <c r="Z11" s="67"/>
      <c r="AA11" s="67"/>
      <c r="AB11" s="67"/>
      <c r="AC11" s="18"/>
      <c r="AD11" s="66"/>
      <c r="AE11" s="66"/>
      <c r="AF11" s="66"/>
      <c r="AG11" s="66"/>
      <c r="AH11" s="67"/>
      <c r="AI11" s="67"/>
      <c r="AJ11" s="67"/>
    </row>
    <row r="14" spans="2:46">
      <c r="C14" s="20" t="s">
        <v>24</v>
      </c>
      <c r="D14" s="21" t="s">
        <v>22</v>
      </c>
      <c r="E14" s="21"/>
      <c r="F14" s="21"/>
      <c r="G14" s="21"/>
      <c r="H14" s="21"/>
      <c r="I14" s="56"/>
      <c r="J14" s="56"/>
      <c r="K14" s="56"/>
      <c r="L14" s="12" t="s">
        <v>23</v>
      </c>
      <c r="M14" s="56"/>
      <c r="N14" s="56"/>
      <c r="O14" s="56"/>
      <c r="W14" s="51" t="s">
        <v>28</v>
      </c>
      <c r="X14" s="51"/>
      <c r="Y14" s="51"/>
    </row>
    <row r="15" spans="2:46">
      <c r="B15" s="6" t="s">
        <v>10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W15" s="51"/>
      <c r="X15" s="51"/>
      <c r="Y15" s="51"/>
    </row>
    <row r="16" spans="2:46">
      <c r="B16" s="6"/>
      <c r="C16" s="7" t="s">
        <v>11</v>
      </c>
      <c r="D16" s="46">
        <v>0.33333333333333331</v>
      </c>
      <c r="E16" s="46"/>
      <c r="F16" s="6" t="s">
        <v>12</v>
      </c>
      <c r="G16" s="46">
        <v>0.78125</v>
      </c>
      <c r="H16" s="46"/>
      <c r="I16" s="47"/>
      <c r="J16" s="57" t="s">
        <v>13</v>
      </c>
      <c r="K16" s="57"/>
      <c r="L16" s="46">
        <f>G16-D16</f>
        <v>0.44791666666666669</v>
      </c>
      <c r="M16" s="46"/>
      <c r="N16" s="47"/>
      <c r="O16" s="6" t="s">
        <v>14</v>
      </c>
      <c r="P16" s="50">
        <v>15</v>
      </c>
      <c r="Q16" s="50"/>
      <c r="R16" s="8" t="s">
        <v>15</v>
      </c>
      <c r="S16" s="52">
        <f>L16*P16</f>
        <v>6.71875</v>
      </c>
      <c r="T16" s="52"/>
      <c r="U16" s="53"/>
      <c r="X16" s="50">
        <f>COUNTIF($J$6:$AJ$10,"10:45")</f>
        <v>1</v>
      </c>
      <c r="Y16" s="50"/>
    </row>
    <row r="17" spans="2:25">
      <c r="B17" s="6"/>
      <c r="C17" s="9" t="s">
        <v>16</v>
      </c>
      <c r="D17" s="46">
        <v>0.33333333333333331</v>
      </c>
      <c r="E17" s="46"/>
      <c r="F17" s="6" t="s">
        <v>12</v>
      </c>
      <c r="G17" s="46">
        <v>0.76041666666666663</v>
      </c>
      <c r="H17" s="46"/>
      <c r="I17" s="47"/>
      <c r="J17" s="57" t="s">
        <v>13</v>
      </c>
      <c r="K17" s="57"/>
      <c r="L17" s="46">
        <f t="shared" ref="L17:L20" si="9">G17-D17</f>
        <v>0.42708333333333331</v>
      </c>
      <c r="M17" s="46"/>
      <c r="N17" s="47"/>
      <c r="O17" s="6" t="s">
        <v>14</v>
      </c>
      <c r="P17" s="50">
        <v>32</v>
      </c>
      <c r="Q17" s="50"/>
      <c r="R17" s="8" t="s">
        <v>15</v>
      </c>
      <c r="S17" s="52">
        <f>L17*P17</f>
        <v>13.666666666666666</v>
      </c>
      <c r="T17" s="52"/>
      <c r="U17" s="53"/>
      <c r="X17" s="50">
        <f>COUNTIF($J$6:$AJ$10,"10:15")</f>
        <v>1</v>
      </c>
      <c r="Y17" s="50"/>
    </row>
    <row r="18" spans="2:25">
      <c r="B18" s="6"/>
      <c r="C18" s="10" t="s">
        <v>17</v>
      </c>
      <c r="D18" s="46">
        <v>0.33333333333333331</v>
      </c>
      <c r="E18" s="46"/>
      <c r="F18" s="6" t="s">
        <v>12</v>
      </c>
      <c r="G18" s="46">
        <v>0.67708333333333337</v>
      </c>
      <c r="H18" s="46"/>
      <c r="I18" s="47"/>
      <c r="J18" s="57" t="s">
        <v>13</v>
      </c>
      <c r="K18" s="57"/>
      <c r="L18" s="46">
        <f t="shared" si="9"/>
        <v>0.34375000000000006</v>
      </c>
      <c r="M18" s="46"/>
      <c r="N18" s="47"/>
      <c r="O18" s="6" t="s">
        <v>14</v>
      </c>
      <c r="P18" s="50">
        <v>36</v>
      </c>
      <c r="Q18" s="50"/>
      <c r="R18" s="8" t="s">
        <v>15</v>
      </c>
      <c r="S18" s="52">
        <f t="shared" ref="S18:S19" si="10">L18*P18</f>
        <v>12.375000000000002</v>
      </c>
      <c r="T18" s="52"/>
      <c r="U18" s="53"/>
      <c r="X18" s="50">
        <f>COUNTIF($J$6:$AJ$10,"8:15")</f>
        <v>0</v>
      </c>
      <c r="Y18" s="50"/>
    </row>
    <row r="19" spans="2:25">
      <c r="B19" s="6" t="s">
        <v>18</v>
      </c>
      <c r="C19" s="11" t="s">
        <v>19</v>
      </c>
      <c r="D19" s="46">
        <v>0.33333333333333331</v>
      </c>
      <c r="E19" s="46"/>
      <c r="F19" s="6" t="s">
        <v>12</v>
      </c>
      <c r="G19" s="46">
        <v>0.75</v>
      </c>
      <c r="H19" s="46"/>
      <c r="I19" s="47"/>
      <c r="J19" s="57" t="s">
        <v>13</v>
      </c>
      <c r="K19" s="57"/>
      <c r="L19" s="74">
        <f t="shared" si="9"/>
        <v>0.41666666666666669</v>
      </c>
      <c r="M19" s="74"/>
      <c r="N19" s="75"/>
      <c r="O19" s="6" t="s">
        <v>14</v>
      </c>
      <c r="P19" s="50"/>
      <c r="Q19" s="50"/>
      <c r="R19" s="8" t="s">
        <v>15</v>
      </c>
      <c r="S19" s="52">
        <f t="shared" si="10"/>
        <v>0</v>
      </c>
      <c r="T19" s="52"/>
      <c r="U19" s="53"/>
      <c r="X19" s="50">
        <f>COUNTIF($J$6:$AJ$10,"0:00")</f>
        <v>0</v>
      </c>
      <c r="Y19" s="50"/>
    </row>
    <row r="20" spans="2:25">
      <c r="B20" s="6" t="s">
        <v>20</v>
      </c>
      <c r="C20" s="5" t="s">
        <v>21</v>
      </c>
      <c r="D20" s="46"/>
      <c r="E20" s="46"/>
      <c r="F20" s="6"/>
      <c r="G20" s="46"/>
      <c r="H20" s="46"/>
      <c r="I20" s="47"/>
      <c r="J20" s="6"/>
      <c r="K20" s="6"/>
      <c r="L20" s="54">
        <f t="shared" si="9"/>
        <v>0</v>
      </c>
      <c r="M20" s="54"/>
      <c r="N20" s="55"/>
      <c r="O20" s="6"/>
      <c r="P20" s="6"/>
      <c r="Q20" s="6"/>
      <c r="R20" s="6"/>
      <c r="S20" s="52">
        <f t="shared" ref="S20" si="11">L20*P20</f>
        <v>0</v>
      </c>
      <c r="T20" s="52"/>
      <c r="U20" s="53"/>
    </row>
    <row r="21" spans="2:25">
      <c r="B21" s="1" t="s">
        <v>25</v>
      </c>
      <c r="C21" s="22" t="s">
        <v>26</v>
      </c>
      <c r="D21" s="46"/>
      <c r="E21" s="46"/>
      <c r="F21" s="6"/>
      <c r="G21" s="46"/>
      <c r="H21" s="46"/>
      <c r="I21" s="47"/>
      <c r="L21" s="48">
        <f t="shared" ref="L21" si="12">G21-D21</f>
        <v>0</v>
      </c>
      <c r="M21" s="48"/>
      <c r="N21" s="49"/>
      <c r="O21" s="23" t="s">
        <v>27</v>
      </c>
    </row>
  </sheetData>
  <mergeCells count="131">
    <mergeCell ref="U4:AB4"/>
    <mergeCell ref="AC4:AJ4"/>
    <mergeCell ref="D4:D5"/>
    <mergeCell ref="AF7:AG7"/>
    <mergeCell ref="AH7:AJ7"/>
    <mergeCell ref="AD8:AE8"/>
    <mergeCell ref="AF8:AG8"/>
    <mergeCell ref="AH8:AJ8"/>
    <mergeCell ref="AD7:AE7"/>
    <mergeCell ref="AH6:AJ6"/>
    <mergeCell ref="F5:G5"/>
    <mergeCell ref="H5:I5"/>
    <mergeCell ref="J5:L5"/>
    <mergeCell ref="N5:O5"/>
    <mergeCell ref="P5:Q5"/>
    <mergeCell ref="V5:W5"/>
    <mergeCell ref="Z5:AB5"/>
    <mergeCell ref="AD5:AE5"/>
    <mergeCell ref="AF5:AG5"/>
    <mergeCell ref="J6:L6"/>
    <mergeCell ref="R5:T5"/>
    <mergeCell ref="AH5:AJ5"/>
    <mergeCell ref="N6:O6"/>
    <mergeCell ref="P6:Q6"/>
    <mergeCell ref="AD9:AE9"/>
    <mergeCell ref="AF11:AG11"/>
    <mergeCell ref="AH11:AJ11"/>
    <mergeCell ref="AF9:AG9"/>
    <mergeCell ref="AH9:AJ9"/>
    <mergeCell ref="AD10:AE10"/>
    <mergeCell ref="AF10:AG10"/>
    <mergeCell ref="AH10:AJ10"/>
    <mergeCell ref="AD11:AE11"/>
    <mergeCell ref="X11:Y11"/>
    <mergeCell ref="Z11:AB11"/>
    <mergeCell ref="X9:Y9"/>
    <mergeCell ref="Z9:AB9"/>
    <mergeCell ref="V10:W10"/>
    <mergeCell ref="X10:Y10"/>
    <mergeCell ref="Z10:AB10"/>
    <mergeCell ref="X7:Y7"/>
    <mergeCell ref="Z7:AB7"/>
    <mergeCell ref="V8:W8"/>
    <mergeCell ref="X8:Y8"/>
    <mergeCell ref="Z8:AB8"/>
    <mergeCell ref="V7:W7"/>
    <mergeCell ref="V9:W9"/>
    <mergeCell ref="V11:W11"/>
    <mergeCell ref="R6:T6"/>
    <mergeCell ref="V6:W6"/>
    <mergeCell ref="X6:Y6"/>
    <mergeCell ref="Z6:AB6"/>
    <mergeCell ref="AD6:AE6"/>
    <mergeCell ref="AF6:AG6"/>
    <mergeCell ref="X5:Y5"/>
    <mergeCell ref="D19:E19"/>
    <mergeCell ref="G19:I19"/>
    <mergeCell ref="J19:K19"/>
    <mergeCell ref="L19:N19"/>
    <mergeCell ref="J11:L11"/>
    <mergeCell ref="F9:G9"/>
    <mergeCell ref="N10:O10"/>
    <mergeCell ref="P10:Q10"/>
    <mergeCell ref="R10:T10"/>
    <mergeCell ref="P7:Q7"/>
    <mergeCell ref="R7:T7"/>
    <mergeCell ref="N8:O8"/>
    <mergeCell ref="P8:Q8"/>
    <mergeCell ref="R8:T8"/>
    <mergeCell ref="N7:O7"/>
    <mergeCell ref="N9:O9"/>
    <mergeCell ref="N11:O11"/>
    <mergeCell ref="B4:B5"/>
    <mergeCell ref="C4:C5"/>
    <mergeCell ref="F6:G6"/>
    <mergeCell ref="H6:I6"/>
    <mergeCell ref="F7:G7"/>
    <mergeCell ref="H7:I7"/>
    <mergeCell ref="J7:L7"/>
    <mergeCell ref="F8:G8"/>
    <mergeCell ref="H8:I8"/>
    <mergeCell ref="J8:L8"/>
    <mergeCell ref="E4:L4"/>
    <mergeCell ref="M4:T4"/>
    <mergeCell ref="P17:Q17"/>
    <mergeCell ref="S17:U17"/>
    <mergeCell ref="D18:E18"/>
    <mergeCell ref="G18:I18"/>
    <mergeCell ref="J18:K18"/>
    <mergeCell ref="L18:N18"/>
    <mergeCell ref="P18:Q18"/>
    <mergeCell ref="S18:U18"/>
    <mergeCell ref="H9:I9"/>
    <mergeCell ref="J9:L9"/>
    <mergeCell ref="F10:G10"/>
    <mergeCell ref="H10:I10"/>
    <mergeCell ref="J10:L10"/>
    <mergeCell ref="F11:G11"/>
    <mergeCell ref="H11:I11"/>
    <mergeCell ref="D16:E16"/>
    <mergeCell ref="G16:I16"/>
    <mergeCell ref="J16:K16"/>
    <mergeCell ref="L16:N16"/>
    <mergeCell ref="P11:Q11"/>
    <mergeCell ref="R11:T11"/>
    <mergeCell ref="P9:Q9"/>
    <mergeCell ref="R9:T9"/>
    <mergeCell ref="M2:P2"/>
    <mergeCell ref="R2:U2"/>
    <mergeCell ref="D21:E21"/>
    <mergeCell ref="G21:I21"/>
    <mergeCell ref="L21:N21"/>
    <mergeCell ref="X16:Y16"/>
    <mergeCell ref="X17:Y17"/>
    <mergeCell ref="X18:Y18"/>
    <mergeCell ref="X19:Y19"/>
    <mergeCell ref="W14:Y15"/>
    <mergeCell ref="P19:Q19"/>
    <mergeCell ref="S19:U19"/>
    <mergeCell ref="D20:E20"/>
    <mergeCell ref="G20:I20"/>
    <mergeCell ref="L20:N20"/>
    <mergeCell ref="S20:U20"/>
    <mergeCell ref="I14:K14"/>
    <mergeCell ref="M14:O14"/>
    <mergeCell ref="P16:Q16"/>
    <mergeCell ref="S16:U16"/>
    <mergeCell ref="D17:E17"/>
    <mergeCell ref="G17:I17"/>
    <mergeCell ref="J17:K17"/>
    <mergeCell ref="L17:N17"/>
  </mergeCells>
  <conditionalFormatting sqref="J6:L10 R6:T10 AH6:AJ10 Z6:AB10">
    <cfRule type="cellIs" dxfId="51" priority="4" operator="equal">
      <formula>0.447916666666667</formula>
    </cfRule>
    <cfRule type="cellIs" dxfId="50" priority="3" operator="equal">
      <formula>0.427083333333333</formula>
    </cfRule>
  </conditionalFormatting>
  <conditionalFormatting sqref="J6:L10 R6:T10 AH6:AJ10 Z6:AB10">
    <cfRule type="cellIs" dxfId="49" priority="2" operator="equal">
      <formula>0.416666666666667</formula>
    </cfRule>
    <cfRule type="cellIs" dxfId="48" priority="1" operator="equal">
      <formula>0</formula>
    </cfRule>
  </conditionalFormatting>
  <pageMargins left="0.7" right="0.7" top="0.75" bottom="0.75" header="0.3" footer="0.3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AJ21"/>
  <sheetViews>
    <sheetView workbookViewId="0">
      <selection activeCell="H10" sqref="H10:I10"/>
    </sheetView>
  </sheetViews>
  <sheetFormatPr baseColWidth="10" defaultRowHeight="12.75"/>
  <cols>
    <col min="1" max="1" width="5" style="1" customWidth="1"/>
    <col min="2" max="2" width="7.7109375" style="1" customWidth="1"/>
    <col min="3" max="3" width="8.28515625" style="1" customWidth="1"/>
    <col min="4" max="4" width="4.5703125" style="1" customWidth="1"/>
    <col min="5" max="70" width="2.7109375" style="1" customWidth="1"/>
    <col min="71" max="16384" width="11.42578125" style="1"/>
  </cols>
  <sheetData>
    <row r="2" spans="2:36" ht="18">
      <c r="C2" s="25" t="s">
        <v>29</v>
      </c>
      <c r="D2" s="24"/>
      <c r="F2" s="19"/>
      <c r="M2" s="44"/>
      <c r="N2" s="44"/>
      <c r="O2" s="44"/>
      <c r="P2" s="45"/>
      <c r="Q2" s="24" t="s">
        <v>23</v>
      </c>
      <c r="R2" s="44"/>
      <c r="S2" s="44"/>
      <c r="T2" s="44"/>
      <c r="U2" s="45"/>
    </row>
    <row r="4" spans="2:36">
      <c r="B4" s="68" t="s">
        <v>0</v>
      </c>
      <c r="C4" s="70" t="s">
        <v>1</v>
      </c>
      <c r="D4" s="80" t="s">
        <v>2</v>
      </c>
      <c r="E4" s="72" t="s">
        <v>3</v>
      </c>
      <c r="F4" s="59"/>
      <c r="G4" s="59"/>
      <c r="H4" s="59"/>
      <c r="I4" s="59"/>
      <c r="J4" s="59"/>
      <c r="K4" s="59"/>
      <c r="L4" s="73"/>
      <c r="M4" s="58" t="s">
        <v>4</v>
      </c>
      <c r="N4" s="59"/>
      <c r="O4" s="59"/>
      <c r="P4" s="59"/>
      <c r="Q4" s="59"/>
      <c r="R4" s="59"/>
      <c r="S4" s="59"/>
      <c r="T4" s="59"/>
      <c r="U4" s="76" t="s">
        <v>5</v>
      </c>
      <c r="V4" s="77"/>
      <c r="W4" s="77"/>
      <c r="X4" s="77"/>
      <c r="Y4" s="77"/>
      <c r="Z4" s="77"/>
      <c r="AA4" s="77"/>
      <c r="AB4" s="77"/>
      <c r="AC4" s="58" t="s">
        <v>6</v>
      </c>
      <c r="AD4" s="78"/>
      <c r="AE4" s="78"/>
      <c r="AF4" s="78"/>
      <c r="AG4" s="78"/>
      <c r="AH4" s="78"/>
      <c r="AI4" s="78"/>
      <c r="AJ4" s="79"/>
    </row>
    <row r="5" spans="2:36">
      <c r="B5" s="69"/>
      <c r="C5" s="71"/>
      <c r="D5" s="81"/>
      <c r="E5" s="27" t="s">
        <v>30</v>
      </c>
      <c r="F5" s="82" t="s">
        <v>7</v>
      </c>
      <c r="G5" s="71"/>
      <c r="H5" s="71" t="s">
        <v>8</v>
      </c>
      <c r="I5" s="71"/>
      <c r="J5" s="71" t="s">
        <v>9</v>
      </c>
      <c r="K5" s="71"/>
      <c r="L5" s="83"/>
      <c r="M5" s="27" t="s">
        <v>30</v>
      </c>
      <c r="N5" s="82" t="s">
        <v>7</v>
      </c>
      <c r="O5" s="71"/>
      <c r="P5" s="71" t="s">
        <v>8</v>
      </c>
      <c r="Q5" s="71"/>
      <c r="R5" s="71" t="s">
        <v>9</v>
      </c>
      <c r="S5" s="71"/>
      <c r="T5" s="83"/>
      <c r="U5" s="27" t="s">
        <v>30</v>
      </c>
      <c r="V5" s="82" t="s">
        <v>7</v>
      </c>
      <c r="W5" s="71"/>
      <c r="X5" s="71" t="s">
        <v>8</v>
      </c>
      <c r="Y5" s="71"/>
      <c r="Z5" s="71" t="s">
        <v>9</v>
      </c>
      <c r="AA5" s="71"/>
      <c r="AB5" s="83"/>
      <c r="AC5" s="27" t="s">
        <v>30</v>
      </c>
      <c r="AD5" s="82" t="s">
        <v>7</v>
      </c>
      <c r="AE5" s="71"/>
      <c r="AF5" s="71" t="s">
        <v>8</v>
      </c>
      <c r="AG5" s="71"/>
      <c r="AH5" s="71" t="s">
        <v>9</v>
      </c>
      <c r="AI5" s="71"/>
      <c r="AJ5" s="71"/>
    </row>
    <row r="6" spans="2:36">
      <c r="B6" s="2">
        <v>2019</v>
      </c>
      <c r="C6" s="13" t="str">
        <f>TEXT(DATE(B6,1,3)-WEEKDAY(DATE(B6,1,3))-5+7*D6,"mmm")</f>
        <v>déc</v>
      </c>
      <c r="D6" s="3">
        <v>49</v>
      </c>
      <c r="E6" s="4">
        <f>(7*$D6+DATE($B6,1,3)-WEEKDAY(DATE($B6,1,3))-5)+(1-1)</f>
        <v>43801</v>
      </c>
      <c r="F6" s="64">
        <v>0.33333333333333331</v>
      </c>
      <c r="G6" s="65"/>
      <c r="H6" s="64">
        <v>0.76041666666666663</v>
      </c>
      <c r="I6" s="65"/>
      <c r="J6" s="62">
        <f>H6-F6</f>
        <v>0.42708333333333331</v>
      </c>
      <c r="K6" s="62"/>
      <c r="L6" s="63"/>
      <c r="M6" s="4">
        <v>44033</v>
      </c>
      <c r="N6" s="64">
        <v>0.33333333333333331</v>
      </c>
      <c r="O6" s="65"/>
      <c r="P6" s="60"/>
      <c r="Q6" s="61"/>
      <c r="R6" s="62">
        <f>P6-N6</f>
        <v>-0.33333333333333331</v>
      </c>
      <c r="S6" s="62"/>
      <c r="T6" s="63"/>
      <c r="U6" s="4">
        <f>(7*$D6+DATE($B6,1,3)-WEEKDAY(DATE($B6,1,3))-5)+(4-1)</f>
        <v>43804</v>
      </c>
      <c r="V6" s="64">
        <v>0.33333333333333331</v>
      </c>
      <c r="W6" s="65"/>
      <c r="X6" s="60"/>
      <c r="Y6" s="61"/>
      <c r="Z6" s="62">
        <f>X6-V6</f>
        <v>-0.33333333333333331</v>
      </c>
      <c r="AA6" s="62"/>
      <c r="AB6" s="63"/>
      <c r="AC6" s="26">
        <f>(7*$D6+DATE($B6,1,3)-WEEKDAY(DATE($B6,1,3))-5)+(5-1)</f>
        <v>43805</v>
      </c>
      <c r="AD6" s="64">
        <v>0.33333333333333331</v>
      </c>
      <c r="AE6" s="65"/>
      <c r="AF6" s="60">
        <v>0.78125</v>
      </c>
      <c r="AG6" s="61"/>
      <c r="AH6" s="62">
        <f>AF6-AD6</f>
        <v>0.44791666666666669</v>
      </c>
      <c r="AI6" s="62"/>
      <c r="AJ6" s="63"/>
    </row>
    <row r="7" spans="2:36">
      <c r="B7" s="2">
        <v>2019</v>
      </c>
      <c r="C7" s="13" t="str">
        <f t="shared" ref="C7:C10" si="0">TEXT(DATE(B7,1,3)-WEEKDAY(DATE(B7,1,3))-5+7*D7,"mmm")</f>
        <v>déc</v>
      </c>
      <c r="D7" s="3">
        <v>50</v>
      </c>
      <c r="E7" s="4">
        <f t="shared" ref="E7:E10" si="1">(7*$D7+DATE($B7,1,3)-WEEKDAY(DATE($B7,1,3))-5)+(1-1)</f>
        <v>43808</v>
      </c>
      <c r="F7" s="64">
        <v>0.33333333333333331</v>
      </c>
      <c r="G7" s="65"/>
      <c r="H7" s="60">
        <v>0.75</v>
      </c>
      <c r="I7" s="61"/>
      <c r="J7" s="62">
        <f t="shared" ref="J7:J10" si="2">H7-F7</f>
        <v>0.41666666666666669</v>
      </c>
      <c r="K7" s="62"/>
      <c r="L7" s="63"/>
      <c r="M7" s="4">
        <v>44040</v>
      </c>
      <c r="N7" s="64">
        <v>0.33333333333333331</v>
      </c>
      <c r="O7" s="65"/>
      <c r="P7" s="60"/>
      <c r="Q7" s="61"/>
      <c r="R7" s="62">
        <f t="shared" ref="R7:R10" si="3">P7-N7</f>
        <v>-0.33333333333333331</v>
      </c>
      <c r="S7" s="62"/>
      <c r="T7" s="63"/>
      <c r="U7" s="4">
        <f t="shared" ref="U7:U10" si="4">(7*$D7+DATE($B7,1,3)-WEEKDAY(DATE($B7,1,3))-5)+(4-1)</f>
        <v>43811</v>
      </c>
      <c r="V7" s="64">
        <v>0.33333333333333331</v>
      </c>
      <c r="W7" s="65"/>
      <c r="X7" s="60"/>
      <c r="Y7" s="61"/>
      <c r="Z7" s="62">
        <f t="shared" ref="Z7:Z10" si="5">X7-V7</f>
        <v>-0.33333333333333331</v>
      </c>
      <c r="AA7" s="62"/>
      <c r="AB7" s="63"/>
      <c r="AC7" s="26">
        <f t="shared" ref="AC7:AC10" si="6">(7*$D7+DATE($B7,1,3)-WEEKDAY(DATE($B7,1,3))-5)+(5-1)</f>
        <v>43812</v>
      </c>
      <c r="AD7" s="64">
        <v>0.33333333333333331</v>
      </c>
      <c r="AE7" s="65"/>
      <c r="AF7" s="60"/>
      <c r="AG7" s="61"/>
      <c r="AH7" s="62">
        <f t="shared" ref="AH7:AH10" si="7">AF7-AD7</f>
        <v>-0.33333333333333331</v>
      </c>
      <c r="AI7" s="62"/>
      <c r="AJ7" s="63"/>
    </row>
    <row r="8" spans="2:36">
      <c r="B8" s="2">
        <v>2019</v>
      </c>
      <c r="C8" s="13" t="str">
        <f t="shared" si="0"/>
        <v>déc</v>
      </c>
      <c r="D8" s="3">
        <v>51</v>
      </c>
      <c r="E8" s="4">
        <f t="shared" si="1"/>
        <v>43815</v>
      </c>
      <c r="F8" s="64">
        <v>0.33333333333333331</v>
      </c>
      <c r="G8" s="65"/>
      <c r="H8" s="60">
        <v>0.78125</v>
      </c>
      <c r="I8" s="61"/>
      <c r="J8" s="62">
        <f t="shared" si="2"/>
        <v>0.44791666666666669</v>
      </c>
      <c r="K8" s="62"/>
      <c r="L8" s="63"/>
      <c r="M8" s="4">
        <v>44047</v>
      </c>
      <c r="N8" s="64">
        <v>0.33333333333333331</v>
      </c>
      <c r="O8" s="65"/>
      <c r="P8" s="60"/>
      <c r="Q8" s="61"/>
      <c r="R8" s="62">
        <f t="shared" si="3"/>
        <v>-0.33333333333333331</v>
      </c>
      <c r="S8" s="62"/>
      <c r="T8" s="63"/>
      <c r="U8" s="4">
        <f t="shared" si="4"/>
        <v>43818</v>
      </c>
      <c r="V8" s="64">
        <v>0.33333333333333331</v>
      </c>
      <c r="W8" s="65"/>
      <c r="X8" s="60"/>
      <c r="Y8" s="61"/>
      <c r="Z8" s="62">
        <f t="shared" si="5"/>
        <v>-0.33333333333333331</v>
      </c>
      <c r="AA8" s="62"/>
      <c r="AB8" s="63"/>
      <c r="AC8" s="26">
        <f t="shared" si="6"/>
        <v>43819</v>
      </c>
      <c r="AD8" s="64">
        <v>0.33333333333333331</v>
      </c>
      <c r="AE8" s="65"/>
      <c r="AF8" s="60"/>
      <c r="AG8" s="61"/>
      <c r="AH8" s="62">
        <f t="shared" si="7"/>
        <v>-0.33333333333333331</v>
      </c>
      <c r="AI8" s="62"/>
      <c r="AJ8" s="63"/>
    </row>
    <row r="9" spans="2:36">
      <c r="B9" s="2">
        <v>2019</v>
      </c>
      <c r="C9" s="13" t="str">
        <f t="shared" si="0"/>
        <v>déc</v>
      </c>
      <c r="D9" s="3">
        <v>52</v>
      </c>
      <c r="E9" s="4">
        <f t="shared" si="1"/>
        <v>43822</v>
      </c>
      <c r="F9" s="64">
        <v>0.33333333333333331</v>
      </c>
      <c r="G9" s="65"/>
      <c r="H9" s="60">
        <v>0.76041666666666663</v>
      </c>
      <c r="I9" s="61"/>
      <c r="J9" s="62">
        <f t="shared" si="2"/>
        <v>0.42708333333333331</v>
      </c>
      <c r="K9" s="62"/>
      <c r="L9" s="63"/>
      <c r="M9" s="4">
        <v>44054</v>
      </c>
      <c r="N9" s="64">
        <v>0.33333333333333331</v>
      </c>
      <c r="O9" s="65"/>
      <c r="P9" s="60"/>
      <c r="Q9" s="61"/>
      <c r="R9" s="62">
        <f t="shared" si="3"/>
        <v>-0.33333333333333331</v>
      </c>
      <c r="S9" s="62"/>
      <c r="T9" s="63"/>
      <c r="U9" s="4">
        <f t="shared" si="4"/>
        <v>43825</v>
      </c>
      <c r="V9" s="64">
        <v>0.33333333333333331</v>
      </c>
      <c r="W9" s="65"/>
      <c r="X9" s="60"/>
      <c r="Y9" s="61"/>
      <c r="Z9" s="62">
        <f t="shared" si="5"/>
        <v>-0.33333333333333331</v>
      </c>
      <c r="AA9" s="62"/>
      <c r="AB9" s="63"/>
      <c r="AC9" s="26">
        <f t="shared" si="6"/>
        <v>43826</v>
      </c>
      <c r="AD9" s="64">
        <v>0.33333333333333331</v>
      </c>
      <c r="AE9" s="65"/>
      <c r="AF9" s="60"/>
      <c r="AG9" s="61"/>
      <c r="AH9" s="62">
        <f t="shared" si="7"/>
        <v>-0.33333333333333331</v>
      </c>
      <c r="AI9" s="62"/>
      <c r="AJ9" s="63"/>
    </row>
    <row r="10" spans="2:36">
      <c r="B10" s="2">
        <v>2020</v>
      </c>
      <c r="C10" s="13" t="str">
        <f t="shared" si="0"/>
        <v>déc</v>
      </c>
      <c r="D10" s="3">
        <v>1</v>
      </c>
      <c r="E10" s="4">
        <f t="shared" si="1"/>
        <v>43829</v>
      </c>
      <c r="F10" s="64">
        <v>0.33333333333333331</v>
      </c>
      <c r="G10" s="65"/>
      <c r="H10" s="60"/>
      <c r="I10" s="61"/>
      <c r="J10" s="62">
        <f t="shared" si="2"/>
        <v>-0.33333333333333331</v>
      </c>
      <c r="K10" s="62"/>
      <c r="L10" s="63"/>
      <c r="M10" s="4">
        <v>44061</v>
      </c>
      <c r="N10" s="64">
        <v>0.33333333333333331</v>
      </c>
      <c r="O10" s="65"/>
      <c r="P10" s="60"/>
      <c r="Q10" s="61"/>
      <c r="R10" s="62">
        <f t="shared" si="3"/>
        <v>-0.33333333333333331</v>
      </c>
      <c r="S10" s="62"/>
      <c r="T10" s="63"/>
      <c r="U10" s="4">
        <f t="shared" si="4"/>
        <v>43832</v>
      </c>
      <c r="V10" s="64">
        <v>0.33333333333333331</v>
      </c>
      <c r="W10" s="65"/>
      <c r="X10" s="60"/>
      <c r="Y10" s="61"/>
      <c r="Z10" s="62">
        <f t="shared" si="5"/>
        <v>-0.33333333333333331</v>
      </c>
      <c r="AA10" s="62"/>
      <c r="AB10" s="63"/>
      <c r="AC10" s="26">
        <f t="shared" si="6"/>
        <v>43833</v>
      </c>
      <c r="AD10" s="64">
        <v>0.33333333333333331</v>
      </c>
      <c r="AE10" s="65"/>
      <c r="AF10" s="60"/>
      <c r="AG10" s="61"/>
      <c r="AH10" s="62">
        <f t="shared" si="7"/>
        <v>-0.33333333333333331</v>
      </c>
      <c r="AI10" s="62"/>
      <c r="AJ10" s="63"/>
    </row>
    <row r="11" spans="2:36">
      <c r="B11" s="14"/>
      <c r="C11" s="15"/>
      <c r="D11" s="16"/>
      <c r="E11" s="17"/>
      <c r="F11" s="66"/>
      <c r="G11" s="66"/>
      <c r="H11" s="66"/>
      <c r="I11" s="66"/>
      <c r="J11" s="67"/>
      <c r="K11" s="67"/>
      <c r="L11" s="67"/>
      <c r="M11" s="17"/>
      <c r="N11" s="66"/>
      <c r="O11" s="66"/>
      <c r="P11" s="66"/>
      <c r="Q11" s="66"/>
      <c r="R11" s="67"/>
      <c r="S11" s="67"/>
      <c r="T11" s="67"/>
      <c r="U11" s="17"/>
      <c r="V11" s="66"/>
      <c r="W11" s="66"/>
      <c r="X11" s="66"/>
      <c r="Y11" s="66"/>
      <c r="Z11" s="67"/>
      <c r="AA11" s="67"/>
      <c r="AB11" s="67"/>
      <c r="AC11" s="18"/>
      <c r="AD11" s="66"/>
      <c r="AE11" s="66"/>
      <c r="AF11" s="66"/>
      <c r="AG11" s="66"/>
      <c r="AH11" s="67"/>
      <c r="AI11" s="67"/>
      <c r="AJ11" s="67"/>
    </row>
    <row r="14" spans="2:36">
      <c r="C14" s="20" t="s">
        <v>24</v>
      </c>
      <c r="D14" s="21" t="s">
        <v>22</v>
      </c>
      <c r="E14" s="21"/>
      <c r="F14" s="21"/>
      <c r="G14" s="21"/>
      <c r="H14" s="21"/>
      <c r="I14" s="56"/>
      <c r="J14" s="56"/>
      <c r="K14" s="56"/>
      <c r="L14" s="12" t="s">
        <v>23</v>
      </c>
      <c r="M14" s="56"/>
      <c r="N14" s="56"/>
      <c r="O14" s="56"/>
      <c r="W14" s="51" t="s">
        <v>28</v>
      </c>
      <c r="X14" s="51"/>
      <c r="Y14" s="51"/>
    </row>
    <row r="15" spans="2:36">
      <c r="B15" s="6" t="s">
        <v>10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W15" s="51"/>
      <c r="X15" s="51"/>
      <c r="Y15" s="51"/>
    </row>
    <row r="16" spans="2:36">
      <c r="B16" s="6"/>
      <c r="C16" s="7" t="s">
        <v>11</v>
      </c>
      <c r="D16" s="46">
        <v>0.33333333333333331</v>
      </c>
      <c r="E16" s="46"/>
      <c r="F16" s="6" t="s">
        <v>12</v>
      </c>
      <c r="G16" s="46">
        <v>0.78125</v>
      </c>
      <c r="H16" s="46"/>
      <c r="I16" s="47"/>
      <c r="J16" s="57" t="s">
        <v>13</v>
      </c>
      <c r="K16" s="57"/>
      <c r="L16" s="46">
        <f>G16-D16</f>
        <v>0.44791666666666669</v>
      </c>
      <c r="M16" s="46"/>
      <c r="N16" s="47"/>
      <c r="O16" s="6" t="s">
        <v>14</v>
      </c>
      <c r="P16" s="50">
        <v>15</v>
      </c>
      <c r="Q16" s="50"/>
      <c r="R16" s="8" t="s">
        <v>15</v>
      </c>
      <c r="S16" s="52">
        <f>L16*P16</f>
        <v>6.71875</v>
      </c>
      <c r="T16" s="52"/>
      <c r="U16" s="53"/>
      <c r="X16" s="50">
        <f>COUNTIF($J$6:$AJ$10,"10:45")</f>
        <v>2</v>
      </c>
      <c r="Y16" s="50"/>
    </row>
    <row r="17" spans="2:25">
      <c r="B17" s="6"/>
      <c r="C17" s="9" t="s">
        <v>16</v>
      </c>
      <c r="D17" s="46">
        <v>0.33333333333333331</v>
      </c>
      <c r="E17" s="46"/>
      <c r="F17" s="6" t="s">
        <v>12</v>
      </c>
      <c r="G17" s="46">
        <v>0.76041666666666663</v>
      </c>
      <c r="H17" s="46"/>
      <c r="I17" s="47"/>
      <c r="J17" s="57" t="s">
        <v>13</v>
      </c>
      <c r="K17" s="57"/>
      <c r="L17" s="46">
        <f t="shared" ref="L17:L21" si="8">G17-D17</f>
        <v>0.42708333333333331</v>
      </c>
      <c r="M17" s="46"/>
      <c r="N17" s="47"/>
      <c r="O17" s="6" t="s">
        <v>14</v>
      </c>
      <c r="P17" s="50">
        <v>32</v>
      </c>
      <c r="Q17" s="50"/>
      <c r="R17" s="8" t="s">
        <v>15</v>
      </c>
      <c r="S17" s="52">
        <f>L17*P17</f>
        <v>13.666666666666666</v>
      </c>
      <c r="T17" s="52"/>
      <c r="U17" s="53"/>
      <c r="X17" s="50">
        <f>COUNTIF($J$6:$AJ$10,"10:15")</f>
        <v>2</v>
      </c>
      <c r="Y17" s="50"/>
    </row>
    <row r="18" spans="2:25">
      <c r="B18" s="6"/>
      <c r="C18" s="10" t="s">
        <v>17</v>
      </c>
      <c r="D18" s="46">
        <v>0.33333333333333331</v>
      </c>
      <c r="E18" s="46"/>
      <c r="F18" s="6" t="s">
        <v>12</v>
      </c>
      <c r="G18" s="46">
        <v>0.67708333333333337</v>
      </c>
      <c r="H18" s="46"/>
      <c r="I18" s="47"/>
      <c r="J18" s="57" t="s">
        <v>13</v>
      </c>
      <c r="K18" s="57"/>
      <c r="L18" s="46">
        <f t="shared" si="8"/>
        <v>0.34375000000000006</v>
      </c>
      <c r="M18" s="46"/>
      <c r="N18" s="47"/>
      <c r="O18" s="6" t="s">
        <v>14</v>
      </c>
      <c r="P18" s="50">
        <v>36</v>
      </c>
      <c r="Q18" s="50"/>
      <c r="R18" s="8" t="s">
        <v>15</v>
      </c>
      <c r="S18" s="52">
        <f t="shared" ref="S18:S20" si="9">L18*P18</f>
        <v>12.375000000000002</v>
      </c>
      <c r="T18" s="52"/>
      <c r="U18" s="53"/>
      <c r="X18" s="50">
        <f>COUNTIF($J$6:$AJ$10,"8:15")</f>
        <v>0</v>
      </c>
      <c r="Y18" s="50"/>
    </row>
    <row r="19" spans="2:25">
      <c r="B19" s="6" t="s">
        <v>18</v>
      </c>
      <c r="C19" s="11" t="s">
        <v>19</v>
      </c>
      <c r="D19" s="46">
        <v>0.33333333333333331</v>
      </c>
      <c r="E19" s="46"/>
      <c r="F19" s="6" t="s">
        <v>12</v>
      </c>
      <c r="G19" s="46">
        <v>0.75</v>
      </c>
      <c r="H19" s="46"/>
      <c r="I19" s="47"/>
      <c r="J19" s="57" t="s">
        <v>13</v>
      </c>
      <c r="K19" s="57"/>
      <c r="L19" s="74">
        <f t="shared" si="8"/>
        <v>0.41666666666666669</v>
      </c>
      <c r="M19" s="74"/>
      <c r="N19" s="75"/>
      <c r="O19" s="6" t="s">
        <v>14</v>
      </c>
      <c r="P19" s="50"/>
      <c r="Q19" s="50"/>
      <c r="R19" s="8" t="s">
        <v>15</v>
      </c>
      <c r="S19" s="52">
        <f t="shared" si="9"/>
        <v>0</v>
      </c>
      <c r="T19" s="52"/>
      <c r="U19" s="53"/>
      <c r="X19" s="50">
        <f>COUNTIF($J$6:$AJ$10,"0:00")</f>
        <v>0</v>
      </c>
      <c r="Y19" s="50"/>
    </row>
    <row r="20" spans="2:25">
      <c r="B20" s="6" t="s">
        <v>20</v>
      </c>
      <c r="C20" s="5" t="s">
        <v>21</v>
      </c>
      <c r="D20" s="46"/>
      <c r="E20" s="46"/>
      <c r="F20" s="6"/>
      <c r="G20" s="46"/>
      <c r="H20" s="46"/>
      <c r="I20" s="47"/>
      <c r="J20" s="6"/>
      <c r="K20" s="6"/>
      <c r="L20" s="54">
        <f t="shared" si="8"/>
        <v>0</v>
      </c>
      <c r="M20" s="54"/>
      <c r="N20" s="55"/>
      <c r="O20" s="6"/>
      <c r="P20" s="6"/>
      <c r="Q20" s="6"/>
      <c r="R20" s="6"/>
      <c r="S20" s="52">
        <f t="shared" si="9"/>
        <v>0</v>
      </c>
      <c r="T20" s="52"/>
      <c r="U20" s="53"/>
    </row>
    <row r="21" spans="2:25">
      <c r="B21" s="1" t="s">
        <v>25</v>
      </c>
      <c r="C21" s="22" t="s">
        <v>26</v>
      </c>
      <c r="D21" s="46"/>
      <c r="E21" s="46"/>
      <c r="F21" s="6"/>
      <c r="G21" s="46"/>
      <c r="H21" s="46"/>
      <c r="I21" s="47"/>
      <c r="L21" s="48">
        <f t="shared" si="8"/>
        <v>0</v>
      </c>
      <c r="M21" s="48"/>
      <c r="N21" s="49"/>
      <c r="O21" s="23" t="s">
        <v>27</v>
      </c>
    </row>
  </sheetData>
  <mergeCells count="131">
    <mergeCell ref="P10:Q10"/>
    <mergeCell ref="AD11:AE11"/>
    <mergeCell ref="AF11:AG11"/>
    <mergeCell ref="D20:E20"/>
    <mergeCell ref="G20:I20"/>
    <mergeCell ref="L20:N20"/>
    <mergeCell ref="S20:U20"/>
    <mergeCell ref="D21:E21"/>
    <mergeCell ref="G21:I21"/>
    <mergeCell ref="L21:N21"/>
    <mergeCell ref="X18:Y18"/>
    <mergeCell ref="D19:E19"/>
    <mergeCell ref="G19:I19"/>
    <mergeCell ref="J19:K19"/>
    <mergeCell ref="L19:N19"/>
    <mergeCell ref="P19:Q19"/>
    <mergeCell ref="S19:U19"/>
    <mergeCell ref="X19:Y19"/>
    <mergeCell ref="D18:E18"/>
    <mergeCell ref="G18:I18"/>
    <mergeCell ref="J18:K18"/>
    <mergeCell ref="L18:N18"/>
    <mergeCell ref="P18:Q18"/>
    <mergeCell ref="S18:U18"/>
    <mergeCell ref="X16:Y16"/>
    <mergeCell ref="D17:E17"/>
    <mergeCell ref="G17:I17"/>
    <mergeCell ref="J17:K17"/>
    <mergeCell ref="L17:N17"/>
    <mergeCell ref="P17:Q17"/>
    <mergeCell ref="S17:U17"/>
    <mergeCell ref="X17:Y17"/>
    <mergeCell ref="D16:E16"/>
    <mergeCell ref="G16:I16"/>
    <mergeCell ref="J16:K16"/>
    <mergeCell ref="L16:N16"/>
    <mergeCell ref="P16:Q16"/>
    <mergeCell ref="S16:U16"/>
    <mergeCell ref="AH11:AJ11"/>
    <mergeCell ref="I14:K14"/>
    <mergeCell ref="M14:O14"/>
    <mergeCell ref="W14:Y15"/>
    <mergeCell ref="AH10:AJ10"/>
    <mergeCell ref="F11:G11"/>
    <mergeCell ref="H11:I11"/>
    <mergeCell ref="J11:L11"/>
    <mergeCell ref="N11:O11"/>
    <mergeCell ref="P11:Q11"/>
    <mergeCell ref="R11:T11"/>
    <mergeCell ref="V11:W11"/>
    <mergeCell ref="X11:Y11"/>
    <mergeCell ref="Z11:AB11"/>
    <mergeCell ref="R10:T10"/>
    <mergeCell ref="V10:W10"/>
    <mergeCell ref="X10:Y10"/>
    <mergeCell ref="Z10:AB10"/>
    <mergeCell ref="AD10:AE10"/>
    <mergeCell ref="AF10:AG10"/>
    <mergeCell ref="F10:G10"/>
    <mergeCell ref="H10:I10"/>
    <mergeCell ref="J10:L10"/>
    <mergeCell ref="N10:O10"/>
    <mergeCell ref="AD8:AE8"/>
    <mergeCell ref="AF8:AG8"/>
    <mergeCell ref="AH8:AJ8"/>
    <mergeCell ref="F9:G9"/>
    <mergeCell ref="H9:I9"/>
    <mergeCell ref="J9:L9"/>
    <mergeCell ref="N9:O9"/>
    <mergeCell ref="P9:Q9"/>
    <mergeCell ref="R9:T9"/>
    <mergeCell ref="V9:W9"/>
    <mergeCell ref="X9:Y9"/>
    <mergeCell ref="Z9:AB9"/>
    <mergeCell ref="AD9:AE9"/>
    <mergeCell ref="AF9:AG9"/>
    <mergeCell ref="AH9:AJ9"/>
    <mergeCell ref="F8:G8"/>
    <mergeCell ref="H8:I8"/>
    <mergeCell ref="J8:L8"/>
    <mergeCell ref="N8:O8"/>
    <mergeCell ref="P8:Q8"/>
    <mergeCell ref="R8:T8"/>
    <mergeCell ref="V8:W8"/>
    <mergeCell ref="X8:Y8"/>
    <mergeCell ref="Z8:AB8"/>
    <mergeCell ref="AD6:AE6"/>
    <mergeCell ref="AF6:AG6"/>
    <mergeCell ref="AH6:AJ6"/>
    <mergeCell ref="F7:G7"/>
    <mergeCell ref="H7:I7"/>
    <mergeCell ref="J7:L7"/>
    <mergeCell ref="N7:O7"/>
    <mergeCell ref="P7:Q7"/>
    <mergeCell ref="AH7:AJ7"/>
    <mergeCell ref="R7:T7"/>
    <mergeCell ref="V7:W7"/>
    <mergeCell ref="X7:Y7"/>
    <mergeCell ref="Z7:AB7"/>
    <mergeCell ref="AD7:AE7"/>
    <mergeCell ref="AF7:AG7"/>
    <mergeCell ref="F6:G6"/>
    <mergeCell ref="H6:I6"/>
    <mergeCell ref="J6:L6"/>
    <mergeCell ref="N6:O6"/>
    <mergeCell ref="P6:Q6"/>
    <mergeCell ref="R6:T6"/>
    <mergeCell ref="V6:W6"/>
    <mergeCell ref="X6:Y6"/>
    <mergeCell ref="Z6:AB6"/>
    <mergeCell ref="M2:P2"/>
    <mergeCell ref="R2:U2"/>
    <mergeCell ref="B4:B5"/>
    <mergeCell ref="C4:C5"/>
    <mergeCell ref="D4:D5"/>
    <mergeCell ref="E4:L4"/>
    <mergeCell ref="M4:T4"/>
    <mergeCell ref="U4:AB4"/>
    <mergeCell ref="AC4:AJ4"/>
    <mergeCell ref="F5:G5"/>
    <mergeCell ref="H5:I5"/>
    <mergeCell ref="J5:L5"/>
    <mergeCell ref="N5:O5"/>
    <mergeCell ref="P5:Q5"/>
    <mergeCell ref="R5:T5"/>
    <mergeCell ref="V5:W5"/>
    <mergeCell ref="X5:Y5"/>
    <mergeCell ref="Z5:AB5"/>
    <mergeCell ref="AD5:AE5"/>
    <mergeCell ref="AF5:AG5"/>
    <mergeCell ref="AH5:AJ5"/>
  </mergeCells>
  <conditionalFormatting sqref="J6:L10 R6:T10 AH6:AJ10 Z6:AB10">
    <cfRule type="cellIs" dxfId="47" priority="3" operator="equal">
      <formula>0.427083333333333</formula>
    </cfRule>
    <cfRule type="cellIs" dxfId="46" priority="4" operator="equal">
      <formula>0.447916666666667</formula>
    </cfRule>
  </conditionalFormatting>
  <conditionalFormatting sqref="J6:L10 R6:T10 AH6:AJ10 Z6:AB10">
    <cfRule type="cellIs" dxfId="45" priority="1" operator="equal">
      <formula>0</formula>
    </cfRule>
    <cfRule type="cellIs" dxfId="44" priority="2" operator="equal">
      <formula>0.416666666666667</formula>
    </cfRule>
  </conditionalFormatting>
  <pageMargins left="0.7" right="0.7" top="0.75" bottom="0.75" header="0.3" footer="0.3"/>
  <pageSetup paperSize="9" orientation="landscape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2:AJ21"/>
  <sheetViews>
    <sheetView workbookViewId="0">
      <selection activeCell="B11" sqref="B11"/>
    </sheetView>
  </sheetViews>
  <sheetFormatPr baseColWidth="10" defaultRowHeight="12.75"/>
  <cols>
    <col min="1" max="1" width="5" style="1" customWidth="1"/>
    <col min="2" max="2" width="7.7109375" style="1" customWidth="1"/>
    <col min="3" max="3" width="8.28515625" style="1" customWidth="1"/>
    <col min="4" max="4" width="4.5703125" style="1" customWidth="1"/>
    <col min="5" max="70" width="2.7109375" style="1" customWidth="1"/>
    <col min="71" max="16384" width="11.42578125" style="1"/>
  </cols>
  <sheetData>
    <row r="2" spans="2:36" ht="18">
      <c r="C2" s="25" t="s">
        <v>29</v>
      </c>
      <c r="D2" s="24"/>
      <c r="F2" s="19"/>
      <c r="M2" s="44"/>
      <c r="N2" s="44"/>
      <c r="O2" s="44"/>
      <c r="P2" s="45"/>
      <c r="Q2" s="24" t="s">
        <v>23</v>
      </c>
      <c r="R2" s="44"/>
      <c r="S2" s="44"/>
      <c r="T2" s="44"/>
      <c r="U2" s="45"/>
    </row>
    <row r="4" spans="2:36">
      <c r="B4" s="68" t="s">
        <v>0</v>
      </c>
      <c r="C4" s="70" t="s">
        <v>1</v>
      </c>
      <c r="D4" s="80" t="s">
        <v>2</v>
      </c>
      <c r="E4" s="72" t="s">
        <v>3</v>
      </c>
      <c r="F4" s="59"/>
      <c r="G4" s="59"/>
      <c r="H4" s="59"/>
      <c r="I4" s="59"/>
      <c r="J4" s="59"/>
      <c r="K4" s="59"/>
      <c r="L4" s="73"/>
      <c r="M4" s="58" t="s">
        <v>4</v>
      </c>
      <c r="N4" s="59"/>
      <c r="O4" s="59"/>
      <c r="P4" s="59"/>
      <c r="Q4" s="59"/>
      <c r="R4" s="59"/>
      <c r="S4" s="59"/>
      <c r="T4" s="59"/>
      <c r="U4" s="76" t="s">
        <v>5</v>
      </c>
      <c r="V4" s="77"/>
      <c r="W4" s="77"/>
      <c r="X4" s="77"/>
      <c r="Y4" s="77"/>
      <c r="Z4" s="77"/>
      <c r="AA4" s="77"/>
      <c r="AB4" s="77"/>
      <c r="AC4" s="58" t="s">
        <v>6</v>
      </c>
      <c r="AD4" s="78"/>
      <c r="AE4" s="78"/>
      <c r="AF4" s="78"/>
      <c r="AG4" s="78"/>
      <c r="AH4" s="78"/>
      <c r="AI4" s="78"/>
      <c r="AJ4" s="79"/>
    </row>
    <row r="5" spans="2:36">
      <c r="B5" s="69"/>
      <c r="C5" s="71"/>
      <c r="D5" s="81"/>
      <c r="E5" s="27" t="s">
        <v>30</v>
      </c>
      <c r="F5" s="82" t="s">
        <v>7</v>
      </c>
      <c r="G5" s="71"/>
      <c r="H5" s="71" t="s">
        <v>8</v>
      </c>
      <c r="I5" s="71"/>
      <c r="J5" s="71" t="s">
        <v>9</v>
      </c>
      <c r="K5" s="71"/>
      <c r="L5" s="83"/>
      <c r="M5" s="27" t="s">
        <v>30</v>
      </c>
      <c r="N5" s="82" t="s">
        <v>7</v>
      </c>
      <c r="O5" s="71"/>
      <c r="P5" s="71" t="s">
        <v>8</v>
      </c>
      <c r="Q5" s="71"/>
      <c r="R5" s="71" t="s">
        <v>9</v>
      </c>
      <c r="S5" s="71"/>
      <c r="T5" s="83"/>
      <c r="U5" s="27" t="s">
        <v>30</v>
      </c>
      <c r="V5" s="82" t="s">
        <v>7</v>
      </c>
      <c r="W5" s="71"/>
      <c r="X5" s="71" t="s">
        <v>8</v>
      </c>
      <c r="Y5" s="71"/>
      <c r="Z5" s="71" t="s">
        <v>9</v>
      </c>
      <c r="AA5" s="71"/>
      <c r="AB5" s="83"/>
      <c r="AC5" s="27" t="s">
        <v>30</v>
      </c>
      <c r="AD5" s="82" t="s">
        <v>7</v>
      </c>
      <c r="AE5" s="71"/>
      <c r="AF5" s="71" t="s">
        <v>8</v>
      </c>
      <c r="AG5" s="71"/>
      <c r="AH5" s="71" t="s">
        <v>9</v>
      </c>
      <c r="AI5" s="71"/>
      <c r="AJ5" s="71"/>
    </row>
    <row r="6" spans="2:36">
      <c r="B6" s="2">
        <v>2020</v>
      </c>
      <c r="C6" s="13" t="str">
        <f>TEXT(DATE(B6,1,3)-WEEKDAY(DATE(B6,1,3))-5+7*D6,"mmm")</f>
        <v>janv</v>
      </c>
      <c r="D6" s="3">
        <v>2</v>
      </c>
      <c r="E6" s="4">
        <f>(7*$D6+DATE($B6,1,3)-WEEKDAY(DATE($B6,1,3))-5)+(1-1)</f>
        <v>43836</v>
      </c>
      <c r="F6" s="64">
        <v>0.33333333333333331</v>
      </c>
      <c r="G6" s="65"/>
      <c r="H6" s="64">
        <v>0.76041666666666663</v>
      </c>
      <c r="I6" s="65"/>
      <c r="J6" s="62">
        <f>H6-F6</f>
        <v>0.42708333333333331</v>
      </c>
      <c r="K6" s="62"/>
      <c r="L6" s="63"/>
      <c r="M6" s="4">
        <f>(7*$D6+DATE($B6,1,3)-WEEKDAY(DATE($B6,1,3))-5)+(2-1)</f>
        <v>43837</v>
      </c>
      <c r="N6" s="64">
        <v>0.33333333333333331</v>
      </c>
      <c r="O6" s="65"/>
      <c r="P6" s="60"/>
      <c r="Q6" s="61"/>
      <c r="R6" s="62">
        <f>P6-N6</f>
        <v>-0.33333333333333331</v>
      </c>
      <c r="S6" s="62"/>
      <c r="T6" s="63"/>
      <c r="U6" s="4">
        <f>(7*$D6+DATE($B6,1,3)-WEEKDAY(DATE($B6,1,3))-5)+(4-1)</f>
        <v>43839</v>
      </c>
      <c r="V6" s="64">
        <v>0.33333333333333331</v>
      </c>
      <c r="W6" s="65"/>
      <c r="X6" s="60"/>
      <c r="Y6" s="61"/>
      <c r="Z6" s="62">
        <f>X6-V6</f>
        <v>-0.33333333333333331</v>
      </c>
      <c r="AA6" s="62"/>
      <c r="AB6" s="63"/>
      <c r="AC6" s="26">
        <f>(7*$D6+DATE($B6,1,3)-WEEKDAY(DATE($B6,1,3))-5)+(5-1)</f>
        <v>43840</v>
      </c>
      <c r="AD6" s="64">
        <v>0.33333333333333331</v>
      </c>
      <c r="AE6" s="65"/>
      <c r="AF6" s="60">
        <v>0.78125</v>
      </c>
      <c r="AG6" s="61"/>
      <c r="AH6" s="62">
        <f>AF6-AD6</f>
        <v>0.44791666666666669</v>
      </c>
      <c r="AI6" s="62"/>
      <c r="AJ6" s="63"/>
    </row>
    <row r="7" spans="2:36">
      <c r="B7" s="2">
        <v>2020</v>
      </c>
      <c r="C7" s="13" t="str">
        <f t="shared" ref="C7:C10" si="0">TEXT(DATE(B7,1,3)-WEEKDAY(DATE(B7,1,3))-5+7*D7,"mmm")</f>
        <v>janv</v>
      </c>
      <c r="D7" s="3">
        <v>3</v>
      </c>
      <c r="E7" s="4">
        <f t="shared" ref="E7:E9" si="1">(7*$D7+DATE($B7,1,3)-WEEKDAY(DATE($B7,1,3))-5)+(1-1)</f>
        <v>43843</v>
      </c>
      <c r="F7" s="64">
        <v>0.33333333333333331</v>
      </c>
      <c r="G7" s="65"/>
      <c r="H7" s="60">
        <v>0.75</v>
      </c>
      <c r="I7" s="61"/>
      <c r="J7" s="62">
        <f t="shared" ref="J7:J10" si="2">H7-F7</f>
        <v>0.41666666666666669</v>
      </c>
      <c r="K7" s="62"/>
      <c r="L7" s="63"/>
      <c r="M7" s="4">
        <f t="shared" ref="M7:M10" si="3">(7*$D7+DATE($B7,1,3)-WEEKDAY(DATE($B7,1,3))-5)+(2-1)</f>
        <v>43844</v>
      </c>
      <c r="N7" s="64">
        <v>0.33333333333333331</v>
      </c>
      <c r="O7" s="65"/>
      <c r="P7" s="60"/>
      <c r="Q7" s="61"/>
      <c r="R7" s="62">
        <f t="shared" ref="R7:R10" si="4">P7-N7</f>
        <v>-0.33333333333333331</v>
      </c>
      <c r="S7" s="62"/>
      <c r="T7" s="63"/>
      <c r="U7" s="4">
        <f t="shared" ref="U7:U10" si="5">(7*$D7+DATE($B7,1,3)-WEEKDAY(DATE($B7,1,3))-5)+(4-1)</f>
        <v>43846</v>
      </c>
      <c r="V7" s="64">
        <v>0.33333333333333331</v>
      </c>
      <c r="W7" s="65"/>
      <c r="X7" s="60"/>
      <c r="Y7" s="61"/>
      <c r="Z7" s="62">
        <f t="shared" ref="Z7:Z10" si="6">X7-V7</f>
        <v>-0.33333333333333331</v>
      </c>
      <c r="AA7" s="62"/>
      <c r="AB7" s="63"/>
      <c r="AC7" s="26">
        <f t="shared" ref="AC7:AC10" si="7">(7*$D7+DATE($B7,1,3)-WEEKDAY(DATE($B7,1,3))-5)+(5-1)</f>
        <v>43847</v>
      </c>
      <c r="AD7" s="64">
        <v>0.33333333333333331</v>
      </c>
      <c r="AE7" s="65"/>
      <c r="AF7" s="60"/>
      <c r="AG7" s="61"/>
      <c r="AH7" s="62">
        <f t="shared" ref="AH7:AH10" si="8">AF7-AD7</f>
        <v>-0.33333333333333331</v>
      </c>
      <c r="AI7" s="62"/>
      <c r="AJ7" s="63"/>
    </row>
    <row r="8" spans="2:36">
      <c r="B8" s="2">
        <v>2020</v>
      </c>
      <c r="C8" s="13" t="str">
        <f t="shared" si="0"/>
        <v>janv</v>
      </c>
      <c r="D8" s="3">
        <v>4</v>
      </c>
      <c r="E8" s="4">
        <f t="shared" si="1"/>
        <v>43850</v>
      </c>
      <c r="F8" s="64">
        <v>0.33333333333333331</v>
      </c>
      <c r="G8" s="65"/>
      <c r="H8" s="60"/>
      <c r="I8" s="61"/>
      <c r="J8" s="62">
        <f t="shared" si="2"/>
        <v>-0.33333333333333331</v>
      </c>
      <c r="K8" s="62"/>
      <c r="L8" s="63"/>
      <c r="M8" s="4">
        <f t="shared" si="3"/>
        <v>43851</v>
      </c>
      <c r="N8" s="64">
        <v>0.33333333333333331</v>
      </c>
      <c r="O8" s="65"/>
      <c r="P8" s="60"/>
      <c r="Q8" s="61"/>
      <c r="R8" s="62">
        <f t="shared" si="4"/>
        <v>-0.33333333333333331</v>
      </c>
      <c r="S8" s="62"/>
      <c r="T8" s="63"/>
      <c r="U8" s="4">
        <f t="shared" si="5"/>
        <v>43853</v>
      </c>
      <c r="V8" s="64">
        <v>0.33333333333333331</v>
      </c>
      <c r="W8" s="65"/>
      <c r="X8" s="60"/>
      <c r="Y8" s="61"/>
      <c r="Z8" s="62">
        <f t="shared" si="6"/>
        <v>-0.33333333333333331</v>
      </c>
      <c r="AA8" s="62"/>
      <c r="AB8" s="63"/>
      <c r="AC8" s="26">
        <f t="shared" si="7"/>
        <v>43854</v>
      </c>
      <c r="AD8" s="64">
        <v>0.33333333333333331</v>
      </c>
      <c r="AE8" s="65"/>
      <c r="AF8" s="60"/>
      <c r="AG8" s="61"/>
      <c r="AH8" s="62">
        <f t="shared" si="8"/>
        <v>-0.33333333333333331</v>
      </c>
      <c r="AI8" s="62"/>
      <c r="AJ8" s="63"/>
    </row>
    <row r="9" spans="2:36">
      <c r="B9" s="2">
        <v>2020</v>
      </c>
      <c r="C9" s="13" t="str">
        <f t="shared" si="0"/>
        <v>janv</v>
      </c>
      <c r="D9" s="3">
        <v>5</v>
      </c>
      <c r="E9" s="4">
        <f t="shared" si="1"/>
        <v>43857</v>
      </c>
      <c r="F9" s="64">
        <v>0.33333333333333331</v>
      </c>
      <c r="G9" s="65"/>
      <c r="H9" s="60"/>
      <c r="I9" s="61"/>
      <c r="J9" s="62">
        <f t="shared" si="2"/>
        <v>-0.33333333333333331</v>
      </c>
      <c r="K9" s="62"/>
      <c r="L9" s="63"/>
      <c r="M9" s="4">
        <f t="shared" si="3"/>
        <v>43858</v>
      </c>
      <c r="N9" s="64">
        <v>0.33333333333333331</v>
      </c>
      <c r="O9" s="65"/>
      <c r="P9" s="60"/>
      <c r="Q9" s="61"/>
      <c r="R9" s="62">
        <f t="shared" si="4"/>
        <v>-0.33333333333333331</v>
      </c>
      <c r="S9" s="62"/>
      <c r="T9" s="63"/>
      <c r="U9" s="4">
        <f t="shared" si="5"/>
        <v>43860</v>
      </c>
      <c r="V9" s="64">
        <v>0.33333333333333331</v>
      </c>
      <c r="W9" s="65"/>
      <c r="X9" s="60"/>
      <c r="Y9" s="61"/>
      <c r="Z9" s="62">
        <f t="shared" si="6"/>
        <v>-0.33333333333333331</v>
      </c>
      <c r="AA9" s="62"/>
      <c r="AB9" s="63"/>
      <c r="AC9" s="26">
        <f t="shared" si="7"/>
        <v>43861</v>
      </c>
      <c r="AD9" s="64">
        <v>0.33333333333333331</v>
      </c>
      <c r="AE9" s="65"/>
      <c r="AF9" s="60"/>
      <c r="AG9" s="61"/>
      <c r="AH9" s="62">
        <f t="shared" si="8"/>
        <v>-0.33333333333333331</v>
      </c>
      <c r="AI9" s="62"/>
      <c r="AJ9" s="63"/>
    </row>
    <row r="10" spans="2:36">
      <c r="B10" s="2"/>
      <c r="C10" s="13" t="e">
        <f t="shared" si="0"/>
        <v>#VALUE!</v>
      </c>
      <c r="D10" s="3"/>
      <c r="E10" s="4">
        <f>(7*$D10+DATE($B10,1,3)-WEEKDAY(DATE($B10,1,3))-5)+(1-1)</f>
        <v>-5</v>
      </c>
      <c r="F10" s="64">
        <v>0.33333333333333331</v>
      </c>
      <c r="G10" s="65"/>
      <c r="H10" s="60"/>
      <c r="I10" s="61"/>
      <c r="J10" s="62">
        <f t="shared" si="2"/>
        <v>-0.33333333333333331</v>
      </c>
      <c r="K10" s="62"/>
      <c r="L10" s="63"/>
      <c r="M10" s="4">
        <f t="shared" si="3"/>
        <v>-4</v>
      </c>
      <c r="N10" s="64">
        <v>0.33333333333333331</v>
      </c>
      <c r="O10" s="65"/>
      <c r="P10" s="60"/>
      <c r="Q10" s="61"/>
      <c r="R10" s="62">
        <f t="shared" si="4"/>
        <v>-0.33333333333333331</v>
      </c>
      <c r="S10" s="62"/>
      <c r="T10" s="63"/>
      <c r="U10" s="4">
        <f t="shared" si="5"/>
        <v>-2</v>
      </c>
      <c r="V10" s="64">
        <v>0.33333333333333331</v>
      </c>
      <c r="W10" s="65"/>
      <c r="X10" s="60"/>
      <c r="Y10" s="61"/>
      <c r="Z10" s="62">
        <f t="shared" si="6"/>
        <v>-0.33333333333333331</v>
      </c>
      <c r="AA10" s="62"/>
      <c r="AB10" s="63"/>
      <c r="AC10" s="26">
        <f t="shared" si="7"/>
        <v>-1</v>
      </c>
      <c r="AD10" s="64">
        <v>0.33333333333333331</v>
      </c>
      <c r="AE10" s="65"/>
      <c r="AF10" s="60"/>
      <c r="AG10" s="61"/>
      <c r="AH10" s="62">
        <f t="shared" si="8"/>
        <v>-0.33333333333333331</v>
      </c>
      <c r="AI10" s="62"/>
      <c r="AJ10" s="63"/>
    </row>
    <row r="11" spans="2:36">
      <c r="B11" s="14"/>
      <c r="C11" s="15"/>
      <c r="D11" s="16"/>
      <c r="E11" s="17"/>
      <c r="F11" s="66"/>
      <c r="G11" s="66"/>
      <c r="H11" s="66"/>
      <c r="I11" s="66"/>
      <c r="J11" s="67"/>
      <c r="K11" s="67"/>
      <c r="L11" s="67"/>
      <c r="M11" s="17"/>
      <c r="N11" s="66"/>
      <c r="O11" s="66"/>
      <c r="P11" s="66"/>
      <c r="Q11" s="66"/>
      <c r="R11" s="67"/>
      <c r="S11" s="67"/>
      <c r="T11" s="67"/>
      <c r="U11" s="17"/>
      <c r="V11" s="66"/>
      <c r="W11" s="66"/>
      <c r="X11" s="66"/>
      <c r="Y11" s="66"/>
      <c r="Z11" s="67"/>
      <c r="AA11" s="67"/>
      <c r="AB11" s="67"/>
      <c r="AC11" s="18"/>
      <c r="AD11" s="66"/>
      <c r="AE11" s="66"/>
      <c r="AF11" s="66"/>
      <c r="AG11" s="66"/>
      <c r="AH11" s="67"/>
      <c r="AI11" s="67"/>
      <c r="AJ11" s="67"/>
    </row>
    <row r="14" spans="2:36">
      <c r="C14" s="20" t="s">
        <v>24</v>
      </c>
      <c r="D14" s="21" t="s">
        <v>22</v>
      </c>
      <c r="E14" s="21"/>
      <c r="F14" s="21"/>
      <c r="G14" s="21"/>
      <c r="H14" s="21"/>
      <c r="I14" s="56"/>
      <c r="J14" s="56"/>
      <c r="K14" s="56"/>
      <c r="L14" s="12" t="s">
        <v>23</v>
      </c>
      <c r="M14" s="56"/>
      <c r="N14" s="56"/>
      <c r="O14" s="56"/>
      <c r="W14" s="51" t="s">
        <v>28</v>
      </c>
      <c r="X14" s="51"/>
      <c r="Y14" s="51"/>
    </row>
    <row r="15" spans="2:36">
      <c r="B15" s="6" t="s">
        <v>10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W15" s="51"/>
      <c r="X15" s="51"/>
      <c r="Y15" s="51"/>
    </row>
    <row r="16" spans="2:36">
      <c r="B16" s="6"/>
      <c r="C16" s="7" t="s">
        <v>11</v>
      </c>
      <c r="D16" s="46">
        <v>0.33333333333333331</v>
      </c>
      <c r="E16" s="46"/>
      <c r="F16" s="6" t="s">
        <v>12</v>
      </c>
      <c r="G16" s="46">
        <v>0.78125</v>
      </c>
      <c r="H16" s="46"/>
      <c r="I16" s="47"/>
      <c r="J16" s="57" t="s">
        <v>13</v>
      </c>
      <c r="K16" s="57"/>
      <c r="L16" s="46">
        <f>G16-D16</f>
        <v>0.44791666666666669</v>
      </c>
      <c r="M16" s="46"/>
      <c r="N16" s="47"/>
      <c r="O16" s="6" t="s">
        <v>14</v>
      </c>
      <c r="P16" s="50">
        <v>15</v>
      </c>
      <c r="Q16" s="50"/>
      <c r="R16" s="8" t="s">
        <v>15</v>
      </c>
      <c r="S16" s="52">
        <f>L16*P16</f>
        <v>6.71875</v>
      </c>
      <c r="T16" s="52"/>
      <c r="U16" s="53"/>
      <c r="X16" s="50">
        <f>COUNTIF($J$6:$AJ$10,"10:45")</f>
        <v>1</v>
      </c>
      <c r="Y16" s="50"/>
    </row>
    <row r="17" spans="2:25">
      <c r="B17" s="6"/>
      <c r="C17" s="9" t="s">
        <v>16</v>
      </c>
      <c r="D17" s="46">
        <v>0.33333333333333331</v>
      </c>
      <c r="E17" s="46"/>
      <c r="F17" s="6" t="s">
        <v>12</v>
      </c>
      <c r="G17" s="46">
        <v>0.76041666666666663</v>
      </c>
      <c r="H17" s="46"/>
      <c r="I17" s="47"/>
      <c r="J17" s="57" t="s">
        <v>13</v>
      </c>
      <c r="K17" s="57"/>
      <c r="L17" s="46">
        <f t="shared" ref="L17:L21" si="9">G17-D17</f>
        <v>0.42708333333333331</v>
      </c>
      <c r="M17" s="46"/>
      <c r="N17" s="47"/>
      <c r="O17" s="6" t="s">
        <v>14</v>
      </c>
      <c r="P17" s="50">
        <v>32</v>
      </c>
      <c r="Q17" s="50"/>
      <c r="R17" s="8" t="s">
        <v>15</v>
      </c>
      <c r="S17" s="52">
        <f>L17*P17</f>
        <v>13.666666666666666</v>
      </c>
      <c r="T17" s="52"/>
      <c r="U17" s="53"/>
      <c r="X17" s="50">
        <f>COUNTIF($J$6:$AJ$10,"10:15")</f>
        <v>1</v>
      </c>
      <c r="Y17" s="50"/>
    </row>
    <row r="18" spans="2:25">
      <c r="B18" s="6"/>
      <c r="C18" s="10" t="s">
        <v>17</v>
      </c>
      <c r="D18" s="46">
        <v>0.33333333333333331</v>
      </c>
      <c r="E18" s="46"/>
      <c r="F18" s="6" t="s">
        <v>12</v>
      </c>
      <c r="G18" s="46">
        <v>0.67708333333333337</v>
      </c>
      <c r="H18" s="46"/>
      <c r="I18" s="47"/>
      <c r="J18" s="57" t="s">
        <v>13</v>
      </c>
      <c r="K18" s="57"/>
      <c r="L18" s="46">
        <f t="shared" si="9"/>
        <v>0.34375000000000006</v>
      </c>
      <c r="M18" s="46"/>
      <c r="N18" s="47"/>
      <c r="O18" s="6" t="s">
        <v>14</v>
      </c>
      <c r="P18" s="50">
        <v>36</v>
      </c>
      <c r="Q18" s="50"/>
      <c r="R18" s="8" t="s">
        <v>15</v>
      </c>
      <c r="S18" s="52">
        <f t="shared" ref="S18:S20" si="10">L18*P18</f>
        <v>12.375000000000002</v>
      </c>
      <c r="T18" s="52"/>
      <c r="U18" s="53"/>
      <c r="X18" s="50">
        <f>COUNTIF($J$6:$AJ$10,"8:15")</f>
        <v>0</v>
      </c>
      <c r="Y18" s="50"/>
    </row>
    <row r="19" spans="2:25">
      <c r="B19" s="6" t="s">
        <v>18</v>
      </c>
      <c r="C19" s="11" t="s">
        <v>19</v>
      </c>
      <c r="D19" s="46">
        <v>0.33333333333333331</v>
      </c>
      <c r="E19" s="46"/>
      <c r="F19" s="6" t="s">
        <v>12</v>
      </c>
      <c r="G19" s="46">
        <v>0.75</v>
      </c>
      <c r="H19" s="46"/>
      <c r="I19" s="47"/>
      <c r="J19" s="57" t="s">
        <v>13</v>
      </c>
      <c r="K19" s="57"/>
      <c r="L19" s="74">
        <f t="shared" si="9"/>
        <v>0.41666666666666669</v>
      </c>
      <c r="M19" s="74"/>
      <c r="N19" s="75"/>
      <c r="O19" s="6" t="s">
        <v>14</v>
      </c>
      <c r="P19" s="50"/>
      <c r="Q19" s="50"/>
      <c r="R19" s="8" t="s">
        <v>15</v>
      </c>
      <c r="S19" s="52">
        <f t="shared" si="10"/>
        <v>0</v>
      </c>
      <c r="T19" s="52"/>
      <c r="U19" s="53"/>
      <c r="X19" s="50">
        <f>COUNTIF($J$6:$AJ$10,"0:00")</f>
        <v>0</v>
      </c>
      <c r="Y19" s="50"/>
    </row>
    <row r="20" spans="2:25">
      <c r="B20" s="6" t="s">
        <v>20</v>
      </c>
      <c r="C20" s="5" t="s">
        <v>21</v>
      </c>
      <c r="D20" s="46"/>
      <c r="E20" s="46"/>
      <c r="F20" s="6"/>
      <c r="G20" s="46"/>
      <c r="H20" s="46"/>
      <c r="I20" s="47"/>
      <c r="J20" s="6"/>
      <c r="K20" s="6"/>
      <c r="L20" s="54">
        <f t="shared" si="9"/>
        <v>0</v>
      </c>
      <c r="M20" s="54"/>
      <c r="N20" s="55"/>
      <c r="O20" s="6"/>
      <c r="P20" s="6"/>
      <c r="Q20" s="6"/>
      <c r="R20" s="6"/>
      <c r="S20" s="52">
        <f t="shared" si="10"/>
        <v>0</v>
      </c>
      <c r="T20" s="52"/>
      <c r="U20" s="53"/>
    </row>
    <row r="21" spans="2:25">
      <c r="B21" s="1" t="s">
        <v>25</v>
      </c>
      <c r="C21" s="22" t="s">
        <v>26</v>
      </c>
      <c r="D21" s="46"/>
      <c r="E21" s="46"/>
      <c r="F21" s="6"/>
      <c r="G21" s="46"/>
      <c r="H21" s="46"/>
      <c r="I21" s="47"/>
      <c r="L21" s="48">
        <f t="shared" si="9"/>
        <v>0</v>
      </c>
      <c r="M21" s="48"/>
      <c r="N21" s="49"/>
      <c r="O21" s="23" t="s">
        <v>27</v>
      </c>
    </row>
  </sheetData>
  <mergeCells count="131">
    <mergeCell ref="P10:Q10"/>
    <mergeCell ref="AD11:AE11"/>
    <mergeCell ref="AF11:AG11"/>
    <mergeCell ref="D20:E20"/>
    <mergeCell ref="G20:I20"/>
    <mergeCell ref="L20:N20"/>
    <mergeCell ref="S20:U20"/>
    <mergeCell ref="D21:E21"/>
    <mergeCell ref="G21:I21"/>
    <mergeCell ref="L21:N21"/>
    <mergeCell ref="X18:Y18"/>
    <mergeCell ref="D19:E19"/>
    <mergeCell ref="G19:I19"/>
    <mergeCell ref="J19:K19"/>
    <mergeCell ref="L19:N19"/>
    <mergeCell ref="P19:Q19"/>
    <mergeCell ref="S19:U19"/>
    <mergeCell ref="X19:Y19"/>
    <mergeCell ref="D18:E18"/>
    <mergeCell ref="G18:I18"/>
    <mergeCell ref="J18:K18"/>
    <mergeCell ref="L18:N18"/>
    <mergeCell ref="P18:Q18"/>
    <mergeCell ref="S18:U18"/>
    <mergeCell ref="X16:Y16"/>
    <mergeCell ref="D17:E17"/>
    <mergeCell ref="G17:I17"/>
    <mergeCell ref="J17:K17"/>
    <mergeCell ref="L17:N17"/>
    <mergeCell ref="P17:Q17"/>
    <mergeCell ref="S17:U17"/>
    <mergeCell ref="X17:Y17"/>
    <mergeCell ref="D16:E16"/>
    <mergeCell ref="G16:I16"/>
    <mergeCell ref="J16:K16"/>
    <mergeCell ref="L16:N16"/>
    <mergeCell ref="P16:Q16"/>
    <mergeCell ref="S16:U16"/>
    <mergeCell ref="AH11:AJ11"/>
    <mergeCell ref="I14:K14"/>
    <mergeCell ref="M14:O14"/>
    <mergeCell ref="W14:Y15"/>
    <mergeCell ref="AH10:AJ10"/>
    <mergeCell ref="F11:G11"/>
    <mergeCell ref="H11:I11"/>
    <mergeCell ref="J11:L11"/>
    <mergeCell ref="N11:O11"/>
    <mergeCell ref="P11:Q11"/>
    <mergeCell ref="R11:T11"/>
    <mergeCell ref="V11:W11"/>
    <mergeCell ref="X11:Y11"/>
    <mergeCell ref="Z11:AB11"/>
    <mergeCell ref="R10:T10"/>
    <mergeCell ref="V10:W10"/>
    <mergeCell ref="X10:Y10"/>
    <mergeCell ref="Z10:AB10"/>
    <mergeCell ref="AD10:AE10"/>
    <mergeCell ref="AF10:AG10"/>
    <mergeCell ref="F10:G10"/>
    <mergeCell ref="H10:I10"/>
    <mergeCell ref="J10:L10"/>
    <mergeCell ref="N10:O10"/>
    <mergeCell ref="AD8:AE8"/>
    <mergeCell ref="AF8:AG8"/>
    <mergeCell ref="AH8:AJ8"/>
    <mergeCell ref="F9:G9"/>
    <mergeCell ref="H9:I9"/>
    <mergeCell ref="J9:L9"/>
    <mergeCell ref="N9:O9"/>
    <mergeCell ref="P9:Q9"/>
    <mergeCell ref="R9:T9"/>
    <mergeCell ref="V9:W9"/>
    <mergeCell ref="X9:Y9"/>
    <mergeCell ref="Z9:AB9"/>
    <mergeCell ref="AD9:AE9"/>
    <mergeCell ref="AF9:AG9"/>
    <mergeCell ref="AH9:AJ9"/>
    <mergeCell ref="F8:G8"/>
    <mergeCell ref="H8:I8"/>
    <mergeCell ref="J8:L8"/>
    <mergeCell ref="N8:O8"/>
    <mergeCell ref="P8:Q8"/>
    <mergeCell ref="R8:T8"/>
    <mergeCell ref="V8:W8"/>
    <mergeCell ref="X8:Y8"/>
    <mergeCell ref="Z8:AB8"/>
    <mergeCell ref="AD6:AE6"/>
    <mergeCell ref="AF6:AG6"/>
    <mergeCell ref="AH6:AJ6"/>
    <mergeCell ref="F7:G7"/>
    <mergeCell ref="H7:I7"/>
    <mergeCell ref="J7:L7"/>
    <mergeCell ref="N7:O7"/>
    <mergeCell ref="P7:Q7"/>
    <mergeCell ref="AH7:AJ7"/>
    <mergeCell ref="R7:T7"/>
    <mergeCell ref="V7:W7"/>
    <mergeCell ref="X7:Y7"/>
    <mergeCell ref="Z7:AB7"/>
    <mergeCell ref="AD7:AE7"/>
    <mergeCell ref="AF7:AG7"/>
    <mergeCell ref="F6:G6"/>
    <mergeCell ref="H6:I6"/>
    <mergeCell ref="J6:L6"/>
    <mergeCell ref="N6:O6"/>
    <mergeCell ref="P6:Q6"/>
    <mergeCell ref="R6:T6"/>
    <mergeCell ref="V6:W6"/>
    <mergeCell ref="X6:Y6"/>
    <mergeCell ref="Z6:AB6"/>
    <mergeCell ref="M2:P2"/>
    <mergeCell ref="R2:U2"/>
    <mergeCell ref="B4:B5"/>
    <mergeCell ref="C4:C5"/>
    <mergeCell ref="D4:D5"/>
    <mergeCell ref="E4:L4"/>
    <mergeCell ref="M4:T4"/>
    <mergeCell ref="U4:AB4"/>
    <mergeCell ref="AC4:AJ4"/>
    <mergeCell ref="F5:G5"/>
    <mergeCell ref="H5:I5"/>
    <mergeCell ref="J5:L5"/>
    <mergeCell ref="N5:O5"/>
    <mergeCell ref="P5:Q5"/>
    <mergeCell ref="R5:T5"/>
    <mergeCell ref="V5:W5"/>
    <mergeCell ref="X5:Y5"/>
    <mergeCell ref="Z5:AB5"/>
    <mergeCell ref="AD5:AE5"/>
    <mergeCell ref="AF5:AG5"/>
    <mergeCell ref="AH5:AJ5"/>
  </mergeCells>
  <conditionalFormatting sqref="J6:L10 R6:T10 AH6:AJ10 Z6:AB10">
    <cfRule type="cellIs" dxfId="43" priority="3" operator="equal">
      <formula>0.427083333333333</formula>
    </cfRule>
    <cfRule type="cellIs" dxfId="42" priority="4" operator="equal">
      <formula>0.447916666666667</formula>
    </cfRule>
  </conditionalFormatting>
  <conditionalFormatting sqref="J6:L10 R6:T10 AH6:AJ10 Z6:AB10">
    <cfRule type="cellIs" dxfId="41" priority="1" operator="equal">
      <formula>0</formula>
    </cfRule>
    <cfRule type="cellIs" dxfId="40" priority="2" operator="equal">
      <formula>0.416666666666667</formula>
    </cfRule>
  </conditionalFormatting>
  <pageMargins left="0.7" right="0.7" top="0.75" bottom="0.75" header="0.3" footer="0.3"/>
  <pageSetup paperSize="9" orientation="landscape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B2:AJ21"/>
  <sheetViews>
    <sheetView workbookViewId="0">
      <selection activeCell="B11" sqref="B11"/>
    </sheetView>
  </sheetViews>
  <sheetFormatPr baseColWidth="10" defaultRowHeight="12.75"/>
  <cols>
    <col min="1" max="1" width="5" style="1" customWidth="1"/>
    <col min="2" max="2" width="7.7109375" style="1" customWidth="1"/>
    <col min="3" max="3" width="8.28515625" style="1" customWidth="1"/>
    <col min="4" max="4" width="4.5703125" style="1" customWidth="1"/>
    <col min="5" max="70" width="2.7109375" style="1" customWidth="1"/>
    <col min="71" max="16384" width="11.42578125" style="1"/>
  </cols>
  <sheetData>
    <row r="2" spans="2:36" ht="18">
      <c r="C2" s="25" t="s">
        <v>29</v>
      </c>
      <c r="D2" s="24"/>
      <c r="F2" s="19"/>
      <c r="M2" s="44"/>
      <c r="N2" s="44"/>
      <c r="O2" s="44"/>
      <c r="P2" s="45"/>
      <c r="Q2" s="24" t="s">
        <v>23</v>
      </c>
      <c r="R2" s="44"/>
      <c r="S2" s="44"/>
      <c r="T2" s="44"/>
      <c r="U2" s="45"/>
    </row>
    <row r="4" spans="2:36">
      <c r="B4" s="68" t="s">
        <v>0</v>
      </c>
      <c r="C4" s="70" t="s">
        <v>1</v>
      </c>
      <c r="D4" s="80" t="s">
        <v>2</v>
      </c>
      <c r="E4" s="72" t="s">
        <v>3</v>
      </c>
      <c r="F4" s="59"/>
      <c r="G4" s="59"/>
      <c r="H4" s="59"/>
      <c r="I4" s="59"/>
      <c r="J4" s="59"/>
      <c r="K4" s="59"/>
      <c r="L4" s="73"/>
      <c r="M4" s="58" t="s">
        <v>4</v>
      </c>
      <c r="N4" s="59"/>
      <c r="O4" s="59"/>
      <c r="P4" s="59"/>
      <c r="Q4" s="59"/>
      <c r="R4" s="59"/>
      <c r="S4" s="59"/>
      <c r="T4" s="59"/>
      <c r="U4" s="76" t="s">
        <v>5</v>
      </c>
      <c r="V4" s="77"/>
      <c r="W4" s="77"/>
      <c r="X4" s="77"/>
      <c r="Y4" s="77"/>
      <c r="Z4" s="77"/>
      <c r="AA4" s="77"/>
      <c r="AB4" s="77"/>
      <c r="AC4" s="58" t="s">
        <v>6</v>
      </c>
      <c r="AD4" s="78"/>
      <c r="AE4" s="78"/>
      <c r="AF4" s="78"/>
      <c r="AG4" s="78"/>
      <c r="AH4" s="78"/>
      <c r="AI4" s="78"/>
      <c r="AJ4" s="79"/>
    </row>
    <row r="5" spans="2:36">
      <c r="B5" s="69"/>
      <c r="C5" s="71"/>
      <c r="D5" s="81"/>
      <c r="E5" s="27" t="s">
        <v>30</v>
      </c>
      <c r="F5" s="82" t="s">
        <v>7</v>
      </c>
      <c r="G5" s="71"/>
      <c r="H5" s="71" t="s">
        <v>8</v>
      </c>
      <c r="I5" s="71"/>
      <c r="J5" s="71" t="s">
        <v>9</v>
      </c>
      <c r="K5" s="71"/>
      <c r="L5" s="83"/>
      <c r="M5" s="27" t="s">
        <v>30</v>
      </c>
      <c r="N5" s="82" t="s">
        <v>7</v>
      </c>
      <c r="O5" s="71"/>
      <c r="P5" s="71" t="s">
        <v>8</v>
      </c>
      <c r="Q5" s="71"/>
      <c r="R5" s="71" t="s">
        <v>9</v>
      </c>
      <c r="S5" s="71"/>
      <c r="T5" s="83"/>
      <c r="U5" s="27" t="s">
        <v>30</v>
      </c>
      <c r="V5" s="82" t="s">
        <v>7</v>
      </c>
      <c r="W5" s="71"/>
      <c r="X5" s="71" t="s">
        <v>8</v>
      </c>
      <c r="Y5" s="71"/>
      <c r="Z5" s="71" t="s">
        <v>9</v>
      </c>
      <c r="AA5" s="71"/>
      <c r="AB5" s="83"/>
      <c r="AC5" s="27" t="s">
        <v>30</v>
      </c>
      <c r="AD5" s="82" t="s">
        <v>7</v>
      </c>
      <c r="AE5" s="71"/>
      <c r="AF5" s="71" t="s">
        <v>8</v>
      </c>
      <c r="AG5" s="71"/>
      <c r="AH5" s="71" t="s">
        <v>9</v>
      </c>
      <c r="AI5" s="71"/>
      <c r="AJ5" s="71"/>
    </row>
    <row r="6" spans="2:36">
      <c r="B6" s="2">
        <v>2020</v>
      </c>
      <c r="C6" s="13" t="str">
        <f>TEXT(DATE(B6,1,3)-WEEKDAY(DATE(B6,1,3))-5+7*D6,"mmm")</f>
        <v>févr</v>
      </c>
      <c r="D6" s="3">
        <v>6</v>
      </c>
      <c r="E6" s="4">
        <f>(7*$D6+DATE($B6,1,3)-WEEKDAY(DATE($B6,1,3))-5)+(1-1)</f>
        <v>43864</v>
      </c>
      <c r="F6" s="64">
        <v>0.33333333333333331</v>
      </c>
      <c r="G6" s="65"/>
      <c r="H6" s="64">
        <v>0.76041666666666663</v>
      </c>
      <c r="I6" s="65"/>
      <c r="J6" s="62">
        <f>H6-F6</f>
        <v>0.42708333333333331</v>
      </c>
      <c r="K6" s="62"/>
      <c r="L6" s="63"/>
      <c r="M6" s="4">
        <f>(7*$D6+DATE($B6,1,3)-WEEKDAY(DATE($B6,1,3))-5)+(2-1)</f>
        <v>43865</v>
      </c>
      <c r="N6" s="64">
        <v>0.33333333333333331</v>
      </c>
      <c r="O6" s="65"/>
      <c r="P6" s="60"/>
      <c r="Q6" s="61"/>
      <c r="R6" s="62">
        <f>P6-N6</f>
        <v>-0.33333333333333331</v>
      </c>
      <c r="S6" s="62"/>
      <c r="T6" s="63"/>
      <c r="U6" s="4">
        <f>(7*$D6+DATE($B6,1,3)-WEEKDAY(DATE($B6,1,3))-5)+(4-1)</f>
        <v>43867</v>
      </c>
      <c r="V6" s="64">
        <v>0.33333333333333331</v>
      </c>
      <c r="W6" s="65"/>
      <c r="X6" s="60"/>
      <c r="Y6" s="61"/>
      <c r="Z6" s="62">
        <f>X6-V6</f>
        <v>-0.33333333333333331</v>
      </c>
      <c r="AA6" s="62"/>
      <c r="AB6" s="63"/>
      <c r="AC6" s="26">
        <f>(7*$D6+DATE($B6,1,3)-WEEKDAY(DATE($B6,1,3))-5)+(5-1)</f>
        <v>43868</v>
      </c>
      <c r="AD6" s="64">
        <v>0.33333333333333331</v>
      </c>
      <c r="AE6" s="65"/>
      <c r="AF6" s="60">
        <v>0.78125</v>
      </c>
      <c r="AG6" s="61"/>
      <c r="AH6" s="62">
        <f>AF6-AD6</f>
        <v>0.44791666666666669</v>
      </c>
      <c r="AI6" s="62"/>
      <c r="AJ6" s="63"/>
    </row>
    <row r="7" spans="2:36">
      <c r="B7" s="2">
        <v>2020</v>
      </c>
      <c r="C7" s="13" t="str">
        <f t="shared" ref="C7:C10" si="0">TEXT(DATE(B7,1,3)-WEEKDAY(DATE(B7,1,3))-5+7*D7,"mmm")</f>
        <v>févr</v>
      </c>
      <c r="D7" s="3">
        <v>7</v>
      </c>
      <c r="E7" s="4">
        <f t="shared" ref="E7:E10" si="1">(7*$D7+DATE($B7,1,3)-WEEKDAY(DATE($B7,1,3))-5)+(1-1)</f>
        <v>43871</v>
      </c>
      <c r="F7" s="64">
        <v>0.33333333333333331</v>
      </c>
      <c r="G7" s="65"/>
      <c r="H7" s="60">
        <v>0.75</v>
      </c>
      <c r="I7" s="61"/>
      <c r="J7" s="62">
        <f t="shared" ref="J7:J10" si="2">H7-F7</f>
        <v>0.41666666666666669</v>
      </c>
      <c r="K7" s="62"/>
      <c r="L7" s="63"/>
      <c r="M7" s="4">
        <f t="shared" ref="M7:M10" si="3">(7*$D7+DATE($B7,1,3)-WEEKDAY(DATE($B7,1,3))-5)+(2-1)</f>
        <v>43872</v>
      </c>
      <c r="N7" s="64">
        <v>0.33333333333333331</v>
      </c>
      <c r="O7" s="65"/>
      <c r="P7" s="60"/>
      <c r="Q7" s="61"/>
      <c r="R7" s="62">
        <f t="shared" ref="R7:R10" si="4">P7-N7</f>
        <v>-0.33333333333333331</v>
      </c>
      <c r="S7" s="62"/>
      <c r="T7" s="63"/>
      <c r="U7" s="4">
        <f t="shared" ref="U7:U10" si="5">(7*$D7+DATE($B7,1,3)-WEEKDAY(DATE($B7,1,3))-5)+(4-1)</f>
        <v>43874</v>
      </c>
      <c r="V7" s="64">
        <v>0.33333333333333331</v>
      </c>
      <c r="W7" s="65"/>
      <c r="X7" s="60"/>
      <c r="Y7" s="61"/>
      <c r="Z7" s="62">
        <f t="shared" ref="Z7:Z10" si="6">X7-V7</f>
        <v>-0.33333333333333331</v>
      </c>
      <c r="AA7" s="62"/>
      <c r="AB7" s="63"/>
      <c r="AC7" s="26">
        <f t="shared" ref="AC7:AC10" si="7">(7*$D7+DATE($B7,1,3)-WEEKDAY(DATE($B7,1,3))-5)+(5-1)</f>
        <v>43875</v>
      </c>
      <c r="AD7" s="64">
        <v>0.33333333333333331</v>
      </c>
      <c r="AE7" s="65"/>
      <c r="AF7" s="60"/>
      <c r="AG7" s="61"/>
      <c r="AH7" s="62">
        <f t="shared" ref="AH7:AH10" si="8">AF7-AD7</f>
        <v>-0.33333333333333331</v>
      </c>
      <c r="AI7" s="62"/>
      <c r="AJ7" s="63"/>
    </row>
    <row r="8" spans="2:36">
      <c r="B8" s="2">
        <v>2020</v>
      </c>
      <c r="C8" s="13" t="str">
        <f t="shared" si="0"/>
        <v>févr</v>
      </c>
      <c r="D8" s="3">
        <v>8</v>
      </c>
      <c r="E8" s="4">
        <f t="shared" si="1"/>
        <v>43878</v>
      </c>
      <c r="F8" s="64">
        <v>0.33333333333333331</v>
      </c>
      <c r="G8" s="65"/>
      <c r="H8" s="60"/>
      <c r="I8" s="61"/>
      <c r="J8" s="62">
        <f t="shared" si="2"/>
        <v>-0.33333333333333331</v>
      </c>
      <c r="K8" s="62"/>
      <c r="L8" s="63"/>
      <c r="M8" s="4">
        <f t="shared" si="3"/>
        <v>43879</v>
      </c>
      <c r="N8" s="64">
        <v>0.33333333333333331</v>
      </c>
      <c r="O8" s="65"/>
      <c r="P8" s="60"/>
      <c r="Q8" s="61"/>
      <c r="R8" s="62">
        <f t="shared" si="4"/>
        <v>-0.33333333333333331</v>
      </c>
      <c r="S8" s="62"/>
      <c r="T8" s="63"/>
      <c r="U8" s="4">
        <f t="shared" si="5"/>
        <v>43881</v>
      </c>
      <c r="V8" s="64">
        <v>0.33333333333333331</v>
      </c>
      <c r="W8" s="65"/>
      <c r="X8" s="60"/>
      <c r="Y8" s="61"/>
      <c r="Z8" s="62">
        <f t="shared" si="6"/>
        <v>-0.33333333333333331</v>
      </c>
      <c r="AA8" s="62"/>
      <c r="AB8" s="63"/>
      <c r="AC8" s="26">
        <f t="shared" si="7"/>
        <v>43882</v>
      </c>
      <c r="AD8" s="64">
        <v>0.33333333333333331</v>
      </c>
      <c r="AE8" s="65"/>
      <c r="AF8" s="60"/>
      <c r="AG8" s="61"/>
      <c r="AH8" s="62">
        <f t="shared" si="8"/>
        <v>-0.33333333333333331</v>
      </c>
      <c r="AI8" s="62"/>
      <c r="AJ8" s="63"/>
    </row>
    <row r="9" spans="2:36">
      <c r="B9" s="2">
        <v>2020</v>
      </c>
      <c r="C9" s="13" t="str">
        <f t="shared" si="0"/>
        <v>févr</v>
      </c>
      <c r="D9" s="3">
        <v>9</v>
      </c>
      <c r="E9" s="4">
        <f t="shared" si="1"/>
        <v>43885</v>
      </c>
      <c r="F9" s="64">
        <v>0.33333333333333331</v>
      </c>
      <c r="G9" s="65"/>
      <c r="H9" s="60"/>
      <c r="I9" s="61"/>
      <c r="J9" s="62">
        <f t="shared" si="2"/>
        <v>-0.33333333333333331</v>
      </c>
      <c r="K9" s="62"/>
      <c r="L9" s="63"/>
      <c r="M9" s="4">
        <f t="shared" si="3"/>
        <v>43886</v>
      </c>
      <c r="N9" s="64">
        <v>0.33333333333333331</v>
      </c>
      <c r="O9" s="65"/>
      <c r="P9" s="60"/>
      <c r="Q9" s="61"/>
      <c r="R9" s="62">
        <f t="shared" si="4"/>
        <v>-0.33333333333333331</v>
      </c>
      <c r="S9" s="62"/>
      <c r="T9" s="63"/>
      <c r="U9" s="4">
        <f t="shared" si="5"/>
        <v>43888</v>
      </c>
      <c r="V9" s="64">
        <v>0.33333333333333331</v>
      </c>
      <c r="W9" s="65"/>
      <c r="X9" s="60"/>
      <c r="Y9" s="61"/>
      <c r="Z9" s="62">
        <f t="shared" si="6"/>
        <v>-0.33333333333333331</v>
      </c>
      <c r="AA9" s="62"/>
      <c r="AB9" s="63"/>
      <c r="AC9" s="26">
        <f t="shared" si="7"/>
        <v>43889</v>
      </c>
      <c r="AD9" s="64">
        <v>0.33333333333333331</v>
      </c>
      <c r="AE9" s="65"/>
      <c r="AF9" s="60"/>
      <c r="AG9" s="61"/>
      <c r="AH9" s="62">
        <f t="shared" si="8"/>
        <v>-0.33333333333333331</v>
      </c>
      <c r="AI9" s="62"/>
      <c r="AJ9" s="63"/>
    </row>
    <row r="10" spans="2:36">
      <c r="B10" s="2"/>
      <c r="C10" s="13" t="e">
        <f t="shared" si="0"/>
        <v>#VALUE!</v>
      </c>
      <c r="D10" s="3"/>
      <c r="E10" s="4">
        <f t="shared" si="1"/>
        <v>-5</v>
      </c>
      <c r="F10" s="64">
        <v>0.33333333333333331</v>
      </c>
      <c r="G10" s="65"/>
      <c r="H10" s="60"/>
      <c r="I10" s="61"/>
      <c r="J10" s="62">
        <f t="shared" si="2"/>
        <v>-0.33333333333333331</v>
      </c>
      <c r="K10" s="62"/>
      <c r="L10" s="63"/>
      <c r="M10" s="4">
        <f t="shared" si="3"/>
        <v>-4</v>
      </c>
      <c r="N10" s="64">
        <v>0.33333333333333331</v>
      </c>
      <c r="O10" s="65"/>
      <c r="P10" s="60"/>
      <c r="Q10" s="61"/>
      <c r="R10" s="62">
        <f t="shared" si="4"/>
        <v>-0.33333333333333331</v>
      </c>
      <c r="S10" s="62"/>
      <c r="T10" s="63"/>
      <c r="U10" s="4">
        <f t="shared" si="5"/>
        <v>-2</v>
      </c>
      <c r="V10" s="64">
        <v>0.33333333333333331</v>
      </c>
      <c r="W10" s="65"/>
      <c r="X10" s="60"/>
      <c r="Y10" s="61"/>
      <c r="Z10" s="62">
        <f t="shared" si="6"/>
        <v>-0.33333333333333331</v>
      </c>
      <c r="AA10" s="62"/>
      <c r="AB10" s="63"/>
      <c r="AC10" s="26">
        <f t="shared" si="7"/>
        <v>-1</v>
      </c>
      <c r="AD10" s="64">
        <v>0.33333333333333331</v>
      </c>
      <c r="AE10" s="65"/>
      <c r="AF10" s="60"/>
      <c r="AG10" s="61"/>
      <c r="AH10" s="62">
        <f t="shared" si="8"/>
        <v>-0.33333333333333331</v>
      </c>
      <c r="AI10" s="62"/>
      <c r="AJ10" s="63"/>
    </row>
    <row r="11" spans="2:36">
      <c r="B11" s="14"/>
      <c r="C11" s="15"/>
      <c r="D11" s="16"/>
      <c r="E11" s="17"/>
      <c r="F11" s="66"/>
      <c r="G11" s="66"/>
      <c r="H11" s="66"/>
      <c r="I11" s="66"/>
      <c r="J11" s="67"/>
      <c r="K11" s="67"/>
      <c r="L11" s="67"/>
      <c r="M11" s="17"/>
      <c r="N11" s="66"/>
      <c r="O11" s="66"/>
      <c r="P11" s="66"/>
      <c r="Q11" s="66"/>
      <c r="R11" s="67"/>
      <c r="S11" s="67"/>
      <c r="T11" s="67"/>
      <c r="U11" s="17"/>
      <c r="V11" s="66"/>
      <c r="W11" s="66"/>
      <c r="X11" s="66"/>
      <c r="Y11" s="66"/>
      <c r="Z11" s="67"/>
      <c r="AA11" s="67"/>
      <c r="AB11" s="67"/>
      <c r="AC11" s="18"/>
      <c r="AD11" s="66"/>
      <c r="AE11" s="66"/>
      <c r="AF11" s="66"/>
      <c r="AG11" s="66"/>
      <c r="AH11" s="67"/>
      <c r="AI11" s="67"/>
      <c r="AJ11" s="67"/>
    </row>
    <row r="14" spans="2:36">
      <c r="C14" s="20" t="s">
        <v>24</v>
      </c>
      <c r="D14" s="21" t="s">
        <v>22</v>
      </c>
      <c r="E14" s="21"/>
      <c r="F14" s="21"/>
      <c r="G14" s="21"/>
      <c r="H14" s="21"/>
      <c r="I14" s="56"/>
      <c r="J14" s="56"/>
      <c r="K14" s="56"/>
      <c r="L14" s="12" t="s">
        <v>23</v>
      </c>
      <c r="M14" s="56"/>
      <c r="N14" s="56"/>
      <c r="O14" s="56"/>
      <c r="W14" s="51" t="s">
        <v>28</v>
      </c>
      <c r="X14" s="51"/>
      <c r="Y14" s="51"/>
    </row>
    <row r="15" spans="2:36">
      <c r="B15" s="6" t="s">
        <v>10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W15" s="51"/>
      <c r="X15" s="51"/>
      <c r="Y15" s="51"/>
    </row>
    <row r="16" spans="2:36">
      <c r="B16" s="6"/>
      <c r="C16" s="7" t="s">
        <v>11</v>
      </c>
      <c r="D16" s="46">
        <v>0.33333333333333331</v>
      </c>
      <c r="E16" s="46"/>
      <c r="F16" s="6" t="s">
        <v>12</v>
      </c>
      <c r="G16" s="46">
        <v>0.78125</v>
      </c>
      <c r="H16" s="46"/>
      <c r="I16" s="47"/>
      <c r="J16" s="57" t="s">
        <v>13</v>
      </c>
      <c r="K16" s="57"/>
      <c r="L16" s="46">
        <f>G16-D16</f>
        <v>0.44791666666666669</v>
      </c>
      <c r="M16" s="46"/>
      <c r="N16" s="47"/>
      <c r="O16" s="6" t="s">
        <v>14</v>
      </c>
      <c r="P16" s="50">
        <v>15</v>
      </c>
      <c r="Q16" s="50"/>
      <c r="R16" s="8" t="s">
        <v>15</v>
      </c>
      <c r="S16" s="52">
        <f>L16*P16</f>
        <v>6.71875</v>
      </c>
      <c r="T16" s="52"/>
      <c r="U16" s="53"/>
      <c r="X16" s="50">
        <f>COUNTIF($J$6:$AJ$10,"10:45")</f>
        <v>1</v>
      </c>
      <c r="Y16" s="50"/>
    </row>
    <row r="17" spans="2:25">
      <c r="B17" s="6"/>
      <c r="C17" s="9" t="s">
        <v>16</v>
      </c>
      <c r="D17" s="46">
        <v>0.33333333333333331</v>
      </c>
      <c r="E17" s="46"/>
      <c r="F17" s="6" t="s">
        <v>12</v>
      </c>
      <c r="G17" s="46">
        <v>0.76041666666666663</v>
      </c>
      <c r="H17" s="46"/>
      <c r="I17" s="47"/>
      <c r="J17" s="57" t="s">
        <v>13</v>
      </c>
      <c r="K17" s="57"/>
      <c r="L17" s="46">
        <f t="shared" ref="L17:L21" si="9">G17-D17</f>
        <v>0.42708333333333331</v>
      </c>
      <c r="M17" s="46"/>
      <c r="N17" s="47"/>
      <c r="O17" s="6" t="s">
        <v>14</v>
      </c>
      <c r="P17" s="50">
        <v>32</v>
      </c>
      <c r="Q17" s="50"/>
      <c r="R17" s="8" t="s">
        <v>15</v>
      </c>
      <c r="S17" s="52">
        <f>L17*P17</f>
        <v>13.666666666666666</v>
      </c>
      <c r="T17" s="52"/>
      <c r="U17" s="53"/>
      <c r="X17" s="50">
        <f>COUNTIF($J$6:$AJ$10,"10:15")</f>
        <v>1</v>
      </c>
      <c r="Y17" s="50"/>
    </row>
    <row r="18" spans="2:25">
      <c r="B18" s="6"/>
      <c r="C18" s="10" t="s">
        <v>17</v>
      </c>
      <c r="D18" s="46">
        <v>0.33333333333333331</v>
      </c>
      <c r="E18" s="46"/>
      <c r="F18" s="6" t="s">
        <v>12</v>
      </c>
      <c r="G18" s="46">
        <v>0.67708333333333337</v>
      </c>
      <c r="H18" s="46"/>
      <c r="I18" s="47"/>
      <c r="J18" s="57" t="s">
        <v>13</v>
      </c>
      <c r="K18" s="57"/>
      <c r="L18" s="46">
        <f t="shared" si="9"/>
        <v>0.34375000000000006</v>
      </c>
      <c r="M18" s="46"/>
      <c r="N18" s="47"/>
      <c r="O18" s="6" t="s">
        <v>14</v>
      </c>
      <c r="P18" s="50">
        <v>36</v>
      </c>
      <c r="Q18" s="50"/>
      <c r="R18" s="8" t="s">
        <v>15</v>
      </c>
      <c r="S18" s="52">
        <f t="shared" ref="S18:S20" si="10">L18*P18</f>
        <v>12.375000000000002</v>
      </c>
      <c r="T18" s="52"/>
      <c r="U18" s="53"/>
      <c r="X18" s="50">
        <f>COUNTIF($J$6:$AJ$10,"8:15")</f>
        <v>0</v>
      </c>
      <c r="Y18" s="50"/>
    </row>
    <row r="19" spans="2:25">
      <c r="B19" s="6" t="s">
        <v>18</v>
      </c>
      <c r="C19" s="11" t="s">
        <v>19</v>
      </c>
      <c r="D19" s="46">
        <v>0.33333333333333331</v>
      </c>
      <c r="E19" s="46"/>
      <c r="F19" s="6" t="s">
        <v>12</v>
      </c>
      <c r="G19" s="46">
        <v>0.75</v>
      </c>
      <c r="H19" s="46"/>
      <c r="I19" s="47"/>
      <c r="J19" s="57" t="s">
        <v>13</v>
      </c>
      <c r="K19" s="57"/>
      <c r="L19" s="74">
        <f t="shared" si="9"/>
        <v>0.41666666666666669</v>
      </c>
      <c r="M19" s="74"/>
      <c r="N19" s="75"/>
      <c r="O19" s="6" t="s">
        <v>14</v>
      </c>
      <c r="P19" s="50"/>
      <c r="Q19" s="50"/>
      <c r="R19" s="8" t="s">
        <v>15</v>
      </c>
      <c r="S19" s="52">
        <f t="shared" si="10"/>
        <v>0</v>
      </c>
      <c r="T19" s="52"/>
      <c r="U19" s="53"/>
      <c r="X19" s="50">
        <f>COUNTIF($J$6:$AJ$10,"0:00")</f>
        <v>0</v>
      </c>
      <c r="Y19" s="50"/>
    </row>
    <row r="20" spans="2:25">
      <c r="B20" s="6" t="s">
        <v>20</v>
      </c>
      <c r="C20" s="5" t="s">
        <v>21</v>
      </c>
      <c r="D20" s="46"/>
      <c r="E20" s="46"/>
      <c r="F20" s="6"/>
      <c r="G20" s="46"/>
      <c r="H20" s="46"/>
      <c r="I20" s="47"/>
      <c r="J20" s="6"/>
      <c r="K20" s="6"/>
      <c r="L20" s="54">
        <f t="shared" si="9"/>
        <v>0</v>
      </c>
      <c r="M20" s="54"/>
      <c r="N20" s="55"/>
      <c r="O20" s="6"/>
      <c r="P20" s="6"/>
      <c r="Q20" s="6"/>
      <c r="R20" s="6"/>
      <c r="S20" s="52">
        <f t="shared" si="10"/>
        <v>0</v>
      </c>
      <c r="T20" s="52"/>
      <c r="U20" s="53"/>
    </row>
    <row r="21" spans="2:25">
      <c r="B21" s="1" t="s">
        <v>25</v>
      </c>
      <c r="C21" s="22" t="s">
        <v>26</v>
      </c>
      <c r="D21" s="46"/>
      <c r="E21" s="46"/>
      <c r="F21" s="6"/>
      <c r="G21" s="46"/>
      <c r="H21" s="46"/>
      <c r="I21" s="47"/>
      <c r="L21" s="48">
        <f t="shared" si="9"/>
        <v>0</v>
      </c>
      <c r="M21" s="48"/>
      <c r="N21" s="49"/>
      <c r="O21" s="23" t="s">
        <v>27</v>
      </c>
    </row>
  </sheetData>
  <mergeCells count="131">
    <mergeCell ref="P10:Q10"/>
    <mergeCell ref="AD11:AE11"/>
    <mergeCell ref="AF11:AG11"/>
    <mergeCell ref="D20:E20"/>
    <mergeCell ref="G20:I20"/>
    <mergeCell ref="L20:N20"/>
    <mergeCell ref="S20:U20"/>
    <mergeCell ref="D21:E21"/>
    <mergeCell ref="G21:I21"/>
    <mergeCell ref="L21:N21"/>
    <mergeCell ref="X18:Y18"/>
    <mergeCell ref="D19:E19"/>
    <mergeCell ref="G19:I19"/>
    <mergeCell ref="J19:K19"/>
    <mergeCell ref="L19:N19"/>
    <mergeCell ref="P19:Q19"/>
    <mergeCell ref="S19:U19"/>
    <mergeCell ref="X19:Y19"/>
    <mergeCell ref="D18:E18"/>
    <mergeCell ref="G18:I18"/>
    <mergeCell ref="J18:K18"/>
    <mergeCell ref="L18:N18"/>
    <mergeCell ref="P18:Q18"/>
    <mergeCell ref="S18:U18"/>
    <mergeCell ref="X16:Y16"/>
    <mergeCell ref="D17:E17"/>
    <mergeCell ref="G17:I17"/>
    <mergeCell ref="J17:K17"/>
    <mergeCell ref="L17:N17"/>
    <mergeCell ref="P17:Q17"/>
    <mergeCell ref="S17:U17"/>
    <mergeCell ref="X17:Y17"/>
    <mergeCell ref="D16:E16"/>
    <mergeCell ref="G16:I16"/>
    <mergeCell ref="J16:K16"/>
    <mergeCell ref="L16:N16"/>
    <mergeCell ref="P16:Q16"/>
    <mergeCell ref="S16:U16"/>
    <mergeCell ref="AH11:AJ11"/>
    <mergeCell ref="I14:K14"/>
    <mergeCell ref="M14:O14"/>
    <mergeCell ref="W14:Y15"/>
    <mergeCell ref="AH10:AJ10"/>
    <mergeCell ref="F11:G11"/>
    <mergeCell ref="H11:I11"/>
    <mergeCell ref="J11:L11"/>
    <mergeCell ref="N11:O11"/>
    <mergeCell ref="P11:Q11"/>
    <mergeCell ref="R11:T11"/>
    <mergeCell ref="V11:W11"/>
    <mergeCell ref="X11:Y11"/>
    <mergeCell ref="Z11:AB11"/>
    <mergeCell ref="R10:T10"/>
    <mergeCell ref="V10:W10"/>
    <mergeCell ref="X10:Y10"/>
    <mergeCell ref="Z10:AB10"/>
    <mergeCell ref="AD10:AE10"/>
    <mergeCell ref="AF10:AG10"/>
    <mergeCell ref="F10:G10"/>
    <mergeCell ref="H10:I10"/>
    <mergeCell ref="J10:L10"/>
    <mergeCell ref="N10:O10"/>
    <mergeCell ref="AD8:AE8"/>
    <mergeCell ref="AF8:AG8"/>
    <mergeCell ref="AH8:AJ8"/>
    <mergeCell ref="F9:G9"/>
    <mergeCell ref="H9:I9"/>
    <mergeCell ref="J9:L9"/>
    <mergeCell ref="N9:O9"/>
    <mergeCell ref="P9:Q9"/>
    <mergeCell ref="R9:T9"/>
    <mergeCell ref="V9:W9"/>
    <mergeCell ref="X9:Y9"/>
    <mergeCell ref="Z9:AB9"/>
    <mergeCell ref="AD9:AE9"/>
    <mergeCell ref="AF9:AG9"/>
    <mergeCell ref="AH9:AJ9"/>
    <mergeCell ref="F8:G8"/>
    <mergeCell ref="H8:I8"/>
    <mergeCell ref="J8:L8"/>
    <mergeCell ref="N8:O8"/>
    <mergeCell ref="P8:Q8"/>
    <mergeCell ref="R8:T8"/>
    <mergeCell ref="V8:W8"/>
    <mergeCell ref="X8:Y8"/>
    <mergeCell ref="Z8:AB8"/>
    <mergeCell ref="AD6:AE6"/>
    <mergeCell ref="AF6:AG6"/>
    <mergeCell ref="AH6:AJ6"/>
    <mergeCell ref="F7:G7"/>
    <mergeCell ref="H7:I7"/>
    <mergeCell ref="J7:L7"/>
    <mergeCell ref="N7:O7"/>
    <mergeCell ref="P7:Q7"/>
    <mergeCell ref="AH7:AJ7"/>
    <mergeCell ref="R7:T7"/>
    <mergeCell ref="V7:W7"/>
    <mergeCell ref="X7:Y7"/>
    <mergeCell ref="Z7:AB7"/>
    <mergeCell ref="AD7:AE7"/>
    <mergeCell ref="AF7:AG7"/>
    <mergeCell ref="F6:G6"/>
    <mergeCell ref="H6:I6"/>
    <mergeCell ref="J6:L6"/>
    <mergeCell ref="N6:O6"/>
    <mergeCell ref="P6:Q6"/>
    <mergeCell ref="R6:T6"/>
    <mergeCell ref="V6:W6"/>
    <mergeCell ref="X6:Y6"/>
    <mergeCell ref="Z6:AB6"/>
    <mergeCell ref="M2:P2"/>
    <mergeCell ref="R2:U2"/>
    <mergeCell ref="B4:B5"/>
    <mergeCell ref="C4:C5"/>
    <mergeCell ref="D4:D5"/>
    <mergeCell ref="E4:L4"/>
    <mergeCell ref="M4:T4"/>
    <mergeCell ref="U4:AB4"/>
    <mergeCell ref="AC4:AJ4"/>
    <mergeCell ref="F5:G5"/>
    <mergeCell ref="H5:I5"/>
    <mergeCell ref="J5:L5"/>
    <mergeCell ref="N5:O5"/>
    <mergeCell ref="P5:Q5"/>
    <mergeCell ref="R5:T5"/>
    <mergeCell ref="V5:W5"/>
    <mergeCell ref="X5:Y5"/>
    <mergeCell ref="Z5:AB5"/>
    <mergeCell ref="AD5:AE5"/>
    <mergeCell ref="AF5:AG5"/>
    <mergeCell ref="AH5:AJ5"/>
  </mergeCells>
  <conditionalFormatting sqref="J6:L10 R6:T10 AH6:AJ10 Z6:AB10">
    <cfRule type="cellIs" dxfId="39" priority="3" operator="equal">
      <formula>0.427083333333333</formula>
    </cfRule>
    <cfRule type="cellIs" dxfId="38" priority="4" operator="equal">
      <formula>0.447916666666667</formula>
    </cfRule>
  </conditionalFormatting>
  <conditionalFormatting sqref="J6:L10 R6:T10 AH6:AJ10 Z6:AB10">
    <cfRule type="cellIs" dxfId="37" priority="1" operator="equal">
      <formula>0</formula>
    </cfRule>
    <cfRule type="cellIs" dxfId="36" priority="2" operator="equal">
      <formula>0.416666666666667</formula>
    </cfRule>
  </conditionalFormatting>
  <pageMargins left="0.7" right="0.7" top="0.75" bottom="0.75" header="0.3" footer="0.3"/>
  <pageSetup paperSize="9" orientation="landscape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B2:AJ21"/>
  <sheetViews>
    <sheetView workbookViewId="0">
      <selection activeCell="AN19" sqref="AN19"/>
    </sheetView>
  </sheetViews>
  <sheetFormatPr baseColWidth="10" defaultRowHeight="12.75"/>
  <cols>
    <col min="1" max="1" width="5" style="1" customWidth="1"/>
    <col min="2" max="2" width="7.7109375" style="1" customWidth="1"/>
    <col min="3" max="3" width="8.28515625" style="1" customWidth="1"/>
    <col min="4" max="4" width="4.5703125" style="1" customWidth="1"/>
    <col min="5" max="70" width="2.7109375" style="1" customWidth="1"/>
    <col min="71" max="16384" width="11.42578125" style="1"/>
  </cols>
  <sheetData>
    <row r="2" spans="2:36" ht="18">
      <c r="C2" s="25" t="s">
        <v>29</v>
      </c>
      <c r="D2" s="24"/>
      <c r="F2" s="19"/>
      <c r="M2" s="44"/>
      <c r="N2" s="44"/>
      <c r="O2" s="44"/>
      <c r="P2" s="45"/>
      <c r="Q2" s="24" t="s">
        <v>23</v>
      </c>
      <c r="R2" s="44"/>
      <c r="S2" s="44"/>
      <c r="T2" s="44"/>
      <c r="U2" s="45"/>
    </row>
    <row r="4" spans="2:36">
      <c r="B4" s="68" t="s">
        <v>0</v>
      </c>
      <c r="C4" s="70" t="s">
        <v>1</v>
      </c>
      <c r="D4" s="80" t="s">
        <v>2</v>
      </c>
      <c r="E4" s="72" t="s">
        <v>3</v>
      </c>
      <c r="F4" s="59"/>
      <c r="G4" s="59"/>
      <c r="H4" s="59"/>
      <c r="I4" s="59"/>
      <c r="J4" s="59"/>
      <c r="K4" s="59"/>
      <c r="L4" s="73"/>
      <c r="M4" s="58" t="s">
        <v>4</v>
      </c>
      <c r="N4" s="59"/>
      <c r="O4" s="59"/>
      <c r="P4" s="59"/>
      <c r="Q4" s="59"/>
      <c r="R4" s="59"/>
      <c r="S4" s="59"/>
      <c r="T4" s="59"/>
      <c r="U4" s="76" t="s">
        <v>5</v>
      </c>
      <c r="V4" s="77"/>
      <c r="W4" s="77"/>
      <c r="X4" s="77"/>
      <c r="Y4" s="77"/>
      <c r="Z4" s="77"/>
      <c r="AA4" s="77"/>
      <c r="AB4" s="77"/>
      <c r="AC4" s="58" t="s">
        <v>6</v>
      </c>
      <c r="AD4" s="78"/>
      <c r="AE4" s="78"/>
      <c r="AF4" s="78"/>
      <c r="AG4" s="78"/>
      <c r="AH4" s="78"/>
      <c r="AI4" s="78"/>
      <c r="AJ4" s="79"/>
    </row>
    <row r="5" spans="2:36">
      <c r="B5" s="69"/>
      <c r="C5" s="71"/>
      <c r="D5" s="81"/>
      <c r="E5" s="27" t="s">
        <v>30</v>
      </c>
      <c r="F5" s="82" t="s">
        <v>7</v>
      </c>
      <c r="G5" s="71"/>
      <c r="H5" s="71" t="s">
        <v>8</v>
      </c>
      <c r="I5" s="71"/>
      <c r="J5" s="71" t="s">
        <v>9</v>
      </c>
      <c r="K5" s="71"/>
      <c r="L5" s="83"/>
      <c r="M5" s="27" t="s">
        <v>30</v>
      </c>
      <c r="N5" s="82" t="s">
        <v>7</v>
      </c>
      <c r="O5" s="71"/>
      <c r="P5" s="71" t="s">
        <v>8</v>
      </c>
      <c r="Q5" s="71"/>
      <c r="R5" s="71" t="s">
        <v>9</v>
      </c>
      <c r="S5" s="71"/>
      <c r="T5" s="83"/>
      <c r="U5" s="27" t="s">
        <v>30</v>
      </c>
      <c r="V5" s="82" t="s">
        <v>7</v>
      </c>
      <c r="W5" s="71"/>
      <c r="X5" s="71" t="s">
        <v>8</v>
      </c>
      <c r="Y5" s="71"/>
      <c r="Z5" s="71" t="s">
        <v>9</v>
      </c>
      <c r="AA5" s="71"/>
      <c r="AB5" s="83"/>
      <c r="AC5" s="27" t="s">
        <v>30</v>
      </c>
      <c r="AD5" s="82" t="s">
        <v>7</v>
      </c>
      <c r="AE5" s="71"/>
      <c r="AF5" s="71" t="s">
        <v>8</v>
      </c>
      <c r="AG5" s="71"/>
      <c r="AH5" s="71" t="s">
        <v>9</v>
      </c>
      <c r="AI5" s="71"/>
      <c r="AJ5" s="71"/>
    </row>
    <row r="6" spans="2:36">
      <c r="B6" s="2">
        <v>2020</v>
      </c>
      <c r="C6" s="13" t="str">
        <f>TEXT(DATE(B6,1,3)-WEEKDAY(DATE(B6,1,3))-5+7*D6,"mmm")</f>
        <v>mars</v>
      </c>
      <c r="D6" s="3">
        <v>10</v>
      </c>
      <c r="E6" s="4">
        <f>(7*$D6+DATE($B6,1,3)-WEEKDAY(DATE($B6,1,3))-5)+(1-1)</f>
        <v>43892</v>
      </c>
      <c r="F6" s="64">
        <v>0.33333333333333331</v>
      </c>
      <c r="G6" s="65"/>
      <c r="H6" s="64">
        <v>0.76041666666666663</v>
      </c>
      <c r="I6" s="65"/>
      <c r="J6" s="62">
        <f>H6-F6</f>
        <v>0.42708333333333331</v>
      </c>
      <c r="K6" s="62"/>
      <c r="L6" s="63"/>
      <c r="M6" s="4">
        <f>(7*$D6+DATE($B6,1,3)-WEEKDAY(DATE($B6,1,3))-5)+(2-1)</f>
        <v>43893</v>
      </c>
      <c r="N6" s="64">
        <v>0.33333333333333331</v>
      </c>
      <c r="O6" s="65"/>
      <c r="P6" s="60"/>
      <c r="Q6" s="61"/>
      <c r="R6" s="62">
        <f>P6-N6</f>
        <v>-0.33333333333333331</v>
      </c>
      <c r="S6" s="62"/>
      <c r="T6" s="63"/>
      <c r="U6" s="4">
        <f>(7*$D6+DATE($B6,1,3)-WEEKDAY(DATE($B6,1,3))-5)+(4-1)</f>
        <v>43895</v>
      </c>
      <c r="V6" s="64">
        <v>0.33333333333333331</v>
      </c>
      <c r="W6" s="65"/>
      <c r="X6" s="60"/>
      <c r="Y6" s="61"/>
      <c r="Z6" s="62">
        <f>X6-V6</f>
        <v>-0.33333333333333331</v>
      </c>
      <c r="AA6" s="62"/>
      <c r="AB6" s="63"/>
      <c r="AC6" s="26">
        <f>(7*$D6+DATE($B6,1,3)-WEEKDAY(DATE($B6,1,3))-5)+(5-1)</f>
        <v>43896</v>
      </c>
      <c r="AD6" s="64">
        <v>0.33333333333333331</v>
      </c>
      <c r="AE6" s="65"/>
      <c r="AF6" s="60">
        <v>0.78125</v>
      </c>
      <c r="AG6" s="61"/>
      <c r="AH6" s="62">
        <f>AF6-AD6</f>
        <v>0.44791666666666669</v>
      </c>
      <c r="AI6" s="62"/>
      <c r="AJ6" s="63"/>
    </row>
    <row r="7" spans="2:36">
      <c r="B7" s="2">
        <v>2020</v>
      </c>
      <c r="C7" s="13" t="str">
        <f t="shared" ref="C7:C10" si="0">TEXT(DATE(B7,1,3)-WEEKDAY(DATE(B7,1,3))-5+7*D7,"mmm")</f>
        <v>mars</v>
      </c>
      <c r="D7" s="3">
        <v>11</v>
      </c>
      <c r="E7" s="4">
        <f t="shared" ref="E7:E10" si="1">(7*$D7+DATE($B7,1,3)-WEEKDAY(DATE($B7,1,3))-5)+(1-1)</f>
        <v>43899</v>
      </c>
      <c r="F7" s="64">
        <v>0.33333333333333331</v>
      </c>
      <c r="G7" s="65"/>
      <c r="H7" s="60">
        <v>0.75</v>
      </c>
      <c r="I7" s="61"/>
      <c r="J7" s="62">
        <f t="shared" ref="J7:J10" si="2">H7-F7</f>
        <v>0.41666666666666669</v>
      </c>
      <c r="K7" s="62"/>
      <c r="L7" s="63"/>
      <c r="M7" s="4">
        <f t="shared" ref="M7:M10" si="3">(7*$D7+DATE($B7,1,3)-WEEKDAY(DATE($B7,1,3))-5)+(2-1)</f>
        <v>43900</v>
      </c>
      <c r="N7" s="64">
        <v>0.33333333333333331</v>
      </c>
      <c r="O7" s="65"/>
      <c r="P7" s="60"/>
      <c r="Q7" s="61"/>
      <c r="R7" s="62">
        <f t="shared" ref="R7:R10" si="4">P7-N7</f>
        <v>-0.33333333333333331</v>
      </c>
      <c r="S7" s="62"/>
      <c r="T7" s="63"/>
      <c r="U7" s="4">
        <f t="shared" ref="U7:U10" si="5">(7*$D7+DATE($B7,1,3)-WEEKDAY(DATE($B7,1,3))-5)+(4-1)</f>
        <v>43902</v>
      </c>
      <c r="V7" s="64">
        <v>0.33333333333333331</v>
      </c>
      <c r="W7" s="65"/>
      <c r="X7" s="60"/>
      <c r="Y7" s="61"/>
      <c r="Z7" s="62">
        <f t="shared" ref="Z7:Z10" si="6">X7-V7</f>
        <v>-0.33333333333333331</v>
      </c>
      <c r="AA7" s="62"/>
      <c r="AB7" s="63"/>
      <c r="AC7" s="26">
        <f t="shared" ref="AC7:AC10" si="7">(7*$D7+DATE($B7,1,3)-WEEKDAY(DATE($B7,1,3))-5)+(5-1)</f>
        <v>43903</v>
      </c>
      <c r="AD7" s="64">
        <v>0.33333333333333331</v>
      </c>
      <c r="AE7" s="65"/>
      <c r="AF7" s="60"/>
      <c r="AG7" s="61"/>
      <c r="AH7" s="62">
        <f t="shared" ref="AH7:AH10" si="8">AF7-AD7</f>
        <v>-0.33333333333333331</v>
      </c>
      <c r="AI7" s="62"/>
      <c r="AJ7" s="63"/>
    </row>
    <row r="8" spans="2:36">
      <c r="B8" s="2">
        <v>2020</v>
      </c>
      <c r="C8" s="13" t="str">
        <f t="shared" si="0"/>
        <v>mars</v>
      </c>
      <c r="D8" s="3">
        <v>12</v>
      </c>
      <c r="E8" s="4">
        <f t="shared" si="1"/>
        <v>43906</v>
      </c>
      <c r="F8" s="64">
        <v>0.33333333333333331</v>
      </c>
      <c r="G8" s="65"/>
      <c r="H8" s="60"/>
      <c r="I8" s="61"/>
      <c r="J8" s="62">
        <f t="shared" si="2"/>
        <v>-0.33333333333333331</v>
      </c>
      <c r="K8" s="62"/>
      <c r="L8" s="63"/>
      <c r="M8" s="4">
        <f t="shared" si="3"/>
        <v>43907</v>
      </c>
      <c r="N8" s="64">
        <v>0.33333333333333331</v>
      </c>
      <c r="O8" s="65"/>
      <c r="P8" s="60"/>
      <c r="Q8" s="61"/>
      <c r="R8" s="62">
        <f t="shared" si="4"/>
        <v>-0.33333333333333331</v>
      </c>
      <c r="S8" s="62"/>
      <c r="T8" s="63"/>
      <c r="U8" s="4">
        <f t="shared" si="5"/>
        <v>43909</v>
      </c>
      <c r="V8" s="64">
        <v>0.33333333333333331</v>
      </c>
      <c r="W8" s="65"/>
      <c r="X8" s="60"/>
      <c r="Y8" s="61"/>
      <c r="Z8" s="62">
        <f t="shared" si="6"/>
        <v>-0.33333333333333331</v>
      </c>
      <c r="AA8" s="62"/>
      <c r="AB8" s="63"/>
      <c r="AC8" s="26">
        <f t="shared" si="7"/>
        <v>43910</v>
      </c>
      <c r="AD8" s="64">
        <v>0.33333333333333331</v>
      </c>
      <c r="AE8" s="65"/>
      <c r="AF8" s="60"/>
      <c r="AG8" s="61"/>
      <c r="AH8" s="62">
        <f t="shared" si="8"/>
        <v>-0.33333333333333331</v>
      </c>
      <c r="AI8" s="62"/>
      <c r="AJ8" s="63"/>
    </row>
    <row r="9" spans="2:36">
      <c r="B9" s="2">
        <v>2020</v>
      </c>
      <c r="C9" s="13" t="str">
        <f t="shared" si="0"/>
        <v>mars</v>
      </c>
      <c r="D9" s="3">
        <v>13</v>
      </c>
      <c r="E9" s="4">
        <f t="shared" si="1"/>
        <v>43913</v>
      </c>
      <c r="F9" s="64">
        <v>0.33333333333333331</v>
      </c>
      <c r="G9" s="65"/>
      <c r="H9" s="60"/>
      <c r="I9" s="61"/>
      <c r="J9" s="62">
        <f t="shared" si="2"/>
        <v>-0.33333333333333331</v>
      </c>
      <c r="K9" s="62"/>
      <c r="L9" s="63"/>
      <c r="M9" s="4">
        <f t="shared" si="3"/>
        <v>43914</v>
      </c>
      <c r="N9" s="64">
        <v>0.33333333333333331</v>
      </c>
      <c r="O9" s="65"/>
      <c r="P9" s="60"/>
      <c r="Q9" s="61"/>
      <c r="R9" s="62">
        <f t="shared" si="4"/>
        <v>-0.33333333333333331</v>
      </c>
      <c r="S9" s="62"/>
      <c r="T9" s="63"/>
      <c r="U9" s="4">
        <f t="shared" si="5"/>
        <v>43916</v>
      </c>
      <c r="V9" s="64">
        <v>0.33333333333333331</v>
      </c>
      <c r="W9" s="65"/>
      <c r="X9" s="60"/>
      <c r="Y9" s="61"/>
      <c r="Z9" s="62">
        <f t="shared" si="6"/>
        <v>-0.33333333333333331</v>
      </c>
      <c r="AA9" s="62"/>
      <c r="AB9" s="63"/>
      <c r="AC9" s="26">
        <f t="shared" si="7"/>
        <v>43917</v>
      </c>
      <c r="AD9" s="64">
        <v>0.33333333333333331</v>
      </c>
      <c r="AE9" s="65"/>
      <c r="AF9" s="60"/>
      <c r="AG9" s="61"/>
      <c r="AH9" s="62">
        <f t="shared" si="8"/>
        <v>-0.33333333333333331</v>
      </c>
      <c r="AI9" s="62"/>
      <c r="AJ9" s="63"/>
    </row>
    <row r="10" spans="2:36">
      <c r="B10" s="2">
        <v>2020</v>
      </c>
      <c r="C10" s="13" t="str">
        <f t="shared" si="0"/>
        <v>mars</v>
      </c>
      <c r="D10" s="3">
        <v>14</v>
      </c>
      <c r="E10" s="4">
        <f t="shared" si="1"/>
        <v>43920</v>
      </c>
      <c r="F10" s="64">
        <v>0.33333333333333331</v>
      </c>
      <c r="G10" s="65"/>
      <c r="H10" s="60"/>
      <c r="I10" s="61"/>
      <c r="J10" s="62">
        <f t="shared" si="2"/>
        <v>-0.33333333333333331</v>
      </c>
      <c r="K10" s="62"/>
      <c r="L10" s="63"/>
      <c r="M10" s="4">
        <f t="shared" si="3"/>
        <v>43921</v>
      </c>
      <c r="N10" s="64">
        <v>0.33333333333333331</v>
      </c>
      <c r="O10" s="65"/>
      <c r="P10" s="60"/>
      <c r="Q10" s="61"/>
      <c r="R10" s="62">
        <f t="shared" si="4"/>
        <v>-0.33333333333333331</v>
      </c>
      <c r="S10" s="62"/>
      <c r="T10" s="63"/>
      <c r="U10" s="4">
        <f t="shared" si="5"/>
        <v>43923</v>
      </c>
      <c r="V10" s="64">
        <v>0.33333333333333331</v>
      </c>
      <c r="W10" s="65"/>
      <c r="X10" s="60"/>
      <c r="Y10" s="61"/>
      <c r="Z10" s="62">
        <f t="shared" si="6"/>
        <v>-0.33333333333333331</v>
      </c>
      <c r="AA10" s="62"/>
      <c r="AB10" s="63"/>
      <c r="AC10" s="26">
        <f t="shared" si="7"/>
        <v>43924</v>
      </c>
      <c r="AD10" s="64">
        <v>0.33333333333333331</v>
      </c>
      <c r="AE10" s="65"/>
      <c r="AF10" s="60"/>
      <c r="AG10" s="61"/>
      <c r="AH10" s="62">
        <f t="shared" si="8"/>
        <v>-0.33333333333333331</v>
      </c>
      <c r="AI10" s="62"/>
      <c r="AJ10" s="63"/>
    </row>
    <row r="11" spans="2:36">
      <c r="B11" s="14"/>
      <c r="C11" s="15"/>
      <c r="D11" s="16"/>
      <c r="E11" s="17"/>
      <c r="F11" s="66"/>
      <c r="G11" s="66"/>
      <c r="H11" s="66"/>
      <c r="I11" s="66"/>
      <c r="J11" s="67"/>
      <c r="K11" s="67"/>
      <c r="L11" s="67"/>
      <c r="M11" s="17"/>
      <c r="N11" s="66"/>
      <c r="O11" s="66"/>
      <c r="P11" s="66"/>
      <c r="Q11" s="66"/>
      <c r="R11" s="67"/>
      <c r="S11" s="67"/>
      <c r="T11" s="67"/>
      <c r="U11" s="17"/>
      <c r="V11" s="66"/>
      <c r="W11" s="66"/>
      <c r="X11" s="66"/>
      <c r="Y11" s="66"/>
      <c r="Z11" s="67"/>
      <c r="AA11" s="67"/>
      <c r="AB11" s="67"/>
      <c r="AC11" s="18"/>
      <c r="AD11" s="66"/>
      <c r="AE11" s="66"/>
      <c r="AF11" s="66"/>
      <c r="AG11" s="66"/>
      <c r="AH11" s="67"/>
      <c r="AI11" s="67"/>
      <c r="AJ11" s="67"/>
    </row>
    <row r="14" spans="2:36">
      <c r="C14" s="20" t="s">
        <v>24</v>
      </c>
      <c r="D14" s="21" t="s">
        <v>22</v>
      </c>
      <c r="E14" s="21"/>
      <c r="F14" s="21"/>
      <c r="G14" s="21"/>
      <c r="H14" s="21"/>
      <c r="I14" s="56"/>
      <c r="J14" s="56"/>
      <c r="K14" s="56"/>
      <c r="L14" s="12" t="s">
        <v>23</v>
      </c>
      <c r="M14" s="56"/>
      <c r="N14" s="56"/>
      <c r="O14" s="56"/>
      <c r="W14" s="51" t="s">
        <v>28</v>
      </c>
      <c r="X14" s="51"/>
      <c r="Y14" s="51"/>
    </row>
    <row r="15" spans="2:36">
      <c r="B15" s="6" t="s">
        <v>10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W15" s="51"/>
      <c r="X15" s="51"/>
      <c r="Y15" s="51"/>
    </row>
    <row r="16" spans="2:36">
      <c r="B16" s="6"/>
      <c r="C16" s="7" t="s">
        <v>11</v>
      </c>
      <c r="D16" s="46">
        <v>0.33333333333333331</v>
      </c>
      <c r="E16" s="46"/>
      <c r="F16" s="6" t="s">
        <v>12</v>
      </c>
      <c r="G16" s="46">
        <v>0.78125</v>
      </c>
      <c r="H16" s="46"/>
      <c r="I16" s="47"/>
      <c r="J16" s="57" t="s">
        <v>13</v>
      </c>
      <c r="K16" s="57"/>
      <c r="L16" s="46">
        <f>G16-D16</f>
        <v>0.44791666666666669</v>
      </c>
      <c r="M16" s="46"/>
      <c r="N16" s="47"/>
      <c r="O16" s="6" t="s">
        <v>14</v>
      </c>
      <c r="P16" s="50">
        <v>15</v>
      </c>
      <c r="Q16" s="50"/>
      <c r="R16" s="8" t="s">
        <v>15</v>
      </c>
      <c r="S16" s="52">
        <f>L16*P16</f>
        <v>6.71875</v>
      </c>
      <c r="T16" s="52"/>
      <c r="U16" s="53"/>
      <c r="X16" s="50">
        <f>COUNTIF($J$6:$AJ$10,"10:45")</f>
        <v>1</v>
      </c>
      <c r="Y16" s="50"/>
    </row>
    <row r="17" spans="2:25">
      <c r="B17" s="6"/>
      <c r="C17" s="9" t="s">
        <v>16</v>
      </c>
      <c r="D17" s="46">
        <v>0.33333333333333331</v>
      </c>
      <c r="E17" s="46"/>
      <c r="F17" s="6" t="s">
        <v>12</v>
      </c>
      <c r="G17" s="46">
        <v>0.76041666666666663</v>
      </c>
      <c r="H17" s="46"/>
      <c r="I17" s="47"/>
      <c r="J17" s="57" t="s">
        <v>13</v>
      </c>
      <c r="K17" s="57"/>
      <c r="L17" s="46">
        <f t="shared" ref="L17:L21" si="9">G17-D17</f>
        <v>0.42708333333333331</v>
      </c>
      <c r="M17" s="46"/>
      <c r="N17" s="47"/>
      <c r="O17" s="6" t="s">
        <v>14</v>
      </c>
      <c r="P17" s="50">
        <v>32</v>
      </c>
      <c r="Q17" s="50"/>
      <c r="R17" s="8" t="s">
        <v>15</v>
      </c>
      <c r="S17" s="52">
        <f>L17*P17</f>
        <v>13.666666666666666</v>
      </c>
      <c r="T17" s="52"/>
      <c r="U17" s="53"/>
      <c r="X17" s="50">
        <f>COUNTIF($J$6:$AJ$10,"10:15")</f>
        <v>1</v>
      </c>
      <c r="Y17" s="50"/>
    </row>
    <row r="18" spans="2:25">
      <c r="B18" s="6"/>
      <c r="C18" s="10" t="s">
        <v>17</v>
      </c>
      <c r="D18" s="46">
        <v>0.33333333333333331</v>
      </c>
      <c r="E18" s="46"/>
      <c r="F18" s="6" t="s">
        <v>12</v>
      </c>
      <c r="G18" s="46">
        <v>0.67708333333333337</v>
      </c>
      <c r="H18" s="46"/>
      <c r="I18" s="47"/>
      <c r="J18" s="57" t="s">
        <v>13</v>
      </c>
      <c r="K18" s="57"/>
      <c r="L18" s="46">
        <f t="shared" si="9"/>
        <v>0.34375000000000006</v>
      </c>
      <c r="M18" s="46"/>
      <c r="N18" s="47"/>
      <c r="O18" s="6" t="s">
        <v>14</v>
      </c>
      <c r="P18" s="50">
        <v>36</v>
      </c>
      <c r="Q18" s="50"/>
      <c r="R18" s="8" t="s">
        <v>15</v>
      </c>
      <c r="S18" s="52">
        <f t="shared" ref="S18:S20" si="10">L18*P18</f>
        <v>12.375000000000002</v>
      </c>
      <c r="T18" s="52"/>
      <c r="U18" s="53"/>
      <c r="X18" s="50">
        <f>COUNTIF($J$6:$AJ$10,"8:15")</f>
        <v>0</v>
      </c>
      <c r="Y18" s="50"/>
    </row>
    <row r="19" spans="2:25">
      <c r="B19" s="6" t="s">
        <v>18</v>
      </c>
      <c r="C19" s="11" t="s">
        <v>19</v>
      </c>
      <c r="D19" s="46">
        <v>0.33333333333333331</v>
      </c>
      <c r="E19" s="46"/>
      <c r="F19" s="6" t="s">
        <v>12</v>
      </c>
      <c r="G19" s="46">
        <v>0.75</v>
      </c>
      <c r="H19" s="46"/>
      <c r="I19" s="47"/>
      <c r="J19" s="57" t="s">
        <v>13</v>
      </c>
      <c r="K19" s="57"/>
      <c r="L19" s="74">
        <f t="shared" si="9"/>
        <v>0.41666666666666669</v>
      </c>
      <c r="M19" s="74"/>
      <c r="N19" s="75"/>
      <c r="O19" s="6" t="s">
        <v>14</v>
      </c>
      <c r="P19" s="50"/>
      <c r="Q19" s="50"/>
      <c r="R19" s="8" t="s">
        <v>15</v>
      </c>
      <c r="S19" s="52">
        <f t="shared" si="10"/>
        <v>0</v>
      </c>
      <c r="T19" s="52"/>
      <c r="U19" s="53"/>
      <c r="X19" s="50">
        <f>COUNTIF($J$6:$AJ$10,"0:00")</f>
        <v>0</v>
      </c>
      <c r="Y19" s="50"/>
    </row>
    <row r="20" spans="2:25">
      <c r="B20" s="6" t="s">
        <v>20</v>
      </c>
      <c r="C20" s="5" t="s">
        <v>21</v>
      </c>
      <c r="D20" s="46"/>
      <c r="E20" s="46"/>
      <c r="F20" s="6"/>
      <c r="G20" s="46"/>
      <c r="H20" s="46"/>
      <c r="I20" s="47"/>
      <c r="J20" s="6"/>
      <c r="K20" s="6"/>
      <c r="L20" s="54">
        <f t="shared" si="9"/>
        <v>0</v>
      </c>
      <c r="M20" s="54"/>
      <c r="N20" s="55"/>
      <c r="O20" s="6"/>
      <c r="P20" s="6"/>
      <c r="Q20" s="6"/>
      <c r="R20" s="6"/>
      <c r="S20" s="52">
        <f t="shared" si="10"/>
        <v>0</v>
      </c>
      <c r="T20" s="52"/>
      <c r="U20" s="53"/>
    </row>
    <row r="21" spans="2:25">
      <c r="B21" s="1" t="s">
        <v>25</v>
      </c>
      <c r="C21" s="22" t="s">
        <v>26</v>
      </c>
      <c r="D21" s="46"/>
      <c r="E21" s="46"/>
      <c r="F21" s="6"/>
      <c r="G21" s="46"/>
      <c r="H21" s="46"/>
      <c r="I21" s="47"/>
      <c r="L21" s="48">
        <f t="shared" si="9"/>
        <v>0</v>
      </c>
      <c r="M21" s="48"/>
      <c r="N21" s="49"/>
      <c r="O21" s="23" t="s">
        <v>27</v>
      </c>
    </row>
  </sheetData>
  <mergeCells count="131">
    <mergeCell ref="P10:Q10"/>
    <mergeCell ref="AD11:AE11"/>
    <mergeCell ref="AF11:AG11"/>
    <mergeCell ref="D20:E20"/>
    <mergeCell ref="G20:I20"/>
    <mergeCell ref="L20:N20"/>
    <mergeCell ref="S20:U20"/>
    <mergeCell ref="D21:E21"/>
    <mergeCell ref="G21:I21"/>
    <mergeCell ref="L21:N21"/>
    <mergeCell ref="X18:Y18"/>
    <mergeCell ref="D19:E19"/>
    <mergeCell ref="G19:I19"/>
    <mergeCell ref="J19:K19"/>
    <mergeCell ref="L19:N19"/>
    <mergeCell ref="P19:Q19"/>
    <mergeCell ref="S19:U19"/>
    <mergeCell ref="X19:Y19"/>
    <mergeCell ref="D18:E18"/>
    <mergeCell ref="G18:I18"/>
    <mergeCell ref="J18:K18"/>
    <mergeCell ref="L18:N18"/>
    <mergeCell ref="P18:Q18"/>
    <mergeCell ref="S18:U18"/>
    <mergeCell ref="X16:Y16"/>
    <mergeCell ref="D17:E17"/>
    <mergeCell ref="G17:I17"/>
    <mergeCell ref="J17:K17"/>
    <mergeCell ref="L17:N17"/>
    <mergeCell ref="P17:Q17"/>
    <mergeCell ref="S17:U17"/>
    <mergeCell ref="X17:Y17"/>
    <mergeCell ref="D16:E16"/>
    <mergeCell ref="G16:I16"/>
    <mergeCell ref="J16:K16"/>
    <mergeCell ref="L16:N16"/>
    <mergeCell ref="P16:Q16"/>
    <mergeCell ref="S16:U16"/>
    <mergeCell ref="AH11:AJ11"/>
    <mergeCell ref="I14:K14"/>
    <mergeCell ref="M14:O14"/>
    <mergeCell ref="W14:Y15"/>
    <mergeCell ref="AH10:AJ10"/>
    <mergeCell ref="F11:G11"/>
    <mergeCell ref="H11:I11"/>
    <mergeCell ref="J11:L11"/>
    <mergeCell ref="N11:O11"/>
    <mergeCell ref="P11:Q11"/>
    <mergeCell ref="R11:T11"/>
    <mergeCell ref="V11:W11"/>
    <mergeCell ref="X11:Y11"/>
    <mergeCell ref="Z11:AB11"/>
    <mergeCell ref="R10:T10"/>
    <mergeCell ref="V10:W10"/>
    <mergeCell ref="X10:Y10"/>
    <mergeCell ref="Z10:AB10"/>
    <mergeCell ref="AD10:AE10"/>
    <mergeCell ref="AF10:AG10"/>
    <mergeCell ref="F10:G10"/>
    <mergeCell ref="H10:I10"/>
    <mergeCell ref="J10:L10"/>
    <mergeCell ref="N10:O10"/>
    <mergeCell ref="AD8:AE8"/>
    <mergeCell ref="AF8:AG8"/>
    <mergeCell ref="AH8:AJ8"/>
    <mergeCell ref="F9:G9"/>
    <mergeCell ref="H9:I9"/>
    <mergeCell ref="J9:L9"/>
    <mergeCell ref="N9:O9"/>
    <mergeCell ref="P9:Q9"/>
    <mergeCell ref="R9:T9"/>
    <mergeCell ref="V9:W9"/>
    <mergeCell ref="X9:Y9"/>
    <mergeCell ref="Z9:AB9"/>
    <mergeCell ref="AD9:AE9"/>
    <mergeCell ref="AF9:AG9"/>
    <mergeCell ref="AH9:AJ9"/>
    <mergeCell ref="F8:G8"/>
    <mergeCell ref="H8:I8"/>
    <mergeCell ref="J8:L8"/>
    <mergeCell ref="N8:O8"/>
    <mergeCell ref="P8:Q8"/>
    <mergeCell ref="R8:T8"/>
    <mergeCell ref="V8:W8"/>
    <mergeCell ref="X8:Y8"/>
    <mergeCell ref="Z8:AB8"/>
    <mergeCell ref="AD6:AE6"/>
    <mergeCell ref="AF6:AG6"/>
    <mergeCell ref="AH6:AJ6"/>
    <mergeCell ref="F7:G7"/>
    <mergeCell ref="H7:I7"/>
    <mergeCell ref="J7:L7"/>
    <mergeCell ref="N7:O7"/>
    <mergeCell ref="P7:Q7"/>
    <mergeCell ref="AH7:AJ7"/>
    <mergeCell ref="R7:T7"/>
    <mergeCell ref="V7:W7"/>
    <mergeCell ref="X7:Y7"/>
    <mergeCell ref="Z7:AB7"/>
    <mergeCell ref="AD7:AE7"/>
    <mergeCell ref="AF7:AG7"/>
    <mergeCell ref="F6:G6"/>
    <mergeCell ref="H6:I6"/>
    <mergeCell ref="J6:L6"/>
    <mergeCell ref="N6:O6"/>
    <mergeCell ref="P6:Q6"/>
    <mergeCell ref="R6:T6"/>
    <mergeCell ref="V6:W6"/>
    <mergeCell ref="X6:Y6"/>
    <mergeCell ref="Z6:AB6"/>
    <mergeCell ref="M2:P2"/>
    <mergeCell ref="R2:U2"/>
    <mergeCell ref="B4:B5"/>
    <mergeCell ref="C4:C5"/>
    <mergeCell ref="D4:D5"/>
    <mergeCell ref="E4:L4"/>
    <mergeCell ref="M4:T4"/>
    <mergeCell ref="U4:AB4"/>
    <mergeCell ref="AC4:AJ4"/>
    <mergeCell ref="F5:G5"/>
    <mergeCell ref="H5:I5"/>
    <mergeCell ref="J5:L5"/>
    <mergeCell ref="N5:O5"/>
    <mergeCell ref="P5:Q5"/>
    <mergeCell ref="R5:T5"/>
    <mergeCell ref="V5:W5"/>
    <mergeCell ref="X5:Y5"/>
    <mergeCell ref="Z5:AB5"/>
    <mergeCell ref="AD5:AE5"/>
    <mergeCell ref="AF5:AG5"/>
    <mergeCell ref="AH5:AJ5"/>
  </mergeCells>
  <conditionalFormatting sqref="J6:L10 R6:T10 AH6:AJ10 Z6:AB10">
    <cfRule type="cellIs" dxfId="35" priority="3" operator="equal">
      <formula>0.427083333333333</formula>
    </cfRule>
    <cfRule type="cellIs" dxfId="34" priority="4" operator="equal">
      <formula>0.447916666666667</formula>
    </cfRule>
  </conditionalFormatting>
  <conditionalFormatting sqref="J6:L10 R6:T10 AH6:AJ10 Z6:AB10">
    <cfRule type="cellIs" dxfId="33" priority="1" operator="equal">
      <formula>0</formula>
    </cfRule>
    <cfRule type="cellIs" dxfId="32" priority="2" operator="equal">
      <formula>0.416666666666667</formula>
    </cfRule>
  </conditionalFormatting>
  <pageMargins left="0.7" right="0.7" top="0.75" bottom="0.75" header="0.3" footer="0.3"/>
  <pageSetup paperSize="9" orientation="landscape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B2:AJ21"/>
  <sheetViews>
    <sheetView workbookViewId="0">
      <selection activeCell="AU15" sqref="AU15"/>
    </sheetView>
  </sheetViews>
  <sheetFormatPr baseColWidth="10" defaultRowHeight="12.75"/>
  <cols>
    <col min="1" max="1" width="5" style="1" customWidth="1"/>
    <col min="2" max="2" width="7.7109375" style="1" customWidth="1"/>
    <col min="3" max="3" width="8.28515625" style="1" customWidth="1"/>
    <col min="4" max="4" width="4.5703125" style="1" customWidth="1"/>
    <col min="5" max="70" width="2.7109375" style="1" customWidth="1"/>
    <col min="71" max="16384" width="11.42578125" style="1"/>
  </cols>
  <sheetData>
    <row r="2" spans="2:36" ht="18">
      <c r="C2" s="25" t="s">
        <v>29</v>
      </c>
      <c r="D2" s="24"/>
      <c r="F2" s="19"/>
      <c r="M2" s="44"/>
      <c r="N2" s="44"/>
      <c r="O2" s="44"/>
      <c r="P2" s="45"/>
      <c r="Q2" s="24" t="s">
        <v>23</v>
      </c>
      <c r="R2" s="44"/>
      <c r="S2" s="44"/>
      <c r="T2" s="44"/>
      <c r="U2" s="45"/>
    </row>
    <row r="4" spans="2:36">
      <c r="B4" s="68" t="s">
        <v>0</v>
      </c>
      <c r="C4" s="70" t="s">
        <v>1</v>
      </c>
      <c r="D4" s="80" t="s">
        <v>2</v>
      </c>
      <c r="E4" s="72" t="s">
        <v>3</v>
      </c>
      <c r="F4" s="59"/>
      <c r="G4" s="59"/>
      <c r="H4" s="59"/>
      <c r="I4" s="59"/>
      <c r="J4" s="59"/>
      <c r="K4" s="59"/>
      <c r="L4" s="73"/>
      <c r="M4" s="58" t="s">
        <v>4</v>
      </c>
      <c r="N4" s="59"/>
      <c r="O4" s="59"/>
      <c r="P4" s="59"/>
      <c r="Q4" s="59"/>
      <c r="R4" s="59"/>
      <c r="S4" s="59"/>
      <c r="T4" s="59"/>
      <c r="U4" s="76" t="s">
        <v>5</v>
      </c>
      <c r="V4" s="77"/>
      <c r="W4" s="77"/>
      <c r="X4" s="77"/>
      <c r="Y4" s="77"/>
      <c r="Z4" s="77"/>
      <c r="AA4" s="77"/>
      <c r="AB4" s="77"/>
      <c r="AC4" s="58" t="s">
        <v>6</v>
      </c>
      <c r="AD4" s="78"/>
      <c r="AE4" s="78"/>
      <c r="AF4" s="78"/>
      <c r="AG4" s="78"/>
      <c r="AH4" s="78"/>
      <c r="AI4" s="78"/>
      <c r="AJ4" s="79"/>
    </row>
    <row r="5" spans="2:36">
      <c r="B5" s="69"/>
      <c r="C5" s="71"/>
      <c r="D5" s="81"/>
      <c r="E5" s="27" t="s">
        <v>30</v>
      </c>
      <c r="F5" s="82" t="s">
        <v>7</v>
      </c>
      <c r="G5" s="71"/>
      <c r="H5" s="71" t="s">
        <v>8</v>
      </c>
      <c r="I5" s="71"/>
      <c r="J5" s="71" t="s">
        <v>9</v>
      </c>
      <c r="K5" s="71"/>
      <c r="L5" s="83"/>
      <c r="M5" s="27" t="s">
        <v>30</v>
      </c>
      <c r="N5" s="82" t="s">
        <v>7</v>
      </c>
      <c r="O5" s="71"/>
      <c r="P5" s="71" t="s">
        <v>8</v>
      </c>
      <c r="Q5" s="71"/>
      <c r="R5" s="71" t="s">
        <v>9</v>
      </c>
      <c r="S5" s="71"/>
      <c r="T5" s="83"/>
      <c r="U5" s="27" t="s">
        <v>30</v>
      </c>
      <c r="V5" s="82" t="s">
        <v>7</v>
      </c>
      <c r="W5" s="71"/>
      <c r="X5" s="71" t="s">
        <v>8</v>
      </c>
      <c r="Y5" s="71"/>
      <c r="Z5" s="71" t="s">
        <v>9</v>
      </c>
      <c r="AA5" s="71"/>
      <c r="AB5" s="83"/>
      <c r="AC5" s="27" t="s">
        <v>30</v>
      </c>
      <c r="AD5" s="82" t="s">
        <v>7</v>
      </c>
      <c r="AE5" s="71"/>
      <c r="AF5" s="71" t="s">
        <v>8</v>
      </c>
      <c r="AG5" s="71"/>
      <c r="AH5" s="71" t="s">
        <v>9</v>
      </c>
      <c r="AI5" s="71"/>
      <c r="AJ5" s="71"/>
    </row>
    <row r="6" spans="2:36">
      <c r="B6" s="2">
        <v>2020</v>
      </c>
      <c r="C6" s="13" t="str">
        <f>TEXT(DATE(B6,1,3)-WEEKDAY(DATE(B6,1,3))-5+7*D6,"mmm")</f>
        <v>avr</v>
      </c>
      <c r="D6" s="3">
        <v>15</v>
      </c>
      <c r="E6" s="4">
        <f>(7*$D6+DATE($B6,1,3)-WEEKDAY(DATE($B6,1,3))-5)+(1-1)</f>
        <v>43927</v>
      </c>
      <c r="F6" s="64">
        <v>0.33333333333333331</v>
      </c>
      <c r="G6" s="65"/>
      <c r="H6" s="64">
        <v>0.76041666666666663</v>
      </c>
      <c r="I6" s="65"/>
      <c r="J6" s="62">
        <f>H6-F6</f>
        <v>0.42708333333333331</v>
      </c>
      <c r="K6" s="62"/>
      <c r="L6" s="63"/>
      <c r="M6" s="4">
        <f>(7*$D6+DATE($B6,1,3)-WEEKDAY(DATE($B6,1,3))-5)+(2-1)</f>
        <v>43928</v>
      </c>
      <c r="N6" s="64">
        <v>0.33333333333333331</v>
      </c>
      <c r="O6" s="65"/>
      <c r="P6" s="60"/>
      <c r="Q6" s="61"/>
      <c r="R6" s="62">
        <f>P6-N6</f>
        <v>-0.33333333333333331</v>
      </c>
      <c r="S6" s="62"/>
      <c r="T6" s="63"/>
      <c r="U6" s="4">
        <f>(7*$D6+DATE($B6,1,3)-WEEKDAY(DATE($B6,1,3))-5)+(4-1)</f>
        <v>43930</v>
      </c>
      <c r="V6" s="64">
        <v>0.33333333333333331</v>
      </c>
      <c r="W6" s="65"/>
      <c r="X6" s="60"/>
      <c r="Y6" s="61"/>
      <c r="Z6" s="62">
        <f>X6-V6</f>
        <v>-0.33333333333333331</v>
      </c>
      <c r="AA6" s="62"/>
      <c r="AB6" s="63"/>
      <c r="AC6" s="26">
        <f>(7*$D6+DATE($B6,1,3)-WEEKDAY(DATE($B6,1,3))-5)+(5-1)</f>
        <v>43931</v>
      </c>
      <c r="AD6" s="64">
        <v>0.33333333333333331</v>
      </c>
      <c r="AE6" s="65"/>
      <c r="AF6" s="60">
        <v>0.78125</v>
      </c>
      <c r="AG6" s="61"/>
      <c r="AH6" s="62">
        <f>AF6-AD6</f>
        <v>0.44791666666666669</v>
      </c>
      <c r="AI6" s="62"/>
      <c r="AJ6" s="63"/>
    </row>
    <row r="7" spans="2:36">
      <c r="B7" s="2">
        <v>2020</v>
      </c>
      <c r="C7" s="13" t="str">
        <f t="shared" ref="C7:C10" si="0">TEXT(DATE(B7,1,3)-WEEKDAY(DATE(B7,1,3))-5+7*D7,"mmm")</f>
        <v>avr</v>
      </c>
      <c r="D7" s="3">
        <v>16</v>
      </c>
      <c r="E7" s="4">
        <f t="shared" ref="E7:E10" si="1">(7*$D7+DATE($B7,1,3)-WEEKDAY(DATE($B7,1,3))-5)+(1-1)</f>
        <v>43934</v>
      </c>
      <c r="F7" s="64">
        <v>0.33333333333333331</v>
      </c>
      <c r="G7" s="65"/>
      <c r="H7" s="60">
        <v>0.75</v>
      </c>
      <c r="I7" s="61"/>
      <c r="J7" s="62">
        <f t="shared" ref="J7:J10" si="2">H7-F7</f>
        <v>0.41666666666666669</v>
      </c>
      <c r="K7" s="62"/>
      <c r="L7" s="63"/>
      <c r="M7" s="4">
        <f t="shared" ref="M7:M10" si="3">(7*$D7+DATE($B7,1,3)-WEEKDAY(DATE($B7,1,3))-5)+(2-1)</f>
        <v>43935</v>
      </c>
      <c r="N7" s="64">
        <v>0.33333333333333331</v>
      </c>
      <c r="O7" s="65"/>
      <c r="P7" s="60"/>
      <c r="Q7" s="61"/>
      <c r="R7" s="62">
        <f t="shared" ref="R7:R10" si="4">P7-N7</f>
        <v>-0.33333333333333331</v>
      </c>
      <c r="S7" s="62"/>
      <c r="T7" s="63"/>
      <c r="U7" s="4">
        <f t="shared" ref="U7:U10" si="5">(7*$D7+DATE($B7,1,3)-WEEKDAY(DATE($B7,1,3))-5)+(4-1)</f>
        <v>43937</v>
      </c>
      <c r="V7" s="64">
        <v>0.33333333333333331</v>
      </c>
      <c r="W7" s="65"/>
      <c r="X7" s="60"/>
      <c r="Y7" s="61"/>
      <c r="Z7" s="62">
        <f t="shared" ref="Z7:Z10" si="6">X7-V7</f>
        <v>-0.33333333333333331</v>
      </c>
      <c r="AA7" s="62"/>
      <c r="AB7" s="63"/>
      <c r="AC7" s="26">
        <f t="shared" ref="AC7:AC10" si="7">(7*$D7+DATE($B7,1,3)-WEEKDAY(DATE($B7,1,3))-5)+(5-1)</f>
        <v>43938</v>
      </c>
      <c r="AD7" s="64">
        <v>0.33333333333333331</v>
      </c>
      <c r="AE7" s="65"/>
      <c r="AF7" s="60"/>
      <c r="AG7" s="61"/>
      <c r="AH7" s="62">
        <f t="shared" ref="AH7:AH10" si="8">AF7-AD7</f>
        <v>-0.33333333333333331</v>
      </c>
      <c r="AI7" s="62"/>
      <c r="AJ7" s="63"/>
    </row>
    <row r="8" spans="2:36">
      <c r="B8" s="2">
        <v>2020</v>
      </c>
      <c r="C8" s="13" t="str">
        <f t="shared" si="0"/>
        <v>avr</v>
      </c>
      <c r="D8" s="3">
        <v>17</v>
      </c>
      <c r="E8" s="4">
        <f t="shared" si="1"/>
        <v>43941</v>
      </c>
      <c r="F8" s="64">
        <v>0.33333333333333331</v>
      </c>
      <c r="G8" s="65"/>
      <c r="H8" s="60"/>
      <c r="I8" s="61"/>
      <c r="J8" s="62">
        <f t="shared" si="2"/>
        <v>-0.33333333333333331</v>
      </c>
      <c r="K8" s="62"/>
      <c r="L8" s="63"/>
      <c r="M8" s="4">
        <f t="shared" si="3"/>
        <v>43942</v>
      </c>
      <c r="N8" s="64">
        <v>0.33333333333333331</v>
      </c>
      <c r="O8" s="65"/>
      <c r="P8" s="60"/>
      <c r="Q8" s="61"/>
      <c r="R8" s="62">
        <f t="shared" si="4"/>
        <v>-0.33333333333333331</v>
      </c>
      <c r="S8" s="62"/>
      <c r="T8" s="63"/>
      <c r="U8" s="4">
        <f t="shared" si="5"/>
        <v>43944</v>
      </c>
      <c r="V8" s="64">
        <v>0.33333333333333331</v>
      </c>
      <c r="W8" s="65"/>
      <c r="X8" s="60"/>
      <c r="Y8" s="61"/>
      <c r="Z8" s="62">
        <f t="shared" si="6"/>
        <v>-0.33333333333333331</v>
      </c>
      <c r="AA8" s="62"/>
      <c r="AB8" s="63"/>
      <c r="AC8" s="26">
        <f t="shared" si="7"/>
        <v>43945</v>
      </c>
      <c r="AD8" s="64">
        <v>0.33333333333333331</v>
      </c>
      <c r="AE8" s="65"/>
      <c r="AF8" s="60"/>
      <c r="AG8" s="61"/>
      <c r="AH8" s="62">
        <f t="shared" si="8"/>
        <v>-0.33333333333333331</v>
      </c>
      <c r="AI8" s="62"/>
      <c r="AJ8" s="63"/>
    </row>
    <row r="9" spans="2:36">
      <c r="B9" s="2">
        <v>2020</v>
      </c>
      <c r="C9" s="13" t="str">
        <f t="shared" si="0"/>
        <v>avr</v>
      </c>
      <c r="D9" s="3">
        <v>18</v>
      </c>
      <c r="E9" s="4">
        <f t="shared" si="1"/>
        <v>43948</v>
      </c>
      <c r="F9" s="64">
        <v>0.33333333333333331</v>
      </c>
      <c r="G9" s="65"/>
      <c r="H9" s="60"/>
      <c r="I9" s="61"/>
      <c r="J9" s="62">
        <f t="shared" si="2"/>
        <v>-0.33333333333333331</v>
      </c>
      <c r="K9" s="62"/>
      <c r="L9" s="63"/>
      <c r="M9" s="4">
        <f t="shared" si="3"/>
        <v>43949</v>
      </c>
      <c r="N9" s="64">
        <v>0.33333333333333331</v>
      </c>
      <c r="O9" s="65"/>
      <c r="P9" s="60"/>
      <c r="Q9" s="61"/>
      <c r="R9" s="62">
        <f t="shared" si="4"/>
        <v>-0.33333333333333331</v>
      </c>
      <c r="S9" s="62"/>
      <c r="T9" s="63"/>
      <c r="U9" s="4">
        <f t="shared" si="5"/>
        <v>43951</v>
      </c>
      <c r="V9" s="64">
        <v>0.33333333333333331</v>
      </c>
      <c r="W9" s="65"/>
      <c r="X9" s="60"/>
      <c r="Y9" s="61"/>
      <c r="Z9" s="62">
        <f t="shared" si="6"/>
        <v>-0.33333333333333331</v>
      </c>
      <c r="AA9" s="62"/>
      <c r="AB9" s="63"/>
      <c r="AC9" s="26">
        <f t="shared" si="7"/>
        <v>43952</v>
      </c>
      <c r="AD9" s="64">
        <v>0.33333333333333331</v>
      </c>
      <c r="AE9" s="65"/>
      <c r="AF9" s="60"/>
      <c r="AG9" s="61"/>
      <c r="AH9" s="62">
        <f t="shared" si="8"/>
        <v>-0.33333333333333331</v>
      </c>
      <c r="AI9" s="62"/>
      <c r="AJ9" s="63"/>
    </row>
    <row r="10" spans="2:36">
      <c r="B10" s="2"/>
      <c r="C10" s="13" t="e">
        <f t="shared" si="0"/>
        <v>#VALUE!</v>
      </c>
      <c r="D10" s="3"/>
      <c r="E10" s="4">
        <f t="shared" si="1"/>
        <v>-5</v>
      </c>
      <c r="F10" s="64">
        <v>0.33333333333333331</v>
      </c>
      <c r="G10" s="65"/>
      <c r="H10" s="60"/>
      <c r="I10" s="61"/>
      <c r="J10" s="62">
        <f t="shared" si="2"/>
        <v>-0.33333333333333331</v>
      </c>
      <c r="K10" s="62"/>
      <c r="L10" s="63"/>
      <c r="M10" s="4">
        <f t="shared" si="3"/>
        <v>-4</v>
      </c>
      <c r="N10" s="64">
        <v>0.33333333333333331</v>
      </c>
      <c r="O10" s="65"/>
      <c r="P10" s="60"/>
      <c r="Q10" s="61"/>
      <c r="R10" s="62">
        <f t="shared" si="4"/>
        <v>-0.33333333333333331</v>
      </c>
      <c r="S10" s="62"/>
      <c r="T10" s="63"/>
      <c r="U10" s="4">
        <f t="shared" si="5"/>
        <v>-2</v>
      </c>
      <c r="V10" s="64">
        <v>0.33333333333333331</v>
      </c>
      <c r="W10" s="65"/>
      <c r="X10" s="60"/>
      <c r="Y10" s="61"/>
      <c r="Z10" s="62">
        <f t="shared" si="6"/>
        <v>-0.33333333333333331</v>
      </c>
      <c r="AA10" s="62"/>
      <c r="AB10" s="63"/>
      <c r="AC10" s="26">
        <f t="shared" si="7"/>
        <v>-1</v>
      </c>
      <c r="AD10" s="64">
        <v>0.33333333333333331</v>
      </c>
      <c r="AE10" s="65"/>
      <c r="AF10" s="60"/>
      <c r="AG10" s="61"/>
      <c r="AH10" s="62">
        <f t="shared" si="8"/>
        <v>-0.33333333333333331</v>
      </c>
      <c r="AI10" s="62"/>
      <c r="AJ10" s="63"/>
    </row>
    <row r="11" spans="2:36">
      <c r="B11" s="14"/>
      <c r="C11" s="15"/>
      <c r="D11" s="16"/>
      <c r="E11" s="17"/>
      <c r="F11" s="66"/>
      <c r="G11" s="66"/>
      <c r="H11" s="66"/>
      <c r="I11" s="66"/>
      <c r="J11" s="67"/>
      <c r="K11" s="67"/>
      <c r="L11" s="67"/>
      <c r="M11" s="17"/>
      <c r="N11" s="66"/>
      <c r="O11" s="66"/>
      <c r="P11" s="66"/>
      <c r="Q11" s="66"/>
      <c r="R11" s="67"/>
      <c r="S11" s="67"/>
      <c r="T11" s="67"/>
      <c r="U11" s="17"/>
      <c r="V11" s="66"/>
      <c r="W11" s="66"/>
      <c r="X11" s="66"/>
      <c r="Y11" s="66"/>
      <c r="Z11" s="67"/>
      <c r="AA11" s="67"/>
      <c r="AB11" s="67"/>
      <c r="AC11" s="18"/>
      <c r="AD11" s="66"/>
      <c r="AE11" s="66"/>
      <c r="AF11" s="66"/>
      <c r="AG11" s="66"/>
      <c r="AH11" s="67"/>
      <c r="AI11" s="67"/>
      <c r="AJ11" s="67"/>
    </row>
    <row r="14" spans="2:36">
      <c r="C14" s="20" t="s">
        <v>24</v>
      </c>
      <c r="D14" s="21" t="s">
        <v>22</v>
      </c>
      <c r="E14" s="21"/>
      <c r="F14" s="21"/>
      <c r="G14" s="21"/>
      <c r="H14" s="21"/>
      <c r="I14" s="56"/>
      <c r="J14" s="56"/>
      <c r="K14" s="56"/>
      <c r="L14" s="12" t="s">
        <v>23</v>
      </c>
      <c r="M14" s="56"/>
      <c r="N14" s="56"/>
      <c r="O14" s="56"/>
      <c r="W14" s="51" t="s">
        <v>28</v>
      </c>
      <c r="X14" s="51"/>
      <c r="Y14" s="51"/>
    </row>
    <row r="15" spans="2:36">
      <c r="B15" s="6" t="s">
        <v>10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W15" s="51"/>
      <c r="X15" s="51"/>
      <c r="Y15" s="51"/>
    </row>
    <row r="16" spans="2:36">
      <c r="B16" s="6"/>
      <c r="C16" s="7" t="s">
        <v>11</v>
      </c>
      <c r="D16" s="46">
        <v>0.33333333333333331</v>
      </c>
      <c r="E16" s="46"/>
      <c r="F16" s="6" t="s">
        <v>12</v>
      </c>
      <c r="G16" s="46">
        <v>0.78125</v>
      </c>
      <c r="H16" s="46"/>
      <c r="I16" s="47"/>
      <c r="J16" s="57" t="s">
        <v>13</v>
      </c>
      <c r="K16" s="57"/>
      <c r="L16" s="46">
        <f>G16-D16</f>
        <v>0.44791666666666669</v>
      </c>
      <c r="M16" s="46"/>
      <c r="N16" s="47"/>
      <c r="O16" s="6" t="s">
        <v>14</v>
      </c>
      <c r="P16" s="50">
        <v>15</v>
      </c>
      <c r="Q16" s="50"/>
      <c r="R16" s="8" t="s">
        <v>15</v>
      </c>
      <c r="S16" s="52">
        <f>L16*P16</f>
        <v>6.71875</v>
      </c>
      <c r="T16" s="52"/>
      <c r="U16" s="53"/>
      <c r="X16" s="50">
        <f>COUNTIF($J$6:$AJ$10,"10:45")</f>
        <v>1</v>
      </c>
      <c r="Y16" s="50"/>
    </row>
    <row r="17" spans="2:25">
      <c r="B17" s="6"/>
      <c r="C17" s="9" t="s">
        <v>16</v>
      </c>
      <c r="D17" s="46">
        <v>0.33333333333333331</v>
      </c>
      <c r="E17" s="46"/>
      <c r="F17" s="6" t="s">
        <v>12</v>
      </c>
      <c r="G17" s="46">
        <v>0.76041666666666663</v>
      </c>
      <c r="H17" s="46"/>
      <c r="I17" s="47"/>
      <c r="J17" s="57" t="s">
        <v>13</v>
      </c>
      <c r="K17" s="57"/>
      <c r="L17" s="46">
        <f t="shared" ref="L17:L21" si="9">G17-D17</f>
        <v>0.42708333333333331</v>
      </c>
      <c r="M17" s="46"/>
      <c r="N17" s="47"/>
      <c r="O17" s="6" t="s">
        <v>14</v>
      </c>
      <c r="P17" s="50">
        <v>32</v>
      </c>
      <c r="Q17" s="50"/>
      <c r="R17" s="8" t="s">
        <v>15</v>
      </c>
      <c r="S17" s="52">
        <f>L17*P17</f>
        <v>13.666666666666666</v>
      </c>
      <c r="T17" s="52"/>
      <c r="U17" s="53"/>
      <c r="X17" s="50">
        <f>COUNTIF($J$6:$AJ$10,"10:15")</f>
        <v>1</v>
      </c>
      <c r="Y17" s="50"/>
    </row>
    <row r="18" spans="2:25">
      <c r="B18" s="6"/>
      <c r="C18" s="10" t="s">
        <v>17</v>
      </c>
      <c r="D18" s="46">
        <v>0.33333333333333331</v>
      </c>
      <c r="E18" s="46"/>
      <c r="F18" s="6" t="s">
        <v>12</v>
      </c>
      <c r="G18" s="46">
        <v>0.67708333333333337</v>
      </c>
      <c r="H18" s="46"/>
      <c r="I18" s="47"/>
      <c r="J18" s="57" t="s">
        <v>13</v>
      </c>
      <c r="K18" s="57"/>
      <c r="L18" s="46">
        <f t="shared" si="9"/>
        <v>0.34375000000000006</v>
      </c>
      <c r="M18" s="46"/>
      <c r="N18" s="47"/>
      <c r="O18" s="6" t="s">
        <v>14</v>
      </c>
      <c r="P18" s="50">
        <v>36</v>
      </c>
      <c r="Q18" s="50"/>
      <c r="R18" s="8" t="s">
        <v>15</v>
      </c>
      <c r="S18" s="52">
        <f t="shared" ref="S18:S20" si="10">L18*P18</f>
        <v>12.375000000000002</v>
      </c>
      <c r="T18" s="52"/>
      <c r="U18" s="53"/>
      <c r="X18" s="50">
        <f>COUNTIF($J$6:$AJ$10,"8:15")</f>
        <v>0</v>
      </c>
      <c r="Y18" s="50"/>
    </row>
    <row r="19" spans="2:25">
      <c r="B19" s="6" t="s">
        <v>18</v>
      </c>
      <c r="C19" s="11" t="s">
        <v>19</v>
      </c>
      <c r="D19" s="46">
        <v>0.33333333333333331</v>
      </c>
      <c r="E19" s="46"/>
      <c r="F19" s="6" t="s">
        <v>12</v>
      </c>
      <c r="G19" s="46">
        <v>0.75</v>
      </c>
      <c r="H19" s="46"/>
      <c r="I19" s="47"/>
      <c r="J19" s="57" t="s">
        <v>13</v>
      </c>
      <c r="K19" s="57"/>
      <c r="L19" s="74">
        <f t="shared" si="9"/>
        <v>0.41666666666666669</v>
      </c>
      <c r="M19" s="74"/>
      <c r="N19" s="75"/>
      <c r="O19" s="6" t="s">
        <v>14</v>
      </c>
      <c r="P19" s="50"/>
      <c r="Q19" s="50"/>
      <c r="R19" s="8" t="s">
        <v>15</v>
      </c>
      <c r="S19" s="52">
        <f t="shared" si="10"/>
        <v>0</v>
      </c>
      <c r="T19" s="52"/>
      <c r="U19" s="53"/>
      <c r="X19" s="50">
        <f>COUNTIF($J$6:$AJ$10,"0:00")</f>
        <v>0</v>
      </c>
      <c r="Y19" s="50"/>
    </row>
    <row r="20" spans="2:25">
      <c r="B20" s="6" t="s">
        <v>20</v>
      </c>
      <c r="C20" s="5" t="s">
        <v>21</v>
      </c>
      <c r="D20" s="46"/>
      <c r="E20" s="46"/>
      <c r="F20" s="6"/>
      <c r="G20" s="46"/>
      <c r="H20" s="46"/>
      <c r="I20" s="47"/>
      <c r="J20" s="6"/>
      <c r="K20" s="6"/>
      <c r="L20" s="54">
        <f t="shared" si="9"/>
        <v>0</v>
      </c>
      <c r="M20" s="54"/>
      <c r="N20" s="55"/>
      <c r="O20" s="6"/>
      <c r="P20" s="6"/>
      <c r="Q20" s="6"/>
      <c r="R20" s="6"/>
      <c r="S20" s="52">
        <f t="shared" si="10"/>
        <v>0</v>
      </c>
      <c r="T20" s="52"/>
      <c r="U20" s="53"/>
    </row>
    <row r="21" spans="2:25">
      <c r="B21" s="1" t="s">
        <v>25</v>
      </c>
      <c r="C21" s="22" t="s">
        <v>26</v>
      </c>
      <c r="D21" s="46"/>
      <c r="E21" s="46"/>
      <c r="F21" s="6"/>
      <c r="G21" s="46"/>
      <c r="H21" s="46"/>
      <c r="I21" s="47"/>
      <c r="L21" s="48">
        <f t="shared" si="9"/>
        <v>0</v>
      </c>
      <c r="M21" s="48"/>
      <c r="N21" s="49"/>
      <c r="O21" s="23" t="s">
        <v>27</v>
      </c>
    </row>
  </sheetData>
  <mergeCells count="131">
    <mergeCell ref="P10:Q10"/>
    <mergeCell ref="AD11:AE11"/>
    <mergeCell ref="AF11:AG11"/>
    <mergeCell ref="D20:E20"/>
    <mergeCell ref="G20:I20"/>
    <mergeCell ref="L20:N20"/>
    <mergeCell ref="S20:U20"/>
    <mergeCell ref="D21:E21"/>
    <mergeCell ref="G21:I21"/>
    <mergeCell ref="L21:N21"/>
    <mergeCell ref="X18:Y18"/>
    <mergeCell ref="D19:E19"/>
    <mergeCell ref="G19:I19"/>
    <mergeCell ref="J19:K19"/>
    <mergeCell ref="L19:N19"/>
    <mergeCell ref="P19:Q19"/>
    <mergeCell ref="S19:U19"/>
    <mergeCell ref="X19:Y19"/>
    <mergeCell ref="D18:E18"/>
    <mergeCell ref="G18:I18"/>
    <mergeCell ref="J18:K18"/>
    <mergeCell ref="L18:N18"/>
    <mergeCell ref="P18:Q18"/>
    <mergeCell ref="S18:U18"/>
    <mergeCell ref="X16:Y16"/>
    <mergeCell ref="D17:E17"/>
    <mergeCell ref="G17:I17"/>
    <mergeCell ref="J17:K17"/>
    <mergeCell ref="L17:N17"/>
    <mergeCell ref="P17:Q17"/>
    <mergeCell ref="S17:U17"/>
    <mergeCell ref="X17:Y17"/>
    <mergeCell ref="D16:E16"/>
    <mergeCell ref="G16:I16"/>
    <mergeCell ref="J16:K16"/>
    <mergeCell ref="L16:N16"/>
    <mergeCell ref="P16:Q16"/>
    <mergeCell ref="S16:U16"/>
    <mergeCell ref="AH11:AJ11"/>
    <mergeCell ref="I14:K14"/>
    <mergeCell ref="M14:O14"/>
    <mergeCell ref="W14:Y15"/>
    <mergeCell ref="AH10:AJ10"/>
    <mergeCell ref="F11:G11"/>
    <mergeCell ref="H11:I11"/>
    <mergeCell ref="J11:L11"/>
    <mergeCell ref="N11:O11"/>
    <mergeCell ref="P11:Q11"/>
    <mergeCell ref="R11:T11"/>
    <mergeCell ref="V11:W11"/>
    <mergeCell ref="X11:Y11"/>
    <mergeCell ref="Z11:AB11"/>
    <mergeCell ref="R10:T10"/>
    <mergeCell ref="V10:W10"/>
    <mergeCell ref="X10:Y10"/>
    <mergeCell ref="Z10:AB10"/>
    <mergeCell ref="AD10:AE10"/>
    <mergeCell ref="AF10:AG10"/>
    <mergeCell ref="F10:G10"/>
    <mergeCell ref="H10:I10"/>
    <mergeCell ref="J10:L10"/>
    <mergeCell ref="N10:O10"/>
    <mergeCell ref="AD8:AE8"/>
    <mergeCell ref="AF8:AG8"/>
    <mergeCell ref="AH8:AJ8"/>
    <mergeCell ref="F9:G9"/>
    <mergeCell ref="H9:I9"/>
    <mergeCell ref="J9:L9"/>
    <mergeCell ref="N9:O9"/>
    <mergeCell ref="P9:Q9"/>
    <mergeCell ref="R9:T9"/>
    <mergeCell ref="V9:W9"/>
    <mergeCell ref="X9:Y9"/>
    <mergeCell ref="Z9:AB9"/>
    <mergeCell ref="AD9:AE9"/>
    <mergeCell ref="AF9:AG9"/>
    <mergeCell ref="AH9:AJ9"/>
    <mergeCell ref="F8:G8"/>
    <mergeCell ref="H8:I8"/>
    <mergeCell ref="J8:L8"/>
    <mergeCell ref="N8:O8"/>
    <mergeCell ref="P8:Q8"/>
    <mergeCell ref="R8:T8"/>
    <mergeCell ref="V8:W8"/>
    <mergeCell ref="X8:Y8"/>
    <mergeCell ref="Z8:AB8"/>
    <mergeCell ref="AD6:AE6"/>
    <mergeCell ref="AF6:AG6"/>
    <mergeCell ref="AH6:AJ6"/>
    <mergeCell ref="F7:G7"/>
    <mergeCell ref="H7:I7"/>
    <mergeCell ref="J7:L7"/>
    <mergeCell ref="N7:O7"/>
    <mergeCell ref="P7:Q7"/>
    <mergeCell ref="AH7:AJ7"/>
    <mergeCell ref="R7:T7"/>
    <mergeCell ref="V7:W7"/>
    <mergeCell ref="X7:Y7"/>
    <mergeCell ref="Z7:AB7"/>
    <mergeCell ref="AD7:AE7"/>
    <mergeCell ref="AF7:AG7"/>
    <mergeCell ref="F6:G6"/>
    <mergeCell ref="H6:I6"/>
    <mergeCell ref="J6:L6"/>
    <mergeCell ref="N6:O6"/>
    <mergeCell ref="P6:Q6"/>
    <mergeCell ref="R6:T6"/>
    <mergeCell ref="V6:W6"/>
    <mergeCell ref="X6:Y6"/>
    <mergeCell ref="Z6:AB6"/>
    <mergeCell ref="M2:P2"/>
    <mergeCell ref="R2:U2"/>
    <mergeCell ref="B4:B5"/>
    <mergeCell ref="C4:C5"/>
    <mergeCell ref="D4:D5"/>
    <mergeCell ref="E4:L4"/>
    <mergeCell ref="M4:T4"/>
    <mergeCell ref="U4:AB4"/>
    <mergeCell ref="AC4:AJ4"/>
    <mergeCell ref="F5:G5"/>
    <mergeCell ref="H5:I5"/>
    <mergeCell ref="J5:L5"/>
    <mergeCell ref="N5:O5"/>
    <mergeCell ref="P5:Q5"/>
    <mergeCell ref="R5:T5"/>
    <mergeCell ref="V5:W5"/>
    <mergeCell ref="X5:Y5"/>
    <mergeCell ref="Z5:AB5"/>
    <mergeCell ref="AD5:AE5"/>
    <mergeCell ref="AF5:AG5"/>
    <mergeCell ref="AH5:AJ5"/>
  </mergeCells>
  <conditionalFormatting sqref="J6:L10 R6:T10 AH6:AJ10 Z6:AB10">
    <cfRule type="cellIs" dxfId="31" priority="3" operator="equal">
      <formula>0.427083333333333</formula>
    </cfRule>
    <cfRule type="cellIs" dxfId="30" priority="4" operator="equal">
      <formula>0.447916666666667</formula>
    </cfRule>
  </conditionalFormatting>
  <conditionalFormatting sqref="J6:L10 R6:T10 AH6:AJ10 Z6:AB10">
    <cfRule type="cellIs" dxfId="29" priority="1" operator="equal">
      <formula>0</formula>
    </cfRule>
    <cfRule type="cellIs" dxfId="28" priority="2" operator="equal">
      <formula>0.416666666666667</formula>
    </cfRule>
  </conditionalFormatting>
  <pageMargins left="0.7" right="0.7" top="0.75" bottom="0.75" header="0.3" footer="0.3"/>
  <pageSetup paperSize="9" orientation="landscape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B2:AJ21"/>
  <sheetViews>
    <sheetView workbookViewId="0">
      <selection activeCell="AI20" sqref="AI20"/>
    </sheetView>
  </sheetViews>
  <sheetFormatPr baseColWidth="10" defaultRowHeight="12.75"/>
  <cols>
    <col min="1" max="1" width="5" style="1" customWidth="1"/>
    <col min="2" max="2" width="7.7109375" style="1" customWidth="1"/>
    <col min="3" max="3" width="8.28515625" style="1" customWidth="1"/>
    <col min="4" max="4" width="4.5703125" style="1" customWidth="1"/>
    <col min="5" max="70" width="2.7109375" style="1" customWidth="1"/>
    <col min="71" max="16384" width="11.42578125" style="1"/>
  </cols>
  <sheetData>
    <row r="2" spans="2:36" ht="18">
      <c r="C2" s="25" t="s">
        <v>29</v>
      </c>
      <c r="D2" s="24"/>
      <c r="F2" s="19"/>
      <c r="M2" s="44"/>
      <c r="N2" s="44"/>
      <c r="O2" s="44"/>
      <c r="P2" s="45"/>
      <c r="Q2" s="24" t="s">
        <v>23</v>
      </c>
      <c r="R2" s="44"/>
      <c r="S2" s="44"/>
      <c r="T2" s="44"/>
      <c r="U2" s="45"/>
    </row>
    <row r="4" spans="2:36">
      <c r="B4" s="68" t="s">
        <v>0</v>
      </c>
      <c r="C4" s="70" t="s">
        <v>1</v>
      </c>
      <c r="D4" s="80" t="s">
        <v>2</v>
      </c>
      <c r="E4" s="72" t="s">
        <v>3</v>
      </c>
      <c r="F4" s="59"/>
      <c r="G4" s="59"/>
      <c r="H4" s="59"/>
      <c r="I4" s="59"/>
      <c r="J4" s="59"/>
      <c r="K4" s="59"/>
      <c r="L4" s="73"/>
      <c r="M4" s="58" t="s">
        <v>4</v>
      </c>
      <c r="N4" s="59"/>
      <c r="O4" s="59"/>
      <c r="P4" s="59"/>
      <c r="Q4" s="59"/>
      <c r="R4" s="59"/>
      <c r="S4" s="59"/>
      <c r="T4" s="59"/>
      <c r="U4" s="76" t="s">
        <v>5</v>
      </c>
      <c r="V4" s="77"/>
      <c r="W4" s="77"/>
      <c r="X4" s="77"/>
      <c r="Y4" s="77"/>
      <c r="Z4" s="77"/>
      <c r="AA4" s="77"/>
      <c r="AB4" s="77"/>
      <c r="AC4" s="58" t="s">
        <v>6</v>
      </c>
      <c r="AD4" s="78"/>
      <c r="AE4" s="78"/>
      <c r="AF4" s="78"/>
      <c r="AG4" s="78"/>
      <c r="AH4" s="78"/>
      <c r="AI4" s="78"/>
      <c r="AJ4" s="79"/>
    </row>
    <row r="5" spans="2:36">
      <c r="B5" s="69"/>
      <c r="C5" s="71"/>
      <c r="D5" s="81"/>
      <c r="E5" s="27" t="s">
        <v>30</v>
      </c>
      <c r="F5" s="82" t="s">
        <v>7</v>
      </c>
      <c r="G5" s="71"/>
      <c r="H5" s="71" t="s">
        <v>8</v>
      </c>
      <c r="I5" s="71"/>
      <c r="J5" s="71" t="s">
        <v>9</v>
      </c>
      <c r="K5" s="71"/>
      <c r="L5" s="83"/>
      <c r="M5" s="27" t="s">
        <v>30</v>
      </c>
      <c r="N5" s="82" t="s">
        <v>7</v>
      </c>
      <c r="O5" s="71"/>
      <c r="P5" s="71" t="s">
        <v>8</v>
      </c>
      <c r="Q5" s="71"/>
      <c r="R5" s="71" t="s">
        <v>9</v>
      </c>
      <c r="S5" s="71"/>
      <c r="T5" s="83"/>
      <c r="U5" s="27" t="s">
        <v>30</v>
      </c>
      <c r="V5" s="82" t="s">
        <v>7</v>
      </c>
      <c r="W5" s="71"/>
      <c r="X5" s="71" t="s">
        <v>8</v>
      </c>
      <c r="Y5" s="71"/>
      <c r="Z5" s="71" t="s">
        <v>9</v>
      </c>
      <c r="AA5" s="71"/>
      <c r="AB5" s="83"/>
      <c r="AC5" s="27" t="s">
        <v>30</v>
      </c>
      <c r="AD5" s="82" t="s">
        <v>7</v>
      </c>
      <c r="AE5" s="71"/>
      <c r="AF5" s="71" t="s">
        <v>8</v>
      </c>
      <c r="AG5" s="71"/>
      <c r="AH5" s="71" t="s">
        <v>9</v>
      </c>
      <c r="AI5" s="71"/>
      <c r="AJ5" s="71"/>
    </row>
    <row r="6" spans="2:36">
      <c r="B6" s="2">
        <v>2020</v>
      </c>
      <c r="C6" s="13" t="str">
        <f>TEXT(DATE(B6,1,3)-WEEKDAY(DATE(B6,1,3))-5+7*D6,"mmm")</f>
        <v>juil</v>
      </c>
      <c r="D6" s="3">
        <v>30</v>
      </c>
      <c r="E6" s="4">
        <f>(7*$D6+DATE($B6,1,3)-WEEKDAY(DATE($B6,1,3))-5)+(1-1)</f>
        <v>44032</v>
      </c>
      <c r="F6" s="64">
        <v>0.33333333333333331</v>
      </c>
      <c r="G6" s="65"/>
      <c r="H6" s="64">
        <v>0.76041666666666663</v>
      </c>
      <c r="I6" s="65"/>
      <c r="J6" s="62">
        <f>H6-F6</f>
        <v>0.42708333333333331</v>
      </c>
      <c r="K6" s="62"/>
      <c r="L6" s="63"/>
      <c r="M6" s="4">
        <f>(7*$D6+DATE($B6,1,3)-WEEKDAY(DATE($B6,1,3))-5)+(2-1)</f>
        <v>44033</v>
      </c>
      <c r="N6" s="64">
        <v>0.33333333333333331</v>
      </c>
      <c r="O6" s="65"/>
      <c r="P6" s="60"/>
      <c r="Q6" s="61"/>
      <c r="R6" s="62">
        <f>P6-N6</f>
        <v>-0.33333333333333331</v>
      </c>
      <c r="S6" s="62"/>
      <c r="T6" s="63"/>
      <c r="U6" s="4">
        <f>(7*$D6+DATE($B6,1,3)-WEEKDAY(DATE($B6,1,3))-5)+(4-1)</f>
        <v>44035</v>
      </c>
      <c r="V6" s="64">
        <v>0.33333333333333331</v>
      </c>
      <c r="W6" s="65"/>
      <c r="X6" s="60"/>
      <c r="Y6" s="61"/>
      <c r="Z6" s="62">
        <f>X6-V6</f>
        <v>-0.33333333333333331</v>
      </c>
      <c r="AA6" s="62"/>
      <c r="AB6" s="63"/>
      <c r="AC6" s="26">
        <f>(7*$D6+DATE($B6,1,3)-WEEKDAY(DATE($B6,1,3))-5)+(5-1)</f>
        <v>44036</v>
      </c>
      <c r="AD6" s="64">
        <v>0.33333333333333331</v>
      </c>
      <c r="AE6" s="65"/>
      <c r="AF6" s="60">
        <v>0.78125</v>
      </c>
      <c r="AG6" s="61"/>
      <c r="AH6" s="62">
        <f>AF6-AD6</f>
        <v>0.44791666666666669</v>
      </c>
      <c r="AI6" s="62"/>
      <c r="AJ6" s="63"/>
    </row>
    <row r="7" spans="2:36">
      <c r="B7" s="2">
        <v>2020</v>
      </c>
      <c r="C7" s="13" t="str">
        <f t="shared" ref="C7:C10" si="0">TEXT(DATE(B7,1,3)-WEEKDAY(DATE(B7,1,3))-5+7*D7,"mmm")</f>
        <v>juil</v>
      </c>
      <c r="D7" s="3">
        <v>31</v>
      </c>
      <c r="E7" s="4">
        <f t="shared" ref="E7:E10" si="1">(7*$D7+DATE($B7,1,3)-WEEKDAY(DATE($B7,1,3))-5)+(1-1)</f>
        <v>44039</v>
      </c>
      <c r="F7" s="64">
        <v>0.33333333333333331</v>
      </c>
      <c r="G7" s="65"/>
      <c r="H7" s="60">
        <v>0.75</v>
      </c>
      <c r="I7" s="61"/>
      <c r="J7" s="62">
        <f t="shared" ref="J7:J10" si="2">H7-F7</f>
        <v>0.41666666666666669</v>
      </c>
      <c r="K7" s="62"/>
      <c r="L7" s="63"/>
      <c r="M7" s="4">
        <f t="shared" ref="M7:M10" si="3">(7*$D7+DATE($B7,1,3)-WEEKDAY(DATE($B7,1,3))-5)+(2-1)</f>
        <v>44040</v>
      </c>
      <c r="N7" s="64">
        <v>0.33333333333333331</v>
      </c>
      <c r="O7" s="65"/>
      <c r="P7" s="60"/>
      <c r="Q7" s="61"/>
      <c r="R7" s="62">
        <f t="shared" ref="R7:R10" si="4">P7-N7</f>
        <v>-0.33333333333333331</v>
      </c>
      <c r="S7" s="62"/>
      <c r="T7" s="63"/>
      <c r="U7" s="4">
        <f t="shared" ref="U7:U10" si="5">(7*$D7+DATE($B7,1,3)-WEEKDAY(DATE($B7,1,3))-5)+(4-1)</f>
        <v>44042</v>
      </c>
      <c r="V7" s="64">
        <v>0.33333333333333331</v>
      </c>
      <c r="W7" s="65"/>
      <c r="X7" s="60"/>
      <c r="Y7" s="61"/>
      <c r="Z7" s="62">
        <f t="shared" ref="Z7:Z10" si="6">X7-V7</f>
        <v>-0.33333333333333331</v>
      </c>
      <c r="AA7" s="62"/>
      <c r="AB7" s="63"/>
      <c r="AC7" s="26">
        <f t="shared" ref="AC7:AC10" si="7">(7*$D7+DATE($B7,1,3)-WEEKDAY(DATE($B7,1,3))-5)+(5-1)</f>
        <v>44043</v>
      </c>
      <c r="AD7" s="64">
        <v>0.33333333333333331</v>
      </c>
      <c r="AE7" s="65"/>
      <c r="AF7" s="60"/>
      <c r="AG7" s="61"/>
      <c r="AH7" s="62">
        <f t="shared" ref="AH7:AH10" si="8">AF7-AD7</f>
        <v>-0.33333333333333331</v>
      </c>
      <c r="AI7" s="62"/>
      <c r="AJ7" s="63"/>
    </row>
    <row r="8" spans="2:36">
      <c r="B8" s="2">
        <v>2020</v>
      </c>
      <c r="C8" s="13" t="str">
        <f t="shared" si="0"/>
        <v>août</v>
      </c>
      <c r="D8" s="3">
        <v>32</v>
      </c>
      <c r="E8" s="4">
        <f t="shared" si="1"/>
        <v>44046</v>
      </c>
      <c r="F8" s="64">
        <v>0.33333333333333331</v>
      </c>
      <c r="G8" s="65"/>
      <c r="H8" s="60"/>
      <c r="I8" s="61"/>
      <c r="J8" s="62">
        <f t="shared" si="2"/>
        <v>-0.33333333333333331</v>
      </c>
      <c r="K8" s="62"/>
      <c r="L8" s="63"/>
      <c r="M8" s="4">
        <f t="shared" si="3"/>
        <v>44047</v>
      </c>
      <c r="N8" s="64">
        <v>0.33333333333333331</v>
      </c>
      <c r="O8" s="65"/>
      <c r="P8" s="60"/>
      <c r="Q8" s="61"/>
      <c r="R8" s="62">
        <f t="shared" si="4"/>
        <v>-0.33333333333333331</v>
      </c>
      <c r="S8" s="62"/>
      <c r="T8" s="63"/>
      <c r="U8" s="4">
        <f t="shared" si="5"/>
        <v>44049</v>
      </c>
      <c r="V8" s="64">
        <v>0.33333333333333331</v>
      </c>
      <c r="W8" s="65"/>
      <c r="X8" s="60"/>
      <c r="Y8" s="61"/>
      <c r="Z8" s="62">
        <f t="shared" si="6"/>
        <v>-0.33333333333333331</v>
      </c>
      <c r="AA8" s="62"/>
      <c r="AB8" s="63"/>
      <c r="AC8" s="26">
        <f t="shared" si="7"/>
        <v>44050</v>
      </c>
      <c r="AD8" s="64">
        <v>0.33333333333333331</v>
      </c>
      <c r="AE8" s="65"/>
      <c r="AF8" s="60"/>
      <c r="AG8" s="61"/>
      <c r="AH8" s="62">
        <f t="shared" si="8"/>
        <v>-0.33333333333333331</v>
      </c>
      <c r="AI8" s="62"/>
      <c r="AJ8" s="63"/>
    </row>
    <row r="9" spans="2:36">
      <c r="B9" s="2">
        <v>2020</v>
      </c>
      <c r="C9" s="13" t="str">
        <f t="shared" si="0"/>
        <v>août</v>
      </c>
      <c r="D9" s="3">
        <v>33</v>
      </c>
      <c r="E9" s="4">
        <f t="shared" si="1"/>
        <v>44053</v>
      </c>
      <c r="F9" s="64">
        <v>0.33333333333333331</v>
      </c>
      <c r="G9" s="65"/>
      <c r="H9" s="60"/>
      <c r="I9" s="61"/>
      <c r="J9" s="62">
        <f t="shared" si="2"/>
        <v>-0.33333333333333331</v>
      </c>
      <c r="K9" s="62"/>
      <c r="L9" s="63"/>
      <c r="M9" s="4">
        <f t="shared" si="3"/>
        <v>44054</v>
      </c>
      <c r="N9" s="64">
        <v>0.33333333333333331</v>
      </c>
      <c r="O9" s="65"/>
      <c r="P9" s="60"/>
      <c r="Q9" s="61"/>
      <c r="R9" s="62">
        <f t="shared" si="4"/>
        <v>-0.33333333333333331</v>
      </c>
      <c r="S9" s="62"/>
      <c r="T9" s="63"/>
      <c r="U9" s="4">
        <f t="shared" si="5"/>
        <v>44056</v>
      </c>
      <c r="V9" s="64">
        <v>0.33333333333333331</v>
      </c>
      <c r="W9" s="65"/>
      <c r="X9" s="60"/>
      <c r="Y9" s="61"/>
      <c r="Z9" s="62">
        <f t="shared" si="6"/>
        <v>-0.33333333333333331</v>
      </c>
      <c r="AA9" s="62"/>
      <c r="AB9" s="63"/>
      <c r="AC9" s="26">
        <f t="shared" si="7"/>
        <v>44057</v>
      </c>
      <c r="AD9" s="64">
        <v>0.33333333333333331</v>
      </c>
      <c r="AE9" s="65"/>
      <c r="AF9" s="60"/>
      <c r="AG9" s="61"/>
      <c r="AH9" s="62">
        <f t="shared" si="8"/>
        <v>-0.33333333333333331</v>
      </c>
      <c r="AI9" s="62"/>
      <c r="AJ9" s="63"/>
    </row>
    <row r="10" spans="2:36">
      <c r="B10" s="2">
        <v>2020</v>
      </c>
      <c r="C10" s="13" t="str">
        <f t="shared" si="0"/>
        <v>août</v>
      </c>
      <c r="D10" s="3">
        <v>34</v>
      </c>
      <c r="E10" s="4">
        <f t="shared" si="1"/>
        <v>44060</v>
      </c>
      <c r="F10" s="64">
        <v>0.33333333333333331</v>
      </c>
      <c r="G10" s="65"/>
      <c r="H10" s="60"/>
      <c r="I10" s="61"/>
      <c r="J10" s="62">
        <f t="shared" si="2"/>
        <v>-0.33333333333333331</v>
      </c>
      <c r="K10" s="62"/>
      <c r="L10" s="63"/>
      <c r="M10" s="4">
        <f t="shared" si="3"/>
        <v>44061</v>
      </c>
      <c r="N10" s="64">
        <v>0.33333333333333331</v>
      </c>
      <c r="O10" s="65"/>
      <c r="P10" s="60"/>
      <c r="Q10" s="61"/>
      <c r="R10" s="62">
        <f t="shared" si="4"/>
        <v>-0.33333333333333331</v>
      </c>
      <c r="S10" s="62"/>
      <c r="T10" s="63"/>
      <c r="U10" s="4">
        <f t="shared" si="5"/>
        <v>44063</v>
      </c>
      <c r="V10" s="64">
        <v>0.33333333333333331</v>
      </c>
      <c r="W10" s="65"/>
      <c r="X10" s="60"/>
      <c r="Y10" s="61"/>
      <c r="Z10" s="62">
        <f t="shared" si="6"/>
        <v>-0.33333333333333331</v>
      </c>
      <c r="AA10" s="62"/>
      <c r="AB10" s="63"/>
      <c r="AC10" s="26">
        <f t="shared" si="7"/>
        <v>44064</v>
      </c>
      <c r="AD10" s="64">
        <v>0.33333333333333331</v>
      </c>
      <c r="AE10" s="65"/>
      <c r="AF10" s="60"/>
      <c r="AG10" s="61"/>
      <c r="AH10" s="62">
        <f t="shared" si="8"/>
        <v>-0.33333333333333331</v>
      </c>
      <c r="AI10" s="62"/>
      <c r="AJ10" s="63"/>
    </row>
    <row r="11" spans="2:36">
      <c r="B11" s="14"/>
      <c r="C11" s="15"/>
      <c r="D11" s="16"/>
      <c r="E11" s="17"/>
      <c r="F11" s="66"/>
      <c r="G11" s="66"/>
      <c r="H11" s="66"/>
      <c r="I11" s="66"/>
      <c r="J11" s="67"/>
      <c r="K11" s="67"/>
      <c r="L11" s="67"/>
      <c r="M11" s="17"/>
      <c r="N11" s="66"/>
      <c r="O11" s="66"/>
      <c r="P11" s="66"/>
      <c r="Q11" s="66"/>
      <c r="R11" s="67"/>
      <c r="S11" s="67"/>
      <c r="T11" s="67"/>
      <c r="U11" s="17"/>
      <c r="V11" s="66"/>
      <c r="W11" s="66"/>
      <c r="X11" s="66"/>
      <c r="Y11" s="66"/>
      <c r="Z11" s="67"/>
      <c r="AA11" s="67"/>
      <c r="AB11" s="67"/>
      <c r="AC11" s="18"/>
      <c r="AD11" s="66"/>
      <c r="AE11" s="66"/>
      <c r="AF11" s="66"/>
      <c r="AG11" s="66"/>
      <c r="AH11" s="67"/>
      <c r="AI11" s="67"/>
      <c r="AJ11" s="67"/>
    </row>
    <row r="14" spans="2:36">
      <c r="C14" s="20" t="s">
        <v>24</v>
      </c>
      <c r="D14" s="21" t="s">
        <v>22</v>
      </c>
      <c r="E14" s="21"/>
      <c r="F14" s="21"/>
      <c r="G14" s="21"/>
      <c r="H14" s="21"/>
      <c r="I14" s="56"/>
      <c r="J14" s="56"/>
      <c r="K14" s="56"/>
      <c r="L14" s="12" t="s">
        <v>23</v>
      </c>
      <c r="M14" s="56"/>
      <c r="N14" s="56"/>
      <c r="O14" s="56"/>
      <c r="W14" s="51" t="s">
        <v>28</v>
      </c>
      <c r="X14" s="51"/>
      <c r="Y14" s="51"/>
    </row>
    <row r="15" spans="2:36">
      <c r="B15" s="6" t="s">
        <v>10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W15" s="51"/>
      <c r="X15" s="51"/>
      <c r="Y15" s="51"/>
    </row>
    <row r="16" spans="2:36">
      <c r="B16" s="6"/>
      <c r="C16" s="7" t="s">
        <v>11</v>
      </c>
      <c r="D16" s="46">
        <v>0.33333333333333331</v>
      </c>
      <c r="E16" s="46"/>
      <c r="F16" s="6" t="s">
        <v>12</v>
      </c>
      <c r="G16" s="46">
        <v>0.78125</v>
      </c>
      <c r="H16" s="46"/>
      <c r="I16" s="47"/>
      <c r="J16" s="57" t="s">
        <v>13</v>
      </c>
      <c r="K16" s="57"/>
      <c r="L16" s="46">
        <f>G16-D16</f>
        <v>0.44791666666666669</v>
      </c>
      <c r="M16" s="46"/>
      <c r="N16" s="47"/>
      <c r="O16" s="6" t="s">
        <v>14</v>
      </c>
      <c r="P16" s="50">
        <v>15</v>
      </c>
      <c r="Q16" s="50"/>
      <c r="R16" s="8" t="s">
        <v>15</v>
      </c>
      <c r="S16" s="52">
        <f>L16*P16</f>
        <v>6.71875</v>
      </c>
      <c r="T16" s="52"/>
      <c r="U16" s="53"/>
      <c r="X16" s="50">
        <f>COUNTIF($J$6:$AJ$10,"10:45")</f>
        <v>1</v>
      </c>
      <c r="Y16" s="50"/>
    </row>
    <row r="17" spans="2:25">
      <c r="B17" s="6"/>
      <c r="C17" s="9" t="s">
        <v>16</v>
      </c>
      <c r="D17" s="46">
        <v>0.33333333333333331</v>
      </c>
      <c r="E17" s="46"/>
      <c r="F17" s="6" t="s">
        <v>12</v>
      </c>
      <c r="G17" s="46">
        <v>0.76041666666666663</v>
      </c>
      <c r="H17" s="46"/>
      <c r="I17" s="47"/>
      <c r="J17" s="57" t="s">
        <v>13</v>
      </c>
      <c r="K17" s="57"/>
      <c r="L17" s="46">
        <f t="shared" ref="L17:L21" si="9">G17-D17</f>
        <v>0.42708333333333331</v>
      </c>
      <c r="M17" s="46"/>
      <c r="N17" s="47"/>
      <c r="O17" s="6" t="s">
        <v>14</v>
      </c>
      <c r="P17" s="50">
        <v>32</v>
      </c>
      <c r="Q17" s="50"/>
      <c r="R17" s="8" t="s">
        <v>15</v>
      </c>
      <c r="S17" s="52">
        <f>L17*P17</f>
        <v>13.666666666666666</v>
      </c>
      <c r="T17" s="52"/>
      <c r="U17" s="53"/>
      <c r="X17" s="50">
        <f>COUNTIF($J$6:$AJ$10,"10:15")</f>
        <v>1</v>
      </c>
      <c r="Y17" s="50"/>
    </row>
    <row r="18" spans="2:25">
      <c r="B18" s="6"/>
      <c r="C18" s="10" t="s">
        <v>17</v>
      </c>
      <c r="D18" s="46">
        <v>0.33333333333333331</v>
      </c>
      <c r="E18" s="46"/>
      <c r="F18" s="6" t="s">
        <v>12</v>
      </c>
      <c r="G18" s="46">
        <v>0.67708333333333337</v>
      </c>
      <c r="H18" s="46"/>
      <c r="I18" s="47"/>
      <c r="J18" s="57" t="s">
        <v>13</v>
      </c>
      <c r="K18" s="57"/>
      <c r="L18" s="46">
        <f t="shared" si="9"/>
        <v>0.34375000000000006</v>
      </c>
      <c r="M18" s="46"/>
      <c r="N18" s="47"/>
      <c r="O18" s="6" t="s">
        <v>14</v>
      </c>
      <c r="P18" s="50">
        <v>36</v>
      </c>
      <c r="Q18" s="50"/>
      <c r="R18" s="8" t="s">
        <v>15</v>
      </c>
      <c r="S18" s="52">
        <f t="shared" ref="S18:S20" si="10">L18*P18</f>
        <v>12.375000000000002</v>
      </c>
      <c r="T18" s="52"/>
      <c r="U18" s="53"/>
      <c r="X18" s="50">
        <f>COUNTIF($J$6:$AJ$10,"8:15")</f>
        <v>0</v>
      </c>
      <c r="Y18" s="50"/>
    </row>
    <row r="19" spans="2:25">
      <c r="B19" s="6" t="s">
        <v>18</v>
      </c>
      <c r="C19" s="11" t="s">
        <v>19</v>
      </c>
      <c r="D19" s="46">
        <v>0.33333333333333331</v>
      </c>
      <c r="E19" s="46"/>
      <c r="F19" s="6" t="s">
        <v>12</v>
      </c>
      <c r="G19" s="46">
        <v>0.75</v>
      </c>
      <c r="H19" s="46"/>
      <c r="I19" s="47"/>
      <c r="J19" s="57" t="s">
        <v>13</v>
      </c>
      <c r="K19" s="57"/>
      <c r="L19" s="74">
        <f t="shared" si="9"/>
        <v>0.41666666666666669</v>
      </c>
      <c r="M19" s="74"/>
      <c r="N19" s="75"/>
      <c r="O19" s="6" t="s">
        <v>14</v>
      </c>
      <c r="P19" s="50"/>
      <c r="Q19" s="50"/>
      <c r="R19" s="8" t="s">
        <v>15</v>
      </c>
      <c r="S19" s="52">
        <f t="shared" si="10"/>
        <v>0</v>
      </c>
      <c r="T19" s="52"/>
      <c r="U19" s="53"/>
      <c r="X19" s="50">
        <f>COUNTIF($J$6:$AJ$10,"0:00")</f>
        <v>0</v>
      </c>
      <c r="Y19" s="50"/>
    </row>
    <row r="20" spans="2:25">
      <c r="B20" s="6" t="s">
        <v>20</v>
      </c>
      <c r="C20" s="5" t="s">
        <v>21</v>
      </c>
      <c r="D20" s="46"/>
      <c r="E20" s="46"/>
      <c r="F20" s="6"/>
      <c r="G20" s="46"/>
      <c r="H20" s="46"/>
      <c r="I20" s="47"/>
      <c r="J20" s="6"/>
      <c r="K20" s="6"/>
      <c r="L20" s="54">
        <f t="shared" si="9"/>
        <v>0</v>
      </c>
      <c r="M20" s="54"/>
      <c r="N20" s="55"/>
      <c r="O20" s="6"/>
      <c r="P20" s="6"/>
      <c r="Q20" s="6"/>
      <c r="R20" s="6"/>
      <c r="S20" s="52">
        <f t="shared" si="10"/>
        <v>0</v>
      </c>
      <c r="T20" s="52"/>
      <c r="U20" s="53"/>
    </row>
    <row r="21" spans="2:25">
      <c r="B21" s="1" t="s">
        <v>25</v>
      </c>
      <c r="C21" s="22" t="s">
        <v>26</v>
      </c>
      <c r="D21" s="46"/>
      <c r="E21" s="46"/>
      <c r="F21" s="6"/>
      <c r="G21" s="46"/>
      <c r="H21" s="46"/>
      <c r="I21" s="47"/>
      <c r="L21" s="48">
        <f t="shared" si="9"/>
        <v>0</v>
      </c>
      <c r="M21" s="48"/>
      <c r="N21" s="49"/>
      <c r="O21" s="23" t="s">
        <v>27</v>
      </c>
    </row>
  </sheetData>
  <mergeCells count="131">
    <mergeCell ref="P10:Q10"/>
    <mergeCell ref="AD11:AE11"/>
    <mergeCell ref="AF11:AG11"/>
    <mergeCell ref="D20:E20"/>
    <mergeCell ref="G20:I20"/>
    <mergeCell ref="L20:N20"/>
    <mergeCell ref="S20:U20"/>
    <mergeCell ref="D21:E21"/>
    <mergeCell ref="G21:I21"/>
    <mergeCell ref="L21:N21"/>
    <mergeCell ref="X18:Y18"/>
    <mergeCell ref="D19:E19"/>
    <mergeCell ref="G19:I19"/>
    <mergeCell ref="J19:K19"/>
    <mergeCell ref="L19:N19"/>
    <mergeCell ref="P19:Q19"/>
    <mergeCell ref="S19:U19"/>
    <mergeCell ref="X19:Y19"/>
    <mergeCell ref="D18:E18"/>
    <mergeCell ref="G18:I18"/>
    <mergeCell ref="J18:K18"/>
    <mergeCell ref="L18:N18"/>
    <mergeCell ref="P18:Q18"/>
    <mergeCell ref="S18:U18"/>
    <mergeCell ref="X16:Y16"/>
    <mergeCell ref="D17:E17"/>
    <mergeCell ref="G17:I17"/>
    <mergeCell ref="J17:K17"/>
    <mergeCell ref="L17:N17"/>
    <mergeCell ref="P17:Q17"/>
    <mergeCell ref="S17:U17"/>
    <mergeCell ref="X17:Y17"/>
    <mergeCell ref="D16:E16"/>
    <mergeCell ref="G16:I16"/>
    <mergeCell ref="J16:K16"/>
    <mergeCell ref="L16:N16"/>
    <mergeCell ref="P16:Q16"/>
    <mergeCell ref="S16:U16"/>
    <mergeCell ref="AH11:AJ11"/>
    <mergeCell ref="I14:K14"/>
    <mergeCell ref="M14:O14"/>
    <mergeCell ref="W14:Y15"/>
    <mergeCell ref="AH10:AJ10"/>
    <mergeCell ref="F11:G11"/>
    <mergeCell ref="H11:I11"/>
    <mergeCell ref="J11:L11"/>
    <mergeCell ref="N11:O11"/>
    <mergeCell ref="P11:Q11"/>
    <mergeCell ref="R11:T11"/>
    <mergeCell ref="V11:W11"/>
    <mergeCell ref="X11:Y11"/>
    <mergeCell ref="Z11:AB11"/>
    <mergeCell ref="R10:T10"/>
    <mergeCell ref="V10:W10"/>
    <mergeCell ref="X10:Y10"/>
    <mergeCell ref="Z10:AB10"/>
    <mergeCell ref="AD10:AE10"/>
    <mergeCell ref="AF10:AG10"/>
    <mergeCell ref="F10:G10"/>
    <mergeCell ref="H10:I10"/>
    <mergeCell ref="J10:L10"/>
    <mergeCell ref="N10:O10"/>
    <mergeCell ref="AD8:AE8"/>
    <mergeCell ref="AF8:AG8"/>
    <mergeCell ref="AH8:AJ8"/>
    <mergeCell ref="F9:G9"/>
    <mergeCell ref="H9:I9"/>
    <mergeCell ref="J9:L9"/>
    <mergeCell ref="N9:O9"/>
    <mergeCell ref="P9:Q9"/>
    <mergeCell ref="R9:T9"/>
    <mergeCell ref="V9:W9"/>
    <mergeCell ref="X9:Y9"/>
    <mergeCell ref="Z9:AB9"/>
    <mergeCell ref="AD9:AE9"/>
    <mergeCell ref="AF9:AG9"/>
    <mergeCell ref="AH9:AJ9"/>
    <mergeCell ref="F8:G8"/>
    <mergeCell ref="H8:I8"/>
    <mergeCell ref="J8:L8"/>
    <mergeCell ref="N8:O8"/>
    <mergeCell ref="P8:Q8"/>
    <mergeCell ref="R8:T8"/>
    <mergeCell ref="V8:W8"/>
    <mergeCell ref="X8:Y8"/>
    <mergeCell ref="Z8:AB8"/>
    <mergeCell ref="AD6:AE6"/>
    <mergeCell ref="AF6:AG6"/>
    <mergeCell ref="AH6:AJ6"/>
    <mergeCell ref="F7:G7"/>
    <mergeCell ref="H7:I7"/>
    <mergeCell ref="J7:L7"/>
    <mergeCell ref="N7:O7"/>
    <mergeCell ref="P7:Q7"/>
    <mergeCell ref="AH7:AJ7"/>
    <mergeCell ref="R7:T7"/>
    <mergeCell ref="V7:W7"/>
    <mergeCell ref="X7:Y7"/>
    <mergeCell ref="Z7:AB7"/>
    <mergeCell ref="AD7:AE7"/>
    <mergeCell ref="AF7:AG7"/>
    <mergeCell ref="F6:G6"/>
    <mergeCell ref="H6:I6"/>
    <mergeCell ref="J6:L6"/>
    <mergeCell ref="N6:O6"/>
    <mergeCell ref="P6:Q6"/>
    <mergeCell ref="R6:T6"/>
    <mergeCell ref="V6:W6"/>
    <mergeCell ref="X6:Y6"/>
    <mergeCell ref="Z6:AB6"/>
    <mergeCell ref="M2:P2"/>
    <mergeCell ref="R2:U2"/>
    <mergeCell ref="B4:B5"/>
    <mergeCell ref="C4:C5"/>
    <mergeCell ref="D4:D5"/>
    <mergeCell ref="E4:L4"/>
    <mergeCell ref="M4:T4"/>
    <mergeCell ref="U4:AB4"/>
    <mergeCell ref="AC4:AJ4"/>
    <mergeCell ref="F5:G5"/>
    <mergeCell ref="H5:I5"/>
    <mergeCell ref="J5:L5"/>
    <mergeCell ref="N5:O5"/>
    <mergeCell ref="P5:Q5"/>
    <mergeCell ref="R5:T5"/>
    <mergeCell ref="V5:W5"/>
    <mergeCell ref="X5:Y5"/>
    <mergeCell ref="Z5:AB5"/>
    <mergeCell ref="AD5:AE5"/>
    <mergeCell ref="AF5:AG5"/>
    <mergeCell ref="AH5:AJ5"/>
  </mergeCells>
  <conditionalFormatting sqref="J6:L10 R6:T10 AH6:AJ10 Z6:AB10">
    <cfRule type="cellIs" dxfId="27" priority="3" operator="equal">
      <formula>0.427083333333333</formula>
    </cfRule>
    <cfRule type="cellIs" dxfId="26" priority="4" operator="equal">
      <formula>0.447916666666667</formula>
    </cfRule>
  </conditionalFormatting>
  <conditionalFormatting sqref="J6:L10 R6:T10 AH6:AJ10 Z6:AB10">
    <cfRule type="cellIs" dxfId="25" priority="1" operator="equal">
      <formula>0</formula>
    </cfRule>
    <cfRule type="cellIs" dxfId="24" priority="2" operator="equal">
      <formula>0.416666666666667</formula>
    </cfRule>
  </conditionalFormatting>
  <pageMargins left="0.7" right="0.7" top="0.75" bottom="0.75" header="0.3" footer="0.3"/>
  <pageSetup paperSize="9" orientation="landscape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B2:AJ21"/>
  <sheetViews>
    <sheetView workbookViewId="0">
      <selection activeCell="AG14" sqref="AG14"/>
    </sheetView>
  </sheetViews>
  <sheetFormatPr baseColWidth="10" defaultRowHeight="12.75"/>
  <cols>
    <col min="1" max="1" width="5" style="1" customWidth="1"/>
    <col min="2" max="2" width="7.7109375" style="1" customWidth="1"/>
    <col min="3" max="3" width="8.28515625" style="1" customWidth="1"/>
    <col min="4" max="4" width="4.5703125" style="1" customWidth="1"/>
    <col min="5" max="70" width="2.7109375" style="1" customWidth="1"/>
    <col min="71" max="16384" width="11.42578125" style="1"/>
  </cols>
  <sheetData>
    <row r="2" spans="2:36" ht="18">
      <c r="C2" s="25" t="s">
        <v>29</v>
      </c>
      <c r="D2" s="24"/>
      <c r="F2" s="19"/>
      <c r="M2" s="44"/>
      <c r="N2" s="44"/>
      <c r="O2" s="44"/>
      <c r="P2" s="45"/>
      <c r="Q2" s="24" t="s">
        <v>23</v>
      </c>
      <c r="R2" s="44"/>
      <c r="S2" s="44"/>
      <c r="T2" s="44"/>
      <c r="U2" s="45"/>
    </row>
    <row r="4" spans="2:36">
      <c r="B4" s="68" t="s">
        <v>0</v>
      </c>
      <c r="C4" s="70" t="s">
        <v>1</v>
      </c>
      <c r="D4" s="80" t="s">
        <v>2</v>
      </c>
      <c r="E4" s="72" t="s">
        <v>3</v>
      </c>
      <c r="F4" s="59"/>
      <c r="G4" s="59"/>
      <c r="H4" s="59"/>
      <c r="I4" s="59"/>
      <c r="J4" s="59"/>
      <c r="K4" s="59"/>
      <c r="L4" s="73"/>
      <c r="M4" s="58" t="s">
        <v>4</v>
      </c>
      <c r="N4" s="59"/>
      <c r="O4" s="59"/>
      <c r="P4" s="59"/>
      <c r="Q4" s="59"/>
      <c r="R4" s="59"/>
      <c r="S4" s="59"/>
      <c r="T4" s="59"/>
      <c r="U4" s="76" t="s">
        <v>5</v>
      </c>
      <c r="V4" s="77"/>
      <c r="W4" s="77"/>
      <c r="X4" s="77"/>
      <c r="Y4" s="77"/>
      <c r="Z4" s="77"/>
      <c r="AA4" s="77"/>
      <c r="AB4" s="77"/>
      <c r="AC4" s="58" t="s">
        <v>6</v>
      </c>
      <c r="AD4" s="78"/>
      <c r="AE4" s="78"/>
      <c r="AF4" s="78"/>
      <c r="AG4" s="78"/>
      <c r="AH4" s="78"/>
      <c r="AI4" s="78"/>
      <c r="AJ4" s="79"/>
    </row>
    <row r="5" spans="2:36">
      <c r="B5" s="69"/>
      <c r="C5" s="71"/>
      <c r="D5" s="81"/>
      <c r="E5" s="27" t="s">
        <v>30</v>
      </c>
      <c r="F5" s="82" t="s">
        <v>7</v>
      </c>
      <c r="G5" s="71"/>
      <c r="H5" s="71" t="s">
        <v>8</v>
      </c>
      <c r="I5" s="71"/>
      <c r="J5" s="71" t="s">
        <v>9</v>
      </c>
      <c r="K5" s="71"/>
      <c r="L5" s="83"/>
      <c r="M5" s="27" t="s">
        <v>30</v>
      </c>
      <c r="N5" s="82" t="s">
        <v>7</v>
      </c>
      <c r="O5" s="71"/>
      <c r="P5" s="71" t="s">
        <v>8</v>
      </c>
      <c r="Q5" s="71"/>
      <c r="R5" s="71" t="s">
        <v>9</v>
      </c>
      <c r="S5" s="71"/>
      <c r="T5" s="83"/>
      <c r="U5" s="27" t="s">
        <v>30</v>
      </c>
      <c r="V5" s="82" t="s">
        <v>7</v>
      </c>
      <c r="W5" s="71"/>
      <c r="X5" s="71" t="s">
        <v>8</v>
      </c>
      <c r="Y5" s="71"/>
      <c r="Z5" s="71" t="s">
        <v>9</v>
      </c>
      <c r="AA5" s="71"/>
      <c r="AB5" s="83"/>
      <c r="AC5" s="27" t="s">
        <v>30</v>
      </c>
      <c r="AD5" s="82" t="s">
        <v>7</v>
      </c>
      <c r="AE5" s="71"/>
      <c r="AF5" s="71" t="s">
        <v>8</v>
      </c>
      <c r="AG5" s="71"/>
      <c r="AH5" s="71" t="s">
        <v>9</v>
      </c>
      <c r="AI5" s="71"/>
      <c r="AJ5" s="71"/>
    </row>
    <row r="6" spans="2:36">
      <c r="B6" s="2">
        <v>2020</v>
      </c>
      <c r="C6" s="13" t="str">
        <f>TEXT(DATE(B6,1,3)-WEEKDAY(DATE(B6,1,3))-5+7*D6,"mmm")</f>
        <v>juil</v>
      </c>
      <c r="D6" s="3">
        <v>30</v>
      </c>
      <c r="E6" s="4">
        <f>(7*$D6+DATE($B6,1,3)-WEEKDAY(DATE($B6,1,3))-5)+(1-1)</f>
        <v>44032</v>
      </c>
      <c r="F6" s="64">
        <v>0.33333333333333331</v>
      </c>
      <c r="G6" s="65"/>
      <c r="H6" s="64">
        <v>0.76041666666666663</v>
      </c>
      <c r="I6" s="65"/>
      <c r="J6" s="62">
        <f>H6-F6</f>
        <v>0.42708333333333331</v>
      </c>
      <c r="K6" s="62"/>
      <c r="L6" s="63"/>
      <c r="M6" s="4">
        <f>(7*$D6+DATE($B6,1,3)-WEEKDAY(DATE($B6,1,3))-5)+(2-1)</f>
        <v>44033</v>
      </c>
      <c r="N6" s="64">
        <v>0.33333333333333331</v>
      </c>
      <c r="O6" s="65"/>
      <c r="P6" s="60"/>
      <c r="Q6" s="61"/>
      <c r="R6" s="62">
        <f>P6-N6</f>
        <v>-0.33333333333333331</v>
      </c>
      <c r="S6" s="62"/>
      <c r="T6" s="63"/>
      <c r="U6" s="4">
        <f>(7*$D6+DATE($B6,1,3)-WEEKDAY(DATE($B6,1,3))-5)+(4-1)</f>
        <v>44035</v>
      </c>
      <c r="V6" s="64">
        <v>0.33333333333333331</v>
      </c>
      <c r="W6" s="65"/>
      <c r="X6" s="60"/>
      <c r="Y6" s="61"/>
      <c r="Z6" s="62">
        <f>X6-V6</f>
        <v>-0.33333333333333331</v>
      </c>
      <c r="AA6" s="62"/>
      <c r="AB6" s="63"/>
      <c r="AC6" s="26">
        <f>(7*$D6+DATE($B6,1,3)-WEEKDAY(DATE($B6,1,3))-5)+(5-1)</f>
        <v>44036</v>
      </c>
      <c r="AD6" s="64">
        <v>0.33333333333333331</v>
      </c>
      <c r="AE6" s="65"/>
      <c r="AF6" s="60">
        <v>0.78125</v>
      </c>
      <c r="AG6" s="61"/>
      <c r="AH6" s="62">
        <f>AF6-AD6</f>
        <v>0.44791666666666669</v>
      </c>
      <c r="AI6" s="62"/>
      <c r="AJ6" s="62"/>
    </row>
    <row r="7" spans="2:36">
      <c r="B7" s="2">
        <v>2020</v>
      </c>
      <c r="C7" s="13" t="str">
        <f t="shared" ref="C7:C10" si="0">TEXT(DATE(B7,1,3)-WEEKDAY(DATE(B7,1,3))-5+7*D7,"mmm")</f>
        <v>juil</v>
      </c>
      <c r="D7" s="3">
        <v>31</v>
      </c>
      <c r="E7" s="4">
        <f t="shared" ref="E7:E10" si="1">(7*$D7+DATE($B7,1,3)-WEEKDAY(DATE($B7,1,3))-5)+(1-1)</f>
        <v>44039</v>
      </c>
      <c r="F7" s="64">
        <v>0.33333333333333331</v>
      </c>
      <c r="G7" s="65"/>
      <c r="H7" s="60">
        <v>0.75</v>
      </c>
      <c r="I7" s="61"/>
      <c r="J7" s="62">
        <f t="shared" ref="J7:J10" si="2">H7-F7</f>
        <v>0.41666666666666669</v>
      </c>
      <c r="K7" s="62"/>
      <c r="L7" s="63"/>
      <c r="M7" s="4">
        <f t="shared" ref="M7:M10" si="3">(7*$D7+DATE($B7,1,3)-WEEKDAY(DATE($B7,1,3))-5)+(2-1)</f>
        <v>44040</v>
      </c>
      <c r="N7" s="64">
        <v>0.33333333333333331</v>
      </c>
      <c r="O7" s="65"/>
      <c r="P7" s="60"/>
      <c r="Q7" s="61"/>
      <c r="R7" s="62">
        <f t="shared" ref="R7:R10" si="4">P7-N7</f>
        <v>-0.33333333333333331</v>
      </c>
      <c r="S7" s="62"/>
      <c r="T7" s="63"/>
      <c r="U7" s="4">
        <f t="shared" ref="U7:U10" si="5">(7*$D7+DATE($B7,1,3)-WEEKDAY(DATE($B7,1,3))-5)+(4-1)</f>
        <v>44042</v>
      </c>
      <c r="V7" s="64">
        <v>0.33333333333333331</v>
      </c>
      <c r="W7" s="65"/>
      <c r="X7" s="60"/>
      <c r="Y7" s="61"/>
      <c r="Z7" s="62">
        <f t="shared" ref="Z7:Z10" si="6">X7-V7</f>
        <v>-0.33333333333333331</v>
      </c>
      <c r="AA7" s="62"/>
      <c r="AB7" s="63"/>
      <c r="AC7" s="26">
        <f t="shared" ref="AC7:AC10" si="7">(7*$D7+DATE($B7,1,3)-WEEKDAY(DATE($B7,1,3))-5)+(5-1)</f>
        <v>44043</v>
      </c>
      <c r="AD7" s="64">
        <v>0.33333333333333331</v>
      </c>
      <c r="AE7" s="65"/>
      <c r="AF7" s="60"/>
      <c r="AG7" s="61"/>
      <c r="AH7" s="62">
        <f t="shared" ref="AH7:AH10" si="8">AF7-AD7</f>
        <v>-0.33333333333333331</v>
      </c>
      <c r="AI7" s="62"/>
      <c r="AJ7" s="62"/>
    </row>
    <row r="8" spans="2:36">
      <c r="B8" s="2">
        <v>2020</v>
      </c>
      <c r="C8" s="13" t="str">
        <f t="shared" si="0"/>
        <v>août</v>
      </c>
      <c r="D8" s="3">
        <v>32</v>
      </c>
      <c r="E8" s="4">
        <f t="shared" si="1"/>
        <v>44046</v>
      </c>
      <c r="F8" s="64">
        <v>0.33333333333333331</v>
      </c>
      <c r="G8" s="65"/>
      <c r="H8" s="60"/>
      <c r="I8" s="61"/>
      <c r="J8" s="62">
        <f t="shared" si="2"/>
        <v>-0.33333333333333331</v>
      </c>
      <c r="K8" s="62"/>
      <c r="L8" s="63"/>
      <c r="M8" s="4">
        <f t="shared" si="3"/>
        <v>44047</v>
      </c>
      <c r="N8" s="64">
        <v>0.33333333333333331</v>
      </c>
      <c r="O8" s="65"/>
      <c r="P8" s="60"/>
      <c r="Q8" s="61"/>
      <c r="R8" s="62">
        <f t="shared" si="4"/>
        <v>-0.33333333333333331</v>
      </c>
      <c r="S8" s="62"/>
      <c r="T8" s="63"/>
      <c r="U8" s="4">
        <f t="shared" si="5"/>
        <v>44049</v>
      </c>
      <c r="V8" s="64">
        <v>0.33333333333333331</v>
      </c>
      <c r="W8" s="65"/>
      <c r="X8" s="60"/>
      <c r="Y8" s="61"/>
      <c r="Z8" s="62">
        <f t="shared" si="6"/>
        <v>-0.33333333333333331</v>
      </c>
      <c r="AA8" s="62"/>
      <c r="AB8" s="63"/>
      <c r="AC8" s="26">
        <f t="shared" si="7"/>
        <v>44050</v>
      </c>
      <c r="AD8" s="64">
        <v>0.33333333333333331</v>
      </c>
      <c r="AE8" s="65"/>
      <c r="AF8" s="60"/>
      <c r="AG8" s="61"/>
      <c r="AH8" s="62">
        <f t="shared" si="8"/>
        <v>-0.33333333333333331</v>
      </c>
      <c r="AI8" s="62"/>
      <c r="AJ8" s="62"/>
    </row>
    <row r="9" spans="2:36">
      <c r="B9" s="2">
        <v>2020</v>
      </c>
      <c r="C9" s="13" t="str">
        <f t="shared" si="0"/>
        <v>août</v>
      </c>
      <c r="D9" s="3">
        <v>33</v>
      </c>
      <c r="E9" s="4">
        <f t="shared" si="1"/>
        <v>44053</v>
      </c>
      <c r="F9" s="64">
        <v>0.33333333333333331</v>
      </c>
      <c r="G9" s="65"/>
      <c r="H9" s="60"/>
      <c r="I9" s="61"/>
      <c r="J9" s="62">
        <f t="shared" si="2"/>
        <v>-0.33333333333333331</v>
      </c>
      <c r="K9" s="62"/>
      <c r="L9" s="63"/>
      <c r="M9" s="4">
        <f t="shared" si="3"/>
        <v>44054</v>
      </c>
      <c r="N9" s="64">
        <v>0.33333333333333331</v>
      </c>
      <c r="O9" s="65"/>
      <c r="P9" s="60"/>
      <c r="Q9" s="61"/>
      <c r="R9" s="62">
        <f t="shared" si="4"/>
        <v>-0.33333333333333331</v>
      </c>
      <c r="S9" s="62"/>
      <c r="T9" s="63"/>
      <c r="U9" s="4">
        <f t="shared" si="5"/>
        <v>44056</v>
      </c>
      <c r="V9" s="64">
        <v>0.33333333333333331</v>
      </c>
      <c r="W9" s="65"/>
      <c r="X9" s="60"/>
      <c r="Y9" s="61"/>
      <c r="Z9" s="62">
        <f t="shared" si="6"/>
        <v>-0.33333333333333331</v>
      </c>
      <c r="AA9" s="62"/>
      <c r="AB9" s="63"/>
      <c r="AC9" s="26">
        <f t="shared" si="7"/>
        <v>44057</v>
      </c>
      <c r="AD9" s="64">
        <v>0.33333333333333331</v>
      </c>
      <c r="AE9" s="65"/>
      <c r="AF9" s="60"/>
      <c r="AG9" s="61"/>
      <c r="AH9" s="62">
        <f t="shared" si="8"/>
        <v>-0.33333333333333331</v>
      </c>
      <c r="AI9" s="62"/>
      <c r="AJ9" s="62"/>
    </row>
    <row r="10" spans="2:36">
      <c r="B10" s="2">
        <v>2020</v>
      </c>
      <c r="C10" s="13" t="str">
        <f t="shared" si="0"/>
        <v>août</v>
      </c>
      <c r="D10" s="3">
        <v>34</v>
      </c>
      <c r="E10" s="4">
        <f t="shared" si="1"/>
        <v>44060</v>
      </c>
      <c r="F10" s="64">
        <v>0.33333333333333331</v>
      </c>
      <c r="G10" s="65"/>
      <c r="H10" s="60"/>
      <c r="I10" s="61"/>
      <c r="J10" s="62">
        <f t="shared" si="2"/>
        <v>-0.33333333333333331</v>
      </c>
      <c r="K10" s="62"/>
      <c r="L10" s="63"/>
      <c r="M10" s="4">
        <f t="shared" si="3"/>
        <v>44061</v>
      </c>
      <c r="N10" s="64">
        <v>0.33333333333333331</v>
      </c>
      <c r="O10" s="65"/>
      <c r="P10" s="60"/>
      <c r="Q10" s="61"/>
      <c r="R10" s="62">
        <f t="shared" si="4"/>
        <v>-0.33333333333333331</v>
      </c>
      <c r="S10" s="62"/>
      <c r="T10" s="63"/>
      <c r="U10" s="4">
        <f t="shared" si="5"/>
        <v>44063</v>
      </c>
      <c r="V10" s="64">
        <v>0.33333333333333331</v>
      </c>
      <c r="W10" s="65"/>
      <c r="X10" s="60"/>
      <c r="Y10" s="61"/>
      <c r="Z10" s="62">
        <f t="shared" si="6"/>
        <v>-0.33333333333333331</v>
      </c>
      <c r="AA10" s="62"/>
      <c r="AB10" s="63"/>
      <c r="AC10" s="26">
        <f t="shared" si="7"/>
        <v>44064</v>
      </c>
      <c r="AD10" s="64">
        <v>0.33333333333333331</v>
      </c>
      <c r="AE10" s="65"/>
      <c r="AF10" s="60"/>
      <c r="AG10" s="61"/>
      <c r="AH10" s="62">
        <f t="shared" si="8"/>
        <v>-0.33333333333333331</v>
      </c>
      <c r="AI10" s="62"/>
      <c r="AJ10" s="62"/>
    </row>
    <row r="11" spans="2:36">
      <c r="B11" s="14"/>
      <c r="C11" s="15"/>
      <c r="D11" s="16"/>
      <c r="E11" s="17"/>
      <c r="F11" s="66"/>
      <c r="G11" s="66"/>
      <c r="H11" s="66"/>
      <c r="I11" s="66"/>
      <c r="J11" s="67"/>
      <c r="K11" s="67"/>
      <c r="L11" s="67"/>
      <c r="M11" s="17"/>
      <c r="N11" s="66"/>
      <c r="O11" s="66"/>
      <c r="P11" s="66"/>
      <c r="Q11" s="66"/>
      <c r="R11" s="67"/>
      <c r="S11" s="67"/>
      <c r="T11" s="67"/>
      <c r="U11" s="17"/>
      <c r="V11" s="66"/>
      <c r="W11" s="66"/>
      <c r="X11" s="66"/>
      <c r="Y11" s="66"/>
      <c r="Z11" s="67"/>
      <c r="AA11" s="67"/>
      <c r="AB11" s="67"/>
      <c r="AC11" s="18"/>
      <c r="AD11" s="66"/>
      <c r="AE11" s="66"/>
      <c r="AF11" s="66"/>
      <c r="AG11" s="66"/>
      <c r="AH11" s="67"/>
      <c r="AI11" s="67"/>
      <c r="AJ11" s="67"/>
    </row>
    <row r="14" spans="2:36">
      <c r="C14" s="20" t="s">
        <v>24</v>
      </c>
      <c r="D14" s="21" t="s">
        <v>22</v>
      </c>
      <c r="E14" s="21"/>
      <c r="F14" s="21"/>
      <c r="G14" s="21"/>
      <c r="H14" s="21"/>
      <c r="I14" s="56"/>
      <c r="J14" s="56"/>
      <c r="K14" s="56"/>
      <c r="L14" s="12" t="s">
        <v>23</v>
      </c>
      <c r="M14" s="56"/>
      <c r="N14" s="56"/>
      <c r="O14" s="56"/>
      <c r="W14" s="51" t="s">
        <v>28</v>
      </c>
      <c r="X14" s="51"/>
      <c r="Y14" s="51"/>
    </row>
    <row r="15" spans="2:36">
      <c r="B15" s="6" t="s">
        <v>10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W15" s="51"/>
      <c r="X15" s="51"/>
      <c r="Y15" s="51"/>
    </row>
    <row r="16" spans="2:36">
      <c r="B16" s="6"/>
      <c r="C16" s="7" t="s">
        <v>11</v>
      </c>
      <c r="D16" s="46">
        <v>0.33333333333333331</v>
      </c>
      <c r="E16" s="46"/>
      <c r="F16" s="6" t="s">
        <v>12</v>
      </c>
      <c r="G16" s="46">
        <v>0.78125</v>
      </c>
      <c r="H16" s="46"/>
      <c r="I16" s="47"/>
      <c r="J16" s="57" t="s">
        <v>13</v>
      </c>
      <c r="K16" s="57"/>
      <c r="L16" s="46">
        <f>G16-D16</f>
        <v>0.44791666666666669</v>
      </c>
      <c r="M16" s="46"/>
      <c r="N16" s="47"/>
      <c r="O16" s="6" t="s">
        <v>14</v>
      </c>
      <c r="P16" s="50">
        <v>15</v>
      </c>
      <c r="Q16" s="50"/>
      <c r="R16" s="8" t="s">
        <v>15</v>
      </c>
      <c r="S16" s="52">
        <f>L16*P16</f>
        <v>6.71875</v>
      </c>
      <c r="T16" s="52"/>
      <c r="U16" s="53"/>
      <c r="X16" s="50">
        <f>COUNTIF($J$6:$AJ$10,"10:45")</f>
        <v>1</v>
      </c>
      <c r="Y16" s="50"/>
    </row>
    <row r="17" spans="2:25">
      <c r="B17" s="6"/>
      <c r="C17" s="9" t="s">
        <v>16</v>
      </c>
      <c r="D17" s="46">
        <v>0.33333333333333331</v>
      </c>
      <c r="E17" s="46"/>
      <c r="F17" s="6" t="s">
        <v>12</v>
      </c>
      <c r="G17" s="46">
        <v>0.76041666666666663</v>
      </c>
      <c r="H17" s="46"/>
      <c r="I17" s="47"/>
      <c r="J17" s="57" t="s">
        <v>13</v>
      </c>
      <c r="K17" s="57"/>
      <c r="L17" s="46">
        <f t="shared" ref="L17:L21" si="9">G17-D17</f>
        <v>0.42708333333333331</v>
      </c>
      <c r="M17" s="46"/>
      <c r="N17" s="47"/>
      <c r="O17" s="6" t="s">
        <v>14</v>
      </c>
      <c r="P17" s="50">
        <v>32</v>
      </c>
      <c r="Q17" s="50"/>
      <c r="R17" s="8" t="s">
        <v>15</v>
      </c>
      <c r="S17" s="52">
        <f>L17*P17</f>
        <v>13.666666666666666</v>
      </c>
      <c r="T17" s="52"/>
      <c r="U17" s="53"/>
      <c r="X17" s="50">
        <f>COUNTIF($J$6:$AJ$10,"10:15")</f>
        <v>1</v>
      </c>
      <c r="Y17" s="50"/>
    </row>
    <row r="18" spans="2:25">
      <c r="B18" s="6"/>
      <c r="C18" s="10" t="s">
        <v>17</v>
      </c>
      <c r="D18" s="46">
        <v>0.33333333333333331</v>
      </c>
      <c r="E18" s="46"/>
      <c r="F18" s="6" t="s">
        <v>12</v>
      </c>
      <c r="G18" s="46">
        <v>0.67708333333333337</v>
      </c>
      <c r="H18" s="46"/>
      <c r="I18" s="47"/>
      <c r="J18" s="57" t="s">
        <v>13</v>
      </c>
      <c r="K18" s="57"/>
      <c r="L18" s="46">
        <f t="shared" si="9"/>
        <v>0.34375000000000006</v>
      </c>
      <c r="M18" s="46"/>
      <c r="N18" s="47"/>
      <c r="O18" s="6" t="s">
        <v>14</v>
      </c>
      <c r="P18" s="50">
        <v>36</v>
      </c>
      <c r="Q18" s="50"/>
      <c r="R18" s="8" t="s">
        <v>15</v>
      </c>
      <c r="S18" s="52">
        <f t="shared" ref="S18:S20" si="10">L18*P18</f>
        <v>12.375000000000002</v>
      </c>
      <c r="T18" s="52"/>
      <c r="U18" s="53"/>
      <c r="X18" s="50">
        <f>COUNTIF($J$6:$AJ$10,"8:15")</f>
        <v>0</v>
      </c>
      <c r="Y18" s="50"/>
    </row>
    <row r="19" spans="2:25">
      <c r="B19" s="6" t="s">
        <v>18</v>
      </c>
      <c r="C19" s="11" t="s">
        <v>19</v>
      </c>
      <c r="D19" s="46">
        <v>0.33333333333333331</v>
      </c>
      <c r="E19" s="46"/>
      <c r="F19" s="6" t="s">
        <v>12</v>
      </c>
      <c r="G19" s="46">
        <v>0.75</v>
      </c>
      <c r="H19" s="46"/>
      <c r="I19" s="47"/>
      <c r="J19" s="57" t="s">
        <v>13</v>
      </c>
      <c r="K19" s="57"/>
      <c r="L19" s="74">
        <f t="shared" si="9"/>
        <v>0.41666666666666669</v>
      </c>
      <c r="M19" s="74"/>
      <c r="N19" s="75"/>
      <c r="O19" s="6" t="s">
        <v>14</v>
      </c>
      <c r="P19" s="50"/>
      <c r="Q19" s="50"/>
      <c r="R19" s="8" t="s">
        <v>15</v>
      </c>
      <c r="S19" s="52">
        <f t="shared" si="10"/>
        <v>0</v>
      </c>
      <c r="T19" s="52"/>
      <c r="U19" s="53"/>
      <c r="X19" s="50">
        <f>COUNTIF($J$6:$AJ$10,"0:00")</f>
        <v>0</v>
      </c>
      <c r="Y19" s="50"/>
    </row>
    <row r="20" spans="2:25">
      <c r="B20" s="6" t="s">
        <v>20</v>
      </c>
      <c r="C20" s="5" t="s">
        <v>21</v>
      </c>
      <c r="D20" s="46"/>
      <c r="E20" s="46"/>
      <c r="F20" s="6"/>
      <c r="G20" s="46"/>
      <c r="H20" s="46"/>
      <c r="I20" s="47"/>
      <c r="J20" s="6"/>
      <c r="K20" s="6"/>
      <c r="L20" s="54">
        <f t="shared" si="9"/>
        <v>0</v>
      </c>
      <c r="M20" s="54"/>
      <c r="N20" s="55"/>
      <c r="O20" s="6"/>
      <c r="P20" s="6"/>
      <c r="Q20" s="6"/>
      <c r="R20" s="6"/>
      <c r="S20" s="52">
        <f t="shared" si="10"/>
        <v>0</v>
      </c>
      <c r="T20" s="52"/>
      <c r="U20" s="53"/>
    </row>
    <row r="21" spans="2:25">
      <c r="B21" s="1" t="s">
        <v>25</v>
      </c>
      <c r="C21" s="22" t="s">
        <v>26</v>
      </c>
      <c r="D21" s="46"/>
      <c r="E21" s="46"/>
      <c r="F21" s="6"/>
      <c r="G21" s="46"/>
      <c r="H21" s="46"/>
      <c r="I21" s="47"/>
      <c r="L21" s="48">
        <f t="shared" si="9"/>
        <v>0</v>
      </c>
      <c r="M21" s="48"/>
      <c r="N21" s="49"/>
      <c r="O21" s="23" t="s">
        <v>27</v>
      </c>
    </row>
  </sheetData>
  <mergeCells count="131">
    <mergeCell ref="P10:Q10"/>
    <mergeCell ref="AD11:AE11"/>
    <mergeCell ref="AF11:AG11"/>
    <mergeCell ref="D20:E20"/>
    <mergeCell ref="G20:I20"/>
    <mergeCell ref="L20:N20"/>
    <mergeCell ref="S20:U20"/>
    <mergeCell ref="D21:E21"/>
    <mergeCell ref="G21:I21"/>
    <mergeCell ref="L21:N21"/>
    <mergeCell ref="X18:Y18"/>
    <mergeCell ref="D19:E19"/>
    <mergeCell ref="G19:I19"/>
    <mergeCell ref="J19:K19"/>
    <mergeCell ref="L19:N19"/>
    <mergeCell ref="P19:Q19"/>
    <mergeCell ref="S19:U19"/>
    <mergeCell ref="X19:Y19"/>
    <mergeCell ref="D18:E18"/>
    <mergeCell ref="G18:I18"/>
    <mergeCell ref="J18:K18"/>
    <mergeCell ref="L18:N18"/>
    <mergeCell ref="P18:Q18"/>
    <mergeCell ref="S18:U18"/>
    <mergeCell ref="X16:Y16"/>
    <mergeCell ref="D17:E17"/>
    <mergeCell ref="G17:I17"/>
    <mergeCell ref="J17:K17"/>
    <mergeCell ref="L17:N17"/>
    <mergeCell ref="P17:Q17"/>
    <mergeCell ref="S17:U17"/>
    <mergeCell ref="X17:Y17"/>
    <mergeCell ref="D16:E16"/>
    <mergeCell ref="G16:I16"/>
    <mergeCell ref="J16:K16"/>
    <mergeCell ref="L16:N16"/>
    <mergeCell ref="P16:Q16"/>
    <mergeCell ref="S16:U16"/>
    <mergeCell ref="AH11:AJ11"/>
    <mergeCell ref="I14:K14"/>
    <mergeCell ref="M14:O14"/>
    <mergeCell ref="W14:Y15"/>
    <mergeCell ref="AH10:AJ10"/>
    <mergeCell ref="F11:G11"/>
    <mergeCell ref="H11:I11"/>
    <mergeCell ref="J11:L11"/>
    <mergeCell ref="N11:O11"/>
    <mergeCell ref="P11:Q11"/>
    <mergeCell ref="R11:T11"/>
    <mergeCell ref="V11:W11"/>
    <mergeCell ref="X11:Y11"/>
    <mergeCell ref="Z11:AB11"/>
    <mergeCell ref="R10:T10"/>
    <mergeCell ref="V10:W10"/>
    <mergeCell ref="X10:Y10"/>
    <mergeCell ref="Z10:AB10"/>
    <mergeCell ref="AD10:AE10"/>
    <mergeCell ref="AF10:AG10"/>
    <mergeCell ref="F10:G10"/>
    <mergeCell ref="H10:I10"/>
    <mergeCell ref="J10:L10"/>
    <mergeCell ref="N10:O10"/>
    <mergeCell ref="AD8:AE8"/>
    <mergeCell ref="AF8:AG8"/>
    <mergeCell ref="AH8:AJ8"/>
    <mergeCell ref="F9:G9"/>
    <mergeCell ref="H9:I9"/>
    <mergeCell ref="J9:L9"/>
    <mergeCell ref="N9:O9"/>
    <mergeCell ref="P9:Q9"/>
    <mergeCell ref="R9:T9"/>
    <mergeCell ref="V9:W9"/>
    <mergeCell ref="X9:Y9"/>
    <mergeCell ref="Z9:AB9"/>
    <mergeCell ref="AD9:AE9"/>
    <mergeCell ref="AF9:AG9"/>
    <mergeCell ref="AH9:AJ9"/>
    <mergeCell ref="F8:G8"/>
    <mergeCell ref="H8:I8"/>
    <mergeCell ref="J8:L8"/>
    <mergeCell ref="N8:O8"/>
    <mergeCell ref="P8:Q8"/>
    <mergeCell ref="R8:T8"/>
    <mergeCell ref="V8:W8"/>
    <mergeCell ref="X8:Y8"/>
    <mergeCell ref="Z8:AB8"/>
    <mergeCell ref="AD6:AE6"/>
    <mergeCell ref="AF6:AG6"/>
    <mergeCell ref="AH6:AJ6"/>
    <mergeCell ref="F7:G7"/>
    <mergeCell ref="H7:I7"/>
    <mergeCell ref="J7:L7"/>
    <mergeCell ref="N7:O7"/>
    <mergeCell ref="P7:Q7"/>
    <mergeCell ref="AH7:AJ7"/>
    <mergeCell ref="R7:T7"/>
    <mergeCell ref="V7:W7"/>
    <mergeCell ref="X7:Y7"/>
    <mergeCell ref="Z7:AB7"/>
    <mergeCell ref="AD7:AE7"/>
    <mergeCell ref="AF7:AG7"/>
    <mergeCell ref="F6:G6"/>
    <mergeCell ref="H6:I6"/>
    <mergeCell ref="J6:L6"/>
    <mergeCell ref="N6:O6"/>
    <mergeCell ref="P6:Q6"/>
    <mergeCell ref="R6:T6"/>
    <mergeCell ref="V6:W6"/>
    <mergeCell ref="X6:Y6"/>
    <mergeCell ref="Z6:AB6"/>
    <mergeCell ref="M2:P2"/>
    <mergeCell ref="R2:U2"/>
    <mergeCell ref="B4:B5"/>
    <mergeCell ref="C4:C5"/>
    <mergeCell ref="D4:D5"/>
    <mergeCell ref="E4:L4"/>
    <mergeCell ref="M4:T4"/>
    <mergeCell ref="U4:AB4"/>
    <mergeCell ref="AC4:AJ4"/>
    <mergeCell ref="F5:G5"/>
    <mergeCell ref="H5:I5"/>
    <mergeCell ref="J5:L5"/>
    <mergeCell ref="N5:O5"/>
    <mergeCell ref="P5:Q5"/>
    <mergeCell ref="R5:T5"/>
    <mergeCell ref="V5:W5"/>
    <mergeCell ref="X5:Y5"/>
    <mergeCell ref="Z5:AB5"/>
    <mergeCell ref="AD5:AE5"/>
    <mergeCell ref="AF5:AG5"/>
    <mergeCell ref="AH5:AJ5"/>
  </mergeCells>
  <conditionalFormatting sqref="J6:L10 R6:T10 AH6:AJ10 Z6:AB10">
    <cfRule type="cellIs" dxfId="23" priority="3" operator="equal">
      <formula>0.427083333333333</formula>
    </cfRule>
    <cfRule type="cellIs" dxfId="22" priority="4" operator="equal">
      <formula>0.447916666666667</formula>
    </cfRule>
  </conditionalFormatting>
  <conditionalFormatting sqref="J6:L10 R6:T10 AH6:AJ10 Z6:AB10">
    <cfRule type="cellIs" dxfId="21" priority="1" operator="equal">
      <formula>0</formula>
    </cfRule>
    <cfRule type="cellIs" dxfId="20" priority="2" operator="equal">
      <formula>0.416666666666667</formula>
    </cfRule>
  </conditionalFormatting>
  <pageMargins left="0.7" right="0.7" top="0.75" bottom="0.75" header="0.3" footer="0.3"/>
  <pageSetup paperSize="9" orientation="landscape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B2:AJ21"/>
  <sheetViews>
    <sheetView workbookViewId="0">
      <selection activeCell="AG14" sqref="AG14"/>
    </sheetView>
  </sheetViews>
  <sheetFormatPr baseColWidth="10" defaultRowHeight="12.75"/>
  <cols>
    <col min="1" max="1" width="5" style="1" customWidth="1"/>
    <col min="2" max="2" width="7.7109375" style="1" customWidth="1"/>
    <col min="3" max="3" width="8.28515625" style="1" customWidth="1"/>
    <col min="4" max="4" width="4.5703125" style="1" customWidth="1"/>
    <col min="5" max="70" width="2.7109375" style="1" customWidth="1"/>
    <col min="71" max="16384" width="11.42578125" style="1"/>
  </cols>
  <sheetData>
    <row r="2" spans="2:36" ht="18">
      <c r="C2" s="25" t="s">
        <v>29</v>
      </c>
      <c r="D2" s="24"/>
      <c r="F2" s="19"/>
      <c r="M2" s="44"/>
      <c r="N2" s="44"/>
      <c r="O2" s="44"/>
      <c r="P2" s="45"/>
      <c r="Q2" s="24" t="s">
        <v>23</v>
      </c>
      <c r="R2" s="44"/>
      <c r="S2" s="44"/>
      <c r="T2" s="44"/>
      <c r="U2" s="45"/>
    </row>
    <row r="4" spans="2:36">
      <c r="B4" s="68" t="s">
        <v>0</v>
      </c>
      <c r="C4" s="70" t="s">
        <v>1</v>
      </c>
      <c r="D4" s="80" t="s">
        <v>2</v>
      </c>
      <c r="E4" s="72" t="s">
        <v>3</v>
      </c>
      <c r="F4" s="59"/>
      <c r="G4" s="59"/>
      <c r="H4" s="59"/>
      <c r="I4" s="59"/>
      <c r="J4" s="59"/>
      <c r="K4" s="59"/>
      <c r="L4" s="73"/>
      <c r="M4" s="58" t="s">
        <v>4</v>
      </c>
      <c r="N4" s="59"/>
      <c r="O4" s="59"/>
      <c r="P4" s="59"/>
      <c r="Q4" s="59"/>
      <c r="R4" s="59"/>
      <c r="S4" s="59"/>
      <c r="T4" s="59"/>
      <c r="U4" s="76" t="s">
        <v>5</v>
      </c>
      <c r="V4" s="77"/>
      <c r="W4" s="77"/>
      <c r="X4" s="77"/>
      <c r="Y4" s="77"/>
      <c r="Z4" s="77"/>
      <c r="AA4" s="77"/>
      <c r="AB4" s="77"/>
      <c r="AC4" s="58" t="s">
        <v>6</v>
      </c>
      <c r="AD4" s="78"/>
      <c r="AE4" s="78"/>
      <c r="AF4" s="78"/>
      <c r="AG4" s="78"/>
      <c r="AH4" s="78"/>
      <c r="AI4" s="78"/>
      <c r="AJ4" s="79"/>
    </row>
    <row r="5" spans="2:36">
      <c r="B5" s="69"/>
      <c r="C5" s="71"/>
      <c r="D5" s="81"/>
      <c r="E5" s="27" t="s">
        <v>30</v>
      </c>
      <c r="F5" s="82" t="s">
        <v>7</v>
      </c>
      <c r="G5" s="71"/>
      <c r="H5" s="71" t="s">
        <v>8</v>
      </c>
      <c r="I5" s="71"/>
      <c r="J5" s="71" t="s">
        <v>9</v>
      </c>
      <c r="K5" s="71"/>
      <c r="L5" s="83"/>
      <c r="M5" s="27" t="s">
        <v>30</v>
      </c>
      <c r="N5" s="82" t="s">
        <v>7</v>
      </c>
      <c r="O5" s="71"/>
      <c r="P5" s="71" t="s">
        <v>8</v>
      </c>
      <c r="Q5" s="71"/>
      <c r="R5" s="71" t="s">
        <v>9</v>
      </c>
      <c r="S5" s="71"/>
      <c r="T5" s="83"/>
      <c r="U5" s="27" t="s">
        <v>30</v>
      </c>
      <c r="V5" s="82" t="s">
        <v>7</v>
      </c>
      <c r="W5" s="71"/>
      <c r="X5" s="71" t="s">
        <v>8</v>
      </c>
      <c r="Y5" s="71"/>
      <c r="Z5" s="71" t="s">
        <v>9</v>
      </c>
      <c r="AA5" s="71"/>
      <c r="AB5" s="83"/>
      <c r="AC5" s="27" t="s">
        <v>30</v>
      </c>
      <c r="AD5" s="82" t="s">
        <v>7</v>
      </c>
      <c r="AE5" s="71"/>
      <c r="AF5" s="71" t="s">
        <v>8</v>
      </c>
      <c r="AG5" s="71"/>
      <c r="AH5" s="71" t="s">
        <v>9</v>
      </c>
      <c r="AI5" s="71"/>
      <c r="AJ5" s="71"/>
    </row>
    <row r="6" spans="2:36">
      <c r="B6" s="2">
        <v>2020</v>
      </c>
      <c r="C6" s="13" t="str">
        <f>TEXT(DATE(B6,1,3)-WEEKDAY(DATE(B6,1,3))-5+7*D6,"mmm")</f>
        <v>juil</v>
      </c>
      <c r="D6" s="3">
        <v>30</v>
      </c>
      <c r="E6" s="4">
        <f>(7*$D6+DATE($B6,1,3)-WEEKDAY(DATE($B6,1,3))-5)+(1-1)</f>
        <v>44032</v>
      </c>
      <c r="F6" s="64">
        <v>0.33333333333333331</v>
      </c>
      <c r="G6" s="65"/>
      <c r="H6" s="64">
        <v>0.76041666666666663</v>
      </c>
      <c r="I6" s="65"/>
      <c r="J6" s="62">
        <f>H6-F6</f>
        <v>0.42708333333333331</v>
      </c>
      <c r="K6" s="62"/>
      <c r="L6" s="63"/>
      <c r="M6" s="4">
        <f>(7*$D6+DATE($B6,1,3)-WEEKDAY(DATE($B6,1,3))-5)+(2-1)</f>
        <v>44033</v>
      </c>
      <c r="N6" s="64">
        <v>0.33333333333333331</v>
      </c>
      <c r="O6" s="65"/>
      <c r="P6" s="60"/>
      <c r="Q6" s="61"/>
      <c r="R6" s="62">
        <f>P6-N6</f>
        <v>-0.33333333333333331</v>
      </c>
      <c r="S6" s="62"/>
      <c r="T6" s="63"/>
      <c r="U6" s="4">
        <f>(7*$D6+DATE($B6,1,3)-WEEKDAY(DATE($B6,1,3))-5)+(4-1)</f>
        <v>44035</v>
      </c>
      <c r="V6" s="64">
        <v>0.33333333333333331</v>
      </c>
      <c r="W6" s="65"/>
      <c r="X6" s="60"/>
      <c r="Y6" s="61"/>
      <c r="Z6" s="62">
        <f>X6-V6</f>
        <v>-0.33333333333333331</v>
      </c>
      <c r="AA6" s="62"/>
      <c r="AB6" s="63"/>
      <c r="AC6" s="26">
        <f>(7*$D6+DATE($B6,1,3)-WEEKDAY(DATE($B6,1,3))-5)+(5-1)</f>
        <v>44036</v>
      </c>
      <c r="AD6" s="64">
        <v>0.33333333333333331</v>
      </c>
      <c r="AE6" s="65"/>
      <c r="AF6" s="60">
        <v>0.78125</v>
      </c>
      <c r="AG6" s="61"/>
      <c r="AH6" s="62">
        <f>AF6-AD6</f>
        <v>0.44791666666666669</v>
      </c>
      <c r="AI6" s="62"/>
      <c r="AJ6" s="62"/>
    </row>
    <row r="7" spans="2:36">
      <c r="B7" s="2">
        <v>2020</v>
      </c>
      <c r="C7" s="13" t="str">
        <f t="shared" ref="C7:C10" si="0">TEXT(DATE(B7,1,3)-WEEKDAY(DATE(B7,1,3))-5+7*D7,"mmm")</f>
        <v>juil</v>
      </c>
      <c r="D7" s="3">
        <v>31</v>
      </c>
      <c r="E7" s="4">
        <f t="shared" ref="E7:E10" si="1">(7*$D7+DATE($B7,1,3)-WEEKDAY(DATE($B7,1,3))-5)+(1-1)</f>
        <v>44039</v>
      </c>
      <c r="F7" s="64">
        <v>0.33333333333333331</v>
      </c>
      <c r="G7" s="65"/>
      <c r="H7" s="60">
        <v>0.75</v>
      </c>
      <c r="I7" s="61"/>
      <c r="J7" s="62">
        <f t="shared" ref="J7:J10" si="2">H7-F7</f>
        <v>0.41666666666666669</v>
      </c>
      <c r="K7" s="62"/>
      <c r="L7" s="63"/>
      <c r="M7" s="4">
        <f t="shared" ref="M7:M10" si="3">(7*$D7+DATE($B7,1,3)-WEEKDAY(DATE($B7,1,3))-5)+(2-1)</f>
        <v>44040</v>
      </c>
      <c r="N7" s="64">
        <v>0.33333333333333331</v>
      </c>
      <c r="O7" s="65"/>
      <c r="P7" s="60"/>
      <c r="Q7" s="61"/>
      <c r="R7" s="62">
        <f t="shared" ref="R7:R10" si="4">P7-N7</f>
        <v>-0.33333333333333331</v>
      </c>
      <c r="S7" s="62"/>
      <c r="T7" s="63"/>
      <c r="U7" s="4">
        <f t="shared" ref="U7:U10" si="5">(7*$D7+DATE($B7,1,3)-WEEKDAY(DATE($B7,1,3))-5)+(4-1)</f>
        <v>44042</v>
      </c>
      <c r="V7" s="64">
        <v>0.33333333333333331</v>
      </c>
      <c r="W7" s="65"/>
      <c r="X7" s="60"/>
      <c r="Y7" s="61"/>
      <c r="Z7" s="62">
        <f t="shared" ref="Z7:Z10" si="6">X7-V7</f>
        <v>-0.33333333333333331</v>
      </c>
      <c r="AA7" s="62"/>
      <c r="AB7" s="63"/>
      <c r="AC7" s="26">
        <f t="shared" ref="AC7:AC10" si="7">(7*$D7+DATE($B7,1,3)-WEEKDAY(DATE($B7,1,3))-5)+(5-1)</f>
        <v>44043</v>
      </c>
      <c r="AD7" s="64">
        <v>0.33333333333333331</v>
      </c>
      <c r="AE7" s="65"/>
      <c r="AF7" s="60"/>
      <c r="AG7" s="61"/>
      <c r="AH7" s="62">
        <f t="shared" ref="AH7:AH10" si="8">AF7-AD7</f>
        <v>-0.33333333333333331</v>
      </c>
      <c r="AI7" s="62"/>
      <c r="AJ7" s="62"/>
    </row>
    <row r="8" spans="2:36">
      <c r="B8" s="2">
        <v>2020</v>
      </c>
      <c r="C8" s="13" t="str">
        <f t="shared" si="0"/>
        <v>août</v>
      </c>
      <c r="D8" s="3">
        <v>32</v>
      </c>
      <c r="E8" s="4">
        <f t="shared" si="1"/>
        <v>44046</v>
      </c>
      <c r="F8" s="64">
        <v>0.33333333333333331</v>
      </c>
      <c r="G8" s="65"/>
      <c r="H8" s="60"/>
      <c r="I8" s="61"/>
      <c r="J8" s="62">
        <f t="shared" si="2"/>
        <v>-0.33333333333333331</v>
      </c>
      <c r="K8" s="62"/>
      <c r="L8" s="63"/>
      <c r="M8" s="4">
        <f t="shared" si="3"/>
        <v>44047</v>
      </c>
      <c r="N8" s="64">
        <v>0.33333333333333331</v>
      </c>
      <c r="O8" s="65"/>
      <c r="P8" s="60"/>
      <c r="Q8" s="61"/>
      <c r="R8" s="62">
        <f t="shared" si="4"/>
        <v>-0.33333333333333331</v>
      </c>
      <c r="S8" s="62"/>
      <c r="T8" s="63"/>
      <c r="U8" s="4">
        <f t="shared" si="5"/>
        <v>44049</v>
      </c>
      <c r="V8" s="64">
        <v>0.33333333333333331</v>
      </c>
      <c r="W8" s="65"/>
      <c r="X8" s="60"/>
      <c r="Y8" s="61"/>
      <c r="Z8" s="62">
        <f t="shared" si="6"/>
        <v>-0.33333333333333331</v>
      </c>
      <c r="AA8" s="62"/>
      <c r="AB8" s="63"/>
      <c r="AC8" s="26">
        <f t="shared" si="7"/>
        <v>44050</v>
      </c>
      <c r="AD8" s="64">
        <v>0.33333333333333331</v>
      </c>
      <c r="AE8" s="65"/>
      <c r="AF8" s="60"/>
      <c r="AG8" s="61"/>
      <c r="AH8" s="62">
        <f t="shared" si="8"/>
        <v>-0.33333333333333331</v>
      </c>
      <c r="AI8" s="62"/>
      <c r="AJ8" s="62"/>
    </row>
    <row r="9" spans="2:36">
      <c r="B9" s="2">
        <v>2020</v>
      </c>
      <c r="C9" s="13" t="str">
        <f t="shared" si="0"/>
        <v>août</v>
      </c>
      <c r="D9" s="3">
        <v>33</v>
      </c>
      <c r="E9" s="4">
        <f t="shared" si="1"/>
        <v>44053</v>
      </c>
      <c r="F9" s="64">
        <v>0.33333333333333331</v>
      </c>
      <c r="G9" s="65"/>
      <c r="H9" s="60"/>
      <c r="I9" s="61"/>
      <c r="J9" s="62">
        <f t="shared" si="2"/>
        <v>-0.33333333333333331</v>
      </c>
      <c r="K9" s="62"/>
      <c r="L9" s="63"/>
      <c r="M9" s="4">
        <f t="shared" si="3"/>
        <v>44054</v>
      </c>
      <c r="N9" s="64">
        <v>0.33333333333333331</v>
      </c>
      <c r="O9" s="65"/>
      <c r="P9" s="60"/>
      <c r="Q9" s="61"/>
      <c r="R9" s="62">
        <f t="shared" si="4"/>
        <v>-0.33333333333333331</v>
      </c>
      <c r="S9" s="62"/>
      <c r="T9" s="63"/>
      <c r="U9" s="4">
        <f t="shared" si="5"/>
        <v>44056</v>
      </c>
      <c r="V9" s="64">
        <v>0.33333333333333331</v>
      </c>
      <c r="W9" s="65"/>
      <c r="X9" s="60"/>
      <c r="Y9" s="61"/>
      <c r="Z9" s="62">
        <f t="shared" si="6"/>
        <v>-0.33333333333333331</v>
      </c>
      <c r="AA9" s="62"/>
      <c r="AB9" s="63"/>
      <c r="AC9" s="26">
        <f t="shared" si="7"/>
        <v>44057</v>
      </c>
      <c r="AD9" s="64">
        <v>0.33333333333333331</v>
      </c>
      <c r="AE9" s="65"/>
      <c r="AF9" s="60"/>
      <c r="AG9" s="61"/>
      <c r="AH9" s="62">
        <f t="shared" si="8"/>
        <v>-0.33333333333333331</v>
      </c>
      <c r="AI9" s="62"/>
      <c r="AJ9" s="62"/>
    </row>
    <row r="10" spans="2:36">
      <c r="B10" s="2">
        <v>2020</v>
      </c>
      <c r="C10" s="13" t="str">
        <f t="shared" si="0"/>
        <v>août</v>
      </c>
      <c r="D10" s="3">
        <v>34</v>
      </c>
      <c r="E10" s="4">
        <f t="shared" si="1"/>
        <v>44060</v>
      </c>
      <c r="F10" s="64">
        <v>0.33333333333333331</v>
      </c>
      <c r="G10" s="65"/>
      <c r="H10" s="60"/>
      <c r="I10" s="61"/>
      <c r="J10" s="62">
        <f t="shared" si="2"/>
        <v>-0.33333333333333331</v>
      </c>
      <c r="K10" s="62"/>
      <c r="L10" s="63"/>
      <c r="M10" s="4">
        <f t="shared" si="3"/>
        <v>44061</v>
      </c>
      <c r="N10" s="64">
        <v>0.33333333333333331</v>
      </c>
      <c r="O10" s="65"/>
      <c r="P10" s="60"/>
      <c r="Q10" s="61"/>
      <c r="R10" s="62">
        <f t="shared" si="4"/>
        <v>-0.33333333333333331</v>
      </c>
      <c r="S10" s="62"/>
      <c r="T10" s="63"/>
      <c r="U10" s="4">
        <f t="shared" si="5"/>
        <v>44063</v>
      </c>
      <c r="V10" s="64">
        <v>0.33333333333333331</v>
      </c>
      <c r="W10" s="65"/>
      <c r="X10" s="60"/>
      <c r="Y10" s="61"/>
      <c r="Z10" s="62">
        <f t="shared" si="6"/>
        <v>-0.33333333333333331</v>
      </c>
      <c r="AA10" s="62"/>
      <c r="AB10" s="63"/>
      <c r="AC10" s="26">
        <f t="shared" si="7"/>
        <v>44064</v>
      </c>
      <c r="AD10" s="64">
        <v>0.33333333333333331</v>
      </c>
      <c r="AE10" s="65"/>
      <c r="AF10" s="60"/>
      <c r="AG10" s="61"/>
      <c r="AH10" s="62">
        <f t="shared" si="8"/>
        <v>-0.33333333333333331</v>
      </c>
      <c r="AI10" s="62"/>
      <c r="AJ10" s="62"/>
    </row>
    <row r="11" spans="2:36">
      <c r="B11" s="14"/>
      <c r="C11" s="15"/>
      <c r="D11" s="16"/>
      <c r="E11" s="17"/>
      <c r="F11" s="66"/>
      <c r="G11" s="66"/>
      <c r="H11" s="66"/>
      <c r="I11" s="66"/>
      <c r="J11" s="67"/>
      <c r="K11" s="67"/>
      <c r="L11" s="67"/>
      <c r="M11" s="17"/>
      <c r="N11" s="66"/>
      <c r="O11" s="66"/>
      <c r="P11" s="66"/>
      <c r="Q11" s="66"/>
      <c r="R11" s="67"/>
      <c r="S11" s="67"/>
      <c r="T11" s="67"/>
      <c r="U11" s="17"/>
      <c r="V11" s="66"/>
      <c r="W11" s="66"/>
      <c r="X11" s="66"/>
      <c r="Y11" s="66"/>
      <c r="Z11" s="67"/>
      <c r="AA11" s="67"/>
      <c r="AB11" s="67"/>
      <c r="AC11" s="18"/>
      <c r="AD11" s="66"/>
      <c r="AE11" s="66"/>
      <c r="AF11" s="66"/>
      <c r="AG11" s="66"/>
      <c r="AH11" s="67"/>
      <c r="AI11" s="67"/>
      <c r="AJ11" s="67"/>
    </row>
    <row r="14" spans="2:36">
      <c r="C14" s="20" t="s">
        <v>24</v>
      </c>
      <c r="D14" s="21" t="s">
        <v>22</v>
      </c>
      <c r="E14" s="21"/>
      <c r="F14" s="21"/>
      <c r="G14" s="21"/>
      <c r="H14" s="21"/>
      <c r="I14" s="56"/>
      <c r="J14" s="56"/>
      <c r="K14" s="56"/>
      <c r="L14" s="12" t="s">
        <v>23</v>
      </c>
      <c r="M14" s="56"/>
      <c r="N14" s="56"/>
      <c r="O14" s="56"/>
      <c r="W14" s="51" t="s">
        <v>28</v>
      </c>
      <c r="X14" s="51"/>
      <c r="Y14" s="51"/>
    </row>
    <row r="15" spans="2:36">
      <c r="B15" s="6" t="s">
        <v>10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W15" s="51"/>
      <c r="X15" s="51"/>
      <c r="Y15" s="51"/>
    </row>
    <row r="16" spans="2:36">
      <c r="B16" s="6"/>
      <c r="C16" s="7" t="s">
        <v>11</v>
      </c>
      <c r="D16" s="46">
        <v>0.33333333333333331</v>
      </c>
      <c r="E16" s="46"/>
      <c r="F16" s="6" t="s">
        <v>12</v>
      </c>
      <c r="G16" s="46">
        <v>0.78125</v>
      </c>
      <c r="H16" s="46"/>
      <c r="I16" s="47"/>
      <c r="J16" s="57" t="s">
        <v>13</v>
      </c>
      <c r="K16" s="57"/>
      <c r="L16" s="46">
        <f>G16-D16</f>
        <v>0.44791666666666669</v>
      </c>
      <c r="M16" s="46"/>
      <c r="N16" s="47"/>
      <c r="O16" s="6" t="s">
        <v>14</v>
      </c>
      <c r="P16" s="50">
        <v>15</v>
      </c>
      <c r="Q16" s="50"/>
      <c r="R16" s="8" t="s">
        <v>15</v>
      </c>
      <c r="S16" s="52">
        <f>L16*P16</f>
        <v>6.71875</v>
      </c>
      <c r="T16" s="52"/>
      <c r="U16" s="53"/>
      <c r="X16" s="50">
        <f>COUNTIF($J$6:$AJ$10,"10:45")</f>
        <v>1</v>
      </c>
      <c r="Y16" s="50"/>
    </row>
    <row r="17" spans="2:25">
      <c r="B17" s="6"/>
      <c r="C17" s="9" t="s">
        <v>16</v>
      </c>
      <c r="D17" s="46">
        <v>0.33333333333333331</v>
      </c>
      <c r="E17" s="46"/>
      <c r="F17" s="6" t="s">
        <v>12</v>
      </c>
      <c r="G17" s="46">
        <v>0.76041666666666663</v>
      </c>
      <c r="H17" s="46"/>
      <c r="I17" s="47"/>
      <c r="J17" s="57" t="s">
        <v>13</v>
      </c>
      <c r="K17" s="57"/>
      <c r="L17" s="46">
        <f t="shared" ref="L17:L21" si="9">G17-D17</f>
        <v>0.42708333333333331</v>
      </c>
      <c r="M17" s="46"/>
      <c r="N17" s="47"/>
      <c r="O17" s="6" t="s">
        <v>14</v>
      </c>
      <c r="P17" s="50">
        <v>32</v>
      </c>
      <c r="Q17" s="50"/>
      <c r="R17" s="8" t="s">
        <v>15</v>
      </c>
      <c r="S17" s="52">
        <f>L17*P17</f>
        <v>13.666666666666666</v>
      </c>
      <c r="T17" s="52"/>
      <c r="U17" s="53"/>
      <c r="X17" s="50">
        <f>COUNTIF($J$6:$AJ$10,"10:15")</f>
        <v>1</v>
      </c>
      <c r="Y17" s="50"/>
    </row>
    <row r="18" spans="2:25">
      <c r="B18" s="6"/>
      <c r="C18" s="10" t="s">
        <v>17</v>
      </c>
      <c r="D18" s="46">
        <v>0.33333333333333331</v>
      </c>
      <c r="E18" s="46"/>
      <c r="F18" s="6" t="s">
        <v>12</v>
      </c>
      <c r="G18" s="46">
        <v>0.67708333333333337</v>
      </c>
      <c r="H18" s="46"/>
      <c r="I18" s="47"/>
      <c r="J18" s="57" t="s">
        <v>13</v>
      </c>
      <c r="K18" s="57"/>
      <c r="L18" s="46">
        <f t="shared" si="9"/>
        <v>0.34375000000000006</v>
      </c>
      <c r="M18" s="46"/>
      <c r="N18" s="47"/>
      <c r="O18" s="6" t="s">
        <v>14</v>
      </c>
      <c r="P18" s="50">
        <v>36</v>
      </c>
      <c r="Q18" s="50"/>
      <c r="R18" s="8" t="s">
        <v>15</v>
      </c>
      <c r="S18" s="52">
        <f t="shared" ref="S18:S20" si="10">L18*P18</f>
        <v>12.375000000000002</v>
      </c>
      <c r="T18" s="52"/>
      <c r="U18" s="53"/>
      <c r="X18" s="50">
        <f>COUNTIF($J$6:$AJ$10,"8:15")</f>
        <v>0</v>
      </c>
      <c r="Y18" s="50"/>
    </row>
    <row r="19" spans="2:25">
      <c r="B19" s="6" t="s">
        <v>18</v>
      </c>
      <c r="C19" s="11" t="s">
        <v>19</v>
      </c>
      <c r="D19" s="46">
        <v>0.33333333333333331</v>
      </c>
      <c r="E19" s="46"/>
      <c r="F19" s="6" t="s">
        <v>12</v>
      </c>
      <c r="G19" s="46">
        <v>0.75</v>
      </c>
      <c r="H19" s="46"/>
      <c r="I19" s="47"/>
      <c r="J19" s="57" t="s">
        <v>13</v>
      </c>
      <c r="K19" s="57"/>
      <c r="L19" s="74">
        <f t="shared" si="9"/>
        <v>0.41666666666666669</v>
      </c>
      <c r="M19" s="74"/>
      <c r="N19" s="75"/>
      <c r="O19" s="6" t="s">
        <v>14</v>
      </c>
      <c r="P19" s="50"/>
      <c r="Q19" s="50"/>
      <c r="R19" s="8" t="s">
        <v>15</v>
      </c>
      <c r="S19" s="52">
        <f t="shared" si="10"/>
        <v>0</v>
      </c>
      <c r="T19" s="52"/>
      <c r="U19" s="53"/>
      <c r="X19" s="50">
        <f>COUNTIF($J$6:$AJ$10,"0:00")</f>
        <v>0</v>
      </c>
      <c r="Y19" s="50"/>
    </row>
    <row r="20" spans="2:25">
      <c r="B20" s="6" t="s">
        <v>20</v>
      </c>
      <c r="C20" s="5" t="s">
        <v>21</v>
      </c>
      <c r="D20" s="46"/>
      <c r="E20" s="46"/>
      <c r="F20" s="6"/>
      <c r="G20" s="46"/>
      <c r="H20" s="46"/>
      <c r="I20" s="47"/>
      <c r="J20" s="6"/>
      <c r="K20" s="6"/>
      <c r="L20" s="54">
        <f t="shared" si="9"/>
        <v>0</v>
      </c>
      <c r="M20" s="54"/>
      <c r="N20" s="55"/>
      <c r="O20" s="6"/>
      <c r="P20" s="6"/>
      <c r="Q20" s="6"/>
      <c r="R20" s="6"/>
      <c r="S20" s="52">
        <f t="shared" si="10"/>
        <v>0</v>
      </c>
      <c r="T20" s="52"/>
      <c r="U20" s="53"/>
    </row>
    <row r="21" spans="2:25">
      <c r="B21" s="1" t="s">
        <v>25</v>
      </c>
      <c r="C21" s="22" t="s">
        <v>26</v>
      </c>
      <c r="D21" s="46"/>
      <c r="E21" s="46"/>
      <c r="F21" s="6"/>
      <c r="G21" s="46"/>
      <c r="H21" s="46"/>
      <c r="I21" s="47"/>
      <c r="L21" s="48">
        <f t="shared" si="9"/>
        <v>0</v>
      </c>
      <c r="M21" s="48"/>
      <c r="N21" s="49"/>
      <c r="O21" s="23" t="s">
        <v>27</v>
      </c>
    </row>
  </sheetData>
  <mergeCells count="131">
    <mergeCell ref="M2:P2"/>
    <mergeCell ref="R2:U2"/>
    <mergeCell ref="B4:B5"/>
    <mergeCell ref="C4:C5"/>
    <mergeCell ref="D4:D5"/>
    <mergeCell ref="E4:L4"/>
    <mergeCell ref="M4:T4"/>
    <mergeCell ref="U4:AB4"/>
    <mergeCell ref="AC4:AJ4"/>
    <mergeCell ref="F5:G5"/>
    <mergeCell ref="H5:I5"/>
    <mergeCell ref="J5:L5"/>
    <mergeCell ref="N5:O5"/>
    <mergeCell ref="P5:Q5"/>
    <mergeCell ref="R5:T5"/>
    <mergeCell ref="V5:W5"/>
    <mergeCell ref="X5:Y5"/>
    <mergeCell ref="Z5:AB5"/>
    <mergeCell ref="AD5:AE5"/>
    <mergeCell ref="AF5:AG5"/>
    <mergeCell ref="AH5:AJ5"/>
    <mergeCell ref="AD6:AE6"/>
    <mergeCell ref="AF6:AG6"/>
    <mergeCell ref="AH6:AJ6"/>
    <mergeCell ref="F7:G7"/>
    <mergeCell ref="H7:I7"/>
    <mergeCell ref="J7:L7"/>
    <mergeCell ref="N7:O7"/>
    <mergeCell ref="P7:Q7"/>
    <mergeCell ref="AH7:AJ7"/>
    <mergeCell ref="R7:T7"/>
    <mergeCell ref="V7:W7"/>
    <mergeCell ref="X7:Y7"/>
    <mergeCell ref="Z7:AB7"/>
    <mergeCell ref="AD7:AE7"/>
    <mergeCell ref="AF7:AG7"/>
    <mergeCell ref="F6:G6"/>
    <mergeCell ref="H6:I6"/>
    <mergeCell ref="J6:L6"/>
    <mergeCell ref="N6:O6"/>
    <mergeCell ref="P6:Q6"/>
    <mergeCell ref="R6:T6"/>
    <mergeCell ref="V6:W6"/>
    <mergeCell ref="X6:Y6"/>
    <mergeCell ref="Z6:AB6"/>
    <mergeCell ref="AD8:AE8"/>
    <mergeCell ref="AF8:AG8"/>
    <mergeCell ref="AH8:AJ8"/>
    <mergeCell ref="F9:G9"/>
    <mergeCell ref="H9:I9"/>
    <mergeCell ref="J9:L9"/>
    <mergeCell ref="N9:O9"/>
    <mergeCell ref="P9:Q9"/>
    <mergeCell ref="R9:T9"/>
    <mergeCell ref="V9:W9"/>
    <mergeCell ref="X9:Y9"/>
    <mergeCell ref="Z9:AB9"/>
    <mergeCell ref="AD9:AE9"/>
    <mergeCell ref="AF9:AG9"/>
    <mergeCell ref="AH9:AJ9"/>
    <mergeCell ref="F8:G8"/>
    <mergeCell ref="H8:I8"/>
    <mergeCell ref="J8:L8"/>
    <mergeCell ref="N8:O8"/>
    <mergeCell ref="P8:Q8"/>
    <mergeCell ref="R8:T8"/>
    <mergeCell ref="V8:W8"/>
    <mergeCell ref="X8:Y8"/>
    <mergeCell ref="Z8:AB8"/>
    <mergeCell ref="AH11:AJ11"/>
    <mergeCell ref="I14:K14"/>
    <mergeCell ref="M14:O14"/>
    <mergeCell ref="W14:Y15"/>
    <mergeCell ref="AH10:AJ10"/>
    <mergeCell ref="F11:G11"/>
    <mergeCell ref="H11:I11"/>
    <mergeCell ref="J11:L11"/>
    <mergeCell ref="N11:O11"/>
    <mergeCell ref="P11:Q11"/>
    <mergeCell ref="R11:T11"/>
    <mergeCell ref="V11:W11"/>
    <mergeCell ref="X11:Y11"/>
    <mergeCell ref="Z11:AB11"/>
    <mergeCell ref="R10:T10"/>
    <mergeCell ref="V10:W10"/>
    <mergeCell ref="X10:Y10"/>
    <mergeCell ref="Z10:AB10"/>
    <mergeCell ref="AD10:AE10"/>
    <mergeCell ref="AF10:AG10"/>
    <mergeCell ref="F10:G10"/>
    <mergeCell ref="H10:I10"/>
    <mergeCell ref="J10:L10"/>
    <mergeCell ref="N10:O10"/>
    <mergeCell ref="X16:Y16"/>
    <mergeCell ref="D17:E17"/>
    <mergeCell ref="G17:I17"/>
    <mergeCell ref="J17:K17"/>
    <mergeCell ref="L17:N17"/>
    <mergeCell ref="P17:Q17"/>
    <mergeCell ref="S17:U17"/>
    <mergeCell ref="X17:Y17"/>
    <mergeCell ref="D16:E16"/>
    <mergeCell ref="G16:I16"/>
    <mergeCell ref="J16:K16"/>
    <mergeCell ref="L16:N16"/>
    <mergeCell ref="P16:Q16"/>
    <mergeCell ref="S16:U16"/>
    <mergeCell ref="P10:Q10"/>
    <mergeCell ref="AD11:AE11"/>
    <mergeCell ref="AF11:AG11"/>
    <mergeCell ref="D20:E20"/>
    <mergeCell ref="G20:I20"/>
    <mergeCell ref="L20:N20"/>
    <mergeCell ref="S20:U20"/>
    <mergeCell ref="D21:E21"/>
    <mergeCell ref="G21:I21"/>
    <mergeCell ref="L21:N21"/>
    <mergeCell ref="X18:Y18"/>
    <mergeCell ref="D19:E19"/>
    <mergeCell ref="G19:I19"/>
    <mergeCell ref="J19:K19"/>
    <mergeCell ref="L19:N19"/>
    <mergeCell ref="P19:Q19"/>
    <mergeCell ref="S19:U19"/>
    <mergeCell ref="X19:Y19"/>
    <mergeCell ref="D18:E18"/>
    <mergeCell ref="G18:I18"/>
    <mergeCell ref="J18:K18"/>
    <mergeCell ref="L18:N18"/>
    <mergeCell ref="P18:Q18"/>
    <mergeCell ref="S18:U18"/>
  </mergeCells>
  <conditionalFormatting sqref="J6:L10 R6:T10 AH6:AJ10 Z6:AB10">
    <cfRule type="cellIs" dxfId="19" priority="3" operator="equal">
      <formula>0.427083333333333</formula>
    </cfRule>
    <cfRule type="cellIs" dxfId="18" priority="4" operator="equal">
      <formula>0.447916666666667</formula>
    </cfRule>
  </conditionalFormatting>
  <conditionalFormatting sqref="J6:L10 R6:T10 AH6:AJ10 Z6:AB10">
    <cfRule type="cellIs" dxfId="17" priority="1" operator="equal">
      <formula>0</formula>
    </cfRule>
    <cfRule type="cellIs" dxfId="16" priority="2" operator="equal">
      <formula>0.416666666666667</formula>
    </cfRule>
  </conditionalFormatting>
  <pageMargins left="0.7" right="0.7" top="0.75" bottom="0.75" header="0.3" footer="0.3"/>
  <pageSetup paperSize="9" orientation="landscape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B2:AJ21"/>
  <sheetViews>
    <sheetView workbookViewId="0">
      <selection activeCell="AG14" sqref="AG14"/>
    </sheetView>
  </sheetViews>
  <sheetFormatPr baseColWidth="10" defaultRowHeight="12.75"/>
  <cols>
    <col min="1" max="1" width="5" style="1" customWidth="1"/>
    <col min="2" max="2" width="7.7109375" style="1" customWidth="1"/>
    <col min="3" max="3" width="8.28515625" style="1" customWidth="1"/>
    <col min="4" max="4" width="4.5703125" style="1" customWidth="1"/>
    <col min="5" max="70" width="2.7109375" style="1" customWidth="1"/>
    <col min="71" max="16384" width="11.42578125" style="1"/>
  </cols>
  <sheetData>
    <row r="2" spans="2:36" ht="18">
      <c r="C2" s="25" t="s">
        <v>29</v>
      </c>
      <c r="D2" s="24"/>
      <c r="F2" s="19"/>
      <c r="M2" s="44"/>
      <c r="N2" s="44"/>
      <c r="O2" s="44"/>
      <c r="P2" s="45"/>
      <c r="Q2" s="24" t="s">
        <v>23</v>
      </c>
      <c r="R2" s="44"/>
      <c r="S2" s="44"/>
      <c r="T2" s="44"/>
      <c r="U2" s="45"/>
    </row>
    <row r="4" spans="2:36">
      <c r="B4" s="68" t="s">
        <v>0</v>
      </c>
      <c r="C4" s="70" t="s">
        <v>1</v>
      </c>
      <c r="D4" s="80" t="s">
        <v>2</v>
      </c>
      <c r="E4" s="72" t="s">
        <v>3</v>
      </c>
      <c r="F4" s="59"/>
      <c r="G4" s="59"/>
      <c r="H4" s="59"/>
      <c r="I4" s="59"/>
      <c r="J4" s="59"/>
      <c r="K4" s="59"/>
      <c r="L4" s="73"/>
      <c r="M4" s="58" t="s">
        <v>4</v>
      </c>
      <c r="N4" s="59"/>
      <c r="O4" s="59"/>
      <c r="P4" s="59"/>
      <c r="Q4" s="59"/>
      <c r="R4" s="59"/>
      <c r="S4" s="59"/>
      <c r="T4" s="59"/>
      <c r="U4" s="76" t="s">
        <v>5</v>
      </c>
      <c r="V4" s="77"/>
      <c r="W4" s="77"/>
      <c r="X4" s="77"/>
      <c r="Y4" s="77"/>
      <c r="Z4" s="77"/>
      <c r="AA4" s="77"/>
      <c r="AB4" s="77"/>
      <c r="AC4" s="58" t="s">
        <v>6</v>
      </c>
      <c r="AD4" s="78"/>
      <c r="AE4" s="78"/>
      <c r="AF4" s="78"/>
      <c r="AG4" s="78"/>
      <c r="AH4" s="78"/>
      <c r="AI4" s="78"/>
      <c r="AJ4" s="79"/>
    </row>
    <row r="5" spans="2:36">
      <c r="B5" s="69"/>
      <c r="C5" s="71"/>
      <c r="D5" s="81"/>
      <c r="E5" s="27" t="s">
        <v>30</v>
      </c>
      <c r="F5" s="82" t="s">
        <v>7</v>
      </c>
      <c r="G5" s="71"/>
      <c r="H5" s="71" t="s">
        <v>8</v>
      </c>
      <c r="I5" s="71"/>
      <c r="J5" s="71" t="s">
        <v>9</v>
      </c>
      <c r="K5" s="71"/>
      <c r="L5" s="83"/>
      <c r="M5" s="27" t="s">
        <v>30</v>
      </c>
      <c r="N5" s="82" t="s">
        <v>7</v>
      </c>
      <c r="O5" s="71"/>
      <c r="P5" s="71" t="s">
        <v>8</v>
      </c>
      <c r="Q5" s="71"/>
      <c r="R5" s="71" t="s">
        <v>9</v>
      </c>
      <c r="S5" s="71"/>
      <c r="T5" s="83"/>
      <c r="U5" s="27" t="s">
        <v>30</v>
      </c>
      <c r="V5" s="82" t="s">
        <v>7</v>
      </c>
      <c r="W5" s="71"/>
      <c r="X5" s="71" t="s">
        <v>8</v>
      </c>
      <c r="Y5" s="71"/>
      <c r="Z5" s="71" t="s">
        <v>9</v>
      </c>
      <c r="AA5" s="71"/>
      <c r="AB5" s="83"/>
      <c r="AC5" s="27" t="s">
        <v>30</v>
      </c>
      <c r="AD5" s="82" t="s">
        <v>7</v>
      </c>
      <c r="AE5" s="71"/>
      <c r="AF5" s="71" t="s">
        <v>8</v>
      </c>
      <c r="AG5" s="71"/>
      <c r="AH5" s="71" t="s">
        <v>9</v>
      </c>
      <c r="AI5" s="71"/>
      <c r="AJ5" s="71"/>
    </row>
    <row r="6" spans="2:36">
      <c r="B6" s="2">
        <v>2020</v>
      </c>
      <c r="C6" s="13" t="str">
        <f>TEXT(DATE(B6,1,3)-WEEKDAY(DATE(B6,1,3))-5+7*D6,"mmm")</f>
        <v>juil</v>
      </c>
      <c r="D6" s="3">
        <v>30</v>
      </c>
      <c r="E6" s="4">
        <f>(7*$D6+DATE($B6,1,3)-WEEKDAY(DATE($B6,1,3))-5)+(1-1)</f>
        <v>44032</v>
      </c>
      <c r="F6" s="64">
        <v>0.33333333333333331</v>
      </c>
      <c r="G6" s="65"/>
      <c r="H6" s="64">
        <v>0.76041666666666663</v>
      </c>
      <c r="I6" s="65"/>
      <c r="J6" s="62">
        <f>H6-F6</f>
        <v>0.42708333333333331</v>
      </c>
      <c r="K6" s="62"/>
      <c r="L6" s="63"/>
      <c r="M6" s="4">
        <f>(7*$D6+DATE($B6,1,3)-WEEKDAY(DATE($B6,1,3))-5)+(2-1)</f>
        <v>44033</v>
      </c>
      <c r="N6" s="64">
        <v>0.33333333333333331</v>
      </c>
      <c r="O6" s="65"/>
      <c r="P6" s="60"/>
      <c r="Q6" s="61"/>
      <c r="R6" s="62">
        <f>P6-N6</f>
        <v>-0.33333333333333331</v>
      </c>
      <c r="S6" s="62"/>
      <c r="T6" s="63"/>
      <c r="U6" s="4">
        <f>(7*$D6+DATE($B6,1,3)-WEEKDAY(DATE($B6,1,3))-5)+(4-1)</f>
        <v>44035</v>
      </c>
      <c r="V6" s="64">
        <v>0.33333333333333331</v>
      </c>
      <c r="W6" s="65"/>
      <c r="X6" s="60"/>
      <c r="Y6" s="61"/>
      <c r="Z6" s="62">
        <f>X6-V6</f>
        <v>-0.33333333333333331</v>
      </c>
      <c r="AA6" s="62"/>
      <c r="AB6" s="63"/>
      <c r="AC6" s="26">
        <f>(7*$D6+DATE($B6,1,3)-WEEKDAY(DATE($B6,1,3))-5)+(5-1)</f>
        <v>44036</v>
      </c>
      <c r="AD6" s="64">
        <v>0.33333333333333331</v>
      </c>
      <c r="AE6" s="65"/>
      <c r="AF6" s="60">
        <v>0.78125</v>
      </c>
      <c r="AG6" s="61"/>
      <c r="AH6" s="62">
        <f>AF6-AD6</f>
        <v>0.44791666666666669</v>
      </c>
      <c r="AI6" s="62"/>
      <c r="AJ6" s="62"/>
    </row>
    <row r="7" spans="2:36">
      <c r="B7" s="2">
        <v>2020</v>
      </c>
      <c r="C7" s="13" t="str">
        <f t="shared" ref="C7:C10" si="0">TEXT(DATE(B7,1,3)-WEEKDAY(DATE(B7,1,3))-5+7*D7,"mmm")</f>
        <v>juil</v>
      </c>
      <c r="D7" s="3">
        <v>31</v>
      </c>
      <c r="E7" s="4">
        <f t="shared" ref="E7:E10" si="1">(7*$D7+DATE($B7,1,3)-WEEKDAY(DATE($B7,1,3))-5)+(1-1)</f>
        <v>44039</v>
      </c>
      <c r="F7" s="64">
        <v>0.33333333333333331</v>
      </c>
      <c r="G7" s="65"/>
      <c r="H7" s="60">
        <v>0.75</v>
      </c>
      <c r="I7" s="61"/>
      <c r="J7" s="62">
        <f t="shared" ref="J7:J10" si="2">H7-F7</f>
        <v>0.41666666666666669</v>
      </c>
      <c r="K7" s="62"/>
      <c r="L7" s="63"/>
      <c r="M7" s="4">
        <f t="shared" ref="M7:M10" si="3">(7*$D7+DATE($B7,1,3)-WEEKDAY(DATE($B7,1,3))-5)+(2-1)</f>
        <v>44040</v>
      </c>
      <c r="N7" s="64">
        <v>0.33333333333333331</v>
      </c>
      <c r="O7" s="65"/>
      <c r="P7" s="60"/>
      <c r="Q7" s="61"/>
      <c r="R7" s="62">
        <f t="shared" ref="R7:R10" si="4">P7-N7</f>
        <v>-0.33333333333333331</v>
      </c>
      <c r="S7" s="62"/>
      <c r="T7" s="63"/>
      <c r="U7" s="4">
        <f t="shared" ref="U7:U10" si="5">(7*$D7+DATE($B7,1,3)-WEEKDAY(DATE($B7,1,3))-5)+(4-1)</f>
        <v>44042</v>
      </c>
      <c r="V7" s="64">
        <v>0.33333333333333331</v>
      </c>
      <c r="W7" s="65"/>
      <c r="X7" s="60"/>
      <c r="Y7" s="61"/>
      <c r="Z7" s="62">
        <f t="shared" ref="Z7:Z10" si="6">X7-V7</f>
        <v>-0.33333333333333331</v>
      </c>
      <c r="AA7" s="62"/>
      <c r="AB7" s="63"/>
      <c r="AC7" s="26">
        <f t="shared" ref="AC7:AC10" si="7">(7*$D7+DATE($B7,1,3)-WEEKDAY(DATE($B7,1,3))-5)+(5-1)</f>
        <v>44043</v>
      </c>
      <c r="AD7" s="64">
        <v>0.33333333333333331</v>
      </c>
      <c r="AE7" s="65"/>
      <c r="AF7" s="60"/>
      <c r="AG7" s="61"/>
      <c r="AH7" s="62">
        <f t="shared" ref="AH7:AH10" si="8">AF7-AD7</f>
        <v>-0.33333333333333331</v>
      </c>
      <c r="AI7" s="62"/>
      <c r="AJ7" s="62"/>
    </row>
    <row r="8" spans="2:36">
      <c r="B8" s="2">
        <v>2020</v>
      </c>
      <c r="C8" s="13" t="str">
        <f t="shared" si="0"/>
        <v>août</v>
      </c>
      <c r="D8" s="3">
        <v>32</v>
      </c>
      <c r="E8" s="4">
        <f t="shared" si="1"/>
        <v>44046</v>
      </c>
      <c r="F8" s="64">
        <v>0.33333333333333331</v>
      </c>
      <c r="G8" s="65"/>
      <c r="H8" s="60"/>
      <c r="I8" s="61"/>
      <c r="J8" s="62">
        <f t="shared" si="2"/>
        <v>-0.33333333333333331</v>
      </c>
      <c r="K8" s="62"/>
      <c r="L8" s="63"/>
      <c r="M8" s="4">
        <f t="shared" si="3"/>
        <v>44047</v>
      </c>
      <c r="N8" s="64">
        <v>0.33333333333333331</v>
      </c>
      <c r="O8" s="65"/>
      <c r="P8" s="60"/>
      <c r="Q8" s="61"/>
      <c r="R8" s="62">
        <f t="shared" si="4"/>
        <v>-0.33333333333333331</v>
      </c>
      <c r="S8" s="62"/>
      <c r="T8" s="63"/>
      <c r="U8" s="4">
        <f t="shared" si="5"/>
        <v>44049</v>
      </c>
      <c r="V8" s="64">
        <v>0.33333333333333331</v>
      </c>
      <c r="W8" s="65"/>
      <c r="X8" s="60"/>
      <c r="Y8" s="61"/>
      <c r="Z8" s="62">
        <f t="shared" si="6"/>
        <v>-0.33333333333333331</v>
      </c>
      <c r="AA8" s="62"/>
      <c r="AB8" s="63"/>
      <c r="AC8" s="26">
        <f t="shared" si="7"/>
        <v>44050</v>
      </c>
      <c r="AD8" s="64">
        <v>0.33333333333333331</v>
      </c>
      <c r="AE8" s="65"/>
      <c r="AF8" s="60"/>
      <c r="AG8" s="61"/>
      <c r="AH8" s="62">
        <f t="shared" si="8"/>
        <v>-0.33333333333333331</v>
      </c>
      <c r="AI8" s="62"/>
      <c r="AJ8" s="62"/>
    </row>
    <row r="9" spans="2:36">
      <c r="B9" s="2">
        <v>2020</v>
      </c>
      <c r="C9" s="13" t="str">
        <f t="shared" si="0"/>
        <v>août</v>
      </c>
      <c r="D9" s="3">
        <v>33</v>
      </c>
      <c r="E9" s="4">
        <f t="shared" si="1"/>
        <v>44053</v>
      </c>
      <c r="F9" s="64">
        <v>0.33333333333333331</v>
      </c>
      <c r="G9" s="65"/>
      <c r="H9" s="60"/>
      <c r="I9" s="61"/>
      <c r="J9" s="62">
        <f t="shared" si="2"/>
        <v>-0.33333333333333331</v>
      </c>
      <c r="K9" s="62"/>
      <c r="L9" s="63"/>
      <c r="M9" s="4">
        <f t="shared" si="3"/>
        <v>44054</v>
      </c>
      <c r="N9" s="64">
        <v>0.33333333333333331</v>
      </c>
      <c r="O9" s="65"/>
      <c r="P9" s="60"/>
      <c r="Q9" s="61"/>
      <c r="R9" s="62">
        <f t="shared" si="4"/>
        <v>-0.33333333333333331</v>
      </c>
      <c r="S9" s="62"/>
      <c r="T9" s="63"/>
      <c r="U9" s="4">
        <f t="shared" si="5"/>
        <v>44056</v>
      </c>
      <c r="V9" s="64">
        <v>0.33333333333333331</v>
      </c>
      <c r="W9" s="65"/>
      <c r="X9" s="60"/>
      <c r="Y9" s="61"/>
      <c r="Z9" s="62">
        <f t="shared" si="6"/>
        <v>-0.33333333333333331</v>
      </c>
      <c r="AA9" s="62"/>
      <c r="AB9" s="63"/>
      <c r="AC9" s="26">
        <f t="shared" si="7"/>
        <v>44057</v>
      </c>
      <c r="AD9" s="64">
        <v>0.33333333333333331</v>
      </c>
      <c r="AE9" s="65"/>
      <c r="AF9" s="60"/>
      <c r="AG9" s="61"/>
      <c r="AH9" s="62">
        <f t="shared" si="8"/>
        <v>-0.33333333333333331</v>
      </c>
      <c r="AI9" s="62"/>
      <c r="AJ9" s="62"/>
    </row>
    <row r="10" spans="2:36">
      <c r="B10" s="2">
        <v>2020</v>
      </c>
      <c r="C10" s="13" t="str">
        <f t="shared" si="0"/>
        <v>août</v>
      </c>
      <c r="D10" s="3">
        <v>34</v>
      </c>
      <c r="E10" s="4">
        <f t="shared" si="1"/>
        <v>44060</v>
      </c>
      <c r="F10" s="64">
        <v>0.33333333333333331</v>
      </c>
      <c r="G10" s="65"/>
      <c r="H10" s="60"/>
      <c r="I10" s="61"/>
      <c r="J10" s="62">
        <f t="shared" si="2"/>
        <v>-0.33333333333333331</v>
      </c>
      <c r="K10" s="62"/>
      <c r="L10" s="63"/>
      <c r="M10" s="4">
        <f t="shared" si="3"/>
        <v>44061</v>
      </c>
      <c r="N10" s="64">
        <v>0.33333333333333331</v>
      </c>
      <c r="O10" s="65"/>
      <c r="P10" s="60"/>
      <c r="Q10" s="61"/>
      <c r="R10" s="62">
        <f t="shared" si="4"/>
        <v>-0.33333333333333331</v>
      </c>
      <c r="S10" s="62"/>
      <c r="T10" s="63"/>
      <c r="U10" s="4">
        <f t="shared" si="5"/>
        <v>44063</v>
      </c>
      <c r="V10" s="64">
        <v>0.33333333333333331</v>
      </c>
      <c r="W10" s="65"/>
      <c r="X10" s="60"/>
      <c r="Y10" s="61"/>
      <c r="Z10" s="62">
        <f t="shared" si="6"/>
        <v>-0.33333333333333331</v>
      </c>
      <c r="AA10" s="62"/>
      <c r="AB10" s="63"/>
      <c r="AC10" s="26">
        <f t="shared" si="7"/>
        <v>44064</v>
      </c>
      <c r="AD10" s="64">
        <v>0.33333333333333331</v>
      </c>
      <c r="AE10" s="65"/>
      <c r="AF10" s="60"/>
      <c r="AG10" s="61"/>
      <c r="AH10" s="62">
        <f t="shared" si="8"/>
        <v>-0.33333333333333331</v>
      </c>
      <c r="AI10" s="62"/>
      <c r="AJ10" s="62"/>
    </row>
    <row r="11" spans="2:36">
      <c r="B11" s="14"/>
      <c r="C11" s="15"/>
      <c r="D11" s="16"/>
      <c r="E11" s="17"/>
      <c r="F11" s="66"/>
      <c r="G11" s="66"/>
      <c r="H11" s="66"/>
      <c r="I11" s="66"/>
      <c r="J11" s="67"/>
      <c r="K11" s="67"/>
      <c r="L11" s="67"/>
      <c r="M11" s="17"/>
      <c r="N11" s="66"/>
      <c r="O11" s="66"/>
      <c r="P11" s="66"/>
      <c r="Q11" s="66"/>
      <c r="R11" s="67"/>
      <c r="S11" s="67"/>
      <c r="T11" s="67"/>
      <c r="U11" s="17"/>
      <c r="V11" s="66"/>
      <c r="W11" s="66"/>
      <c r="X11" s="66"/>
      <c r="Y11" s="66"/>
      <c r="Z11" s="67"/>
      <c r="AA11" s="67"/>
      <c r="AB11" s="67"/>
      <c r="AC11" s="18"/>
      <c r="AD11" s="66"/>
      <c r="AE11" s="66"/>
      <c r="AF11" s="66"/>
      <c r="AG11" s="66"/>
      <c r="AH11" s="67"/>
      <c r="AI11" s="67"/>
      <c r="AJ11" s="67"/>
    </row>
    <row r="14" spans="2:36">
      <c r="C14" s="20" t="s">
        <v>24</v>
      </c>
      <c r="D14" s="21" t="s">
        <v>22</v>
      </c>
      <c r="E14" s="21"/>
      <c r="F14" s="21"/>
      <c r="G14" s="21"/>
      <c r="H14" s="21"/>
      <c r="I14" s="56"/>
      <c r="J14" s="56"/>
      <c r="K14" s="56"/>
      <c r="L14" s="12" t="s">
        <v>23</v>
      </c>
      <c r="M14" s="56"/>
      <c r="N14" s="56"/>
      <c r="O14" s="56"/>
      <c r="W14" s="51" t="s">
        <v>28</v>
      </c>
      <c r="X14" s="51"/>
      <c r="Y14" s="51"/>
    </row>
    <row r="15" spans="2:36">
      <c r="B15" s="6" t="s">
        <v>10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W15" s="51"/>
      <c r="X15" s="51"/>
      <c r="Y15" s="51"/>
    </row>
    <row r="16" spans="2:36">
      <c r="B16" s="6"/>
      <c r="C16" s="7" t="s">
        <v>11</v>
      </c>
      <c r="D16" s="46">
        <v>0.33333333333333331</v>
      </c>
      <c r="E16" s="46"/>
      <c r="F16" s="6" t="s">
        <v>12</v>
      </c>
      <c r="G16" s="46">
        <v>0.78125</v>
      </c>
      <c r="H16" s="46"/>
      <c r="I16" s="47"/>
      <c r="J16" s="57" t="s">
        <v>13</v>
      </c>
      <c r="K16" s="57"/>
      <c r="L16" s="46">
        <f>G16-D16</f>
        <v>0.44791666666666669</v>
      </c>
      <c r="M16" s="46"/>
      <c r="N16" s="47"/>
      <c r="O16" s="6" t="s">
        <v>14</v>
      </c>
      <c r="P16" s="50">
        <v>15</v>
      </c>
      <c r="Q16" s="50"/>
      <c r="R16" s="8" t="s">
        <v>15</v>
      </c>
      <c r="S16" s="52">
        <f>L16*P16</f>
        <v>6.71875</v>
      </c>
      <c r="T16" s="52"/>
      <c r="U16" s="53"/>
      <c r="X16" s="50">
        <f>COUNTIF($J$6:$AJ$10,"10:45")</f>
        <v>1</v>
      </c>
      <c r="Y16" s="50"/>
    </row>
    <row r="17" spans="2:25">
      <c r="B17" s="6"/>
      <c r="C17" s="9" t="s">
        <v>16</v>
      </c>
      <c r="D17" s="46">
        <v>0.33333333333333331</v>
      </c>
      <c r="E17" s="46"/>
      <c r="F17" s="6" t="s">
        <v>12</v>
      </c>
      <c r="G17" s="46">
        <v>0.76041666666666663</v>
      </c>
      <c r="H17" s="46"/>
      <c r="I17" s="47"/>
      <c r="J17" s="57" t="s">
        <v>13</v>
      </c>
      <c r="K17" s="57"/>
      <c r="L17" s="46">
        <f t="shared" ref="L17:L21" si="9">G17-D17</f>
        <v>0.42708333333333331</v>
      </c>
      <c r="M17" s="46"/>
      <c r="N17" s="47"/>
      <c r="O17" s="6" t="s">
        <v>14</v>
      </c>
      <c r="P17" s="50">
        <v>32</v>
      </c>
      <c r="Q17" s="50"/>
      <c r="R17" s="8" t="s">
        <v>15</v>
      </c>
      <c r="S17" s="52">
        <f>L17*P17</f>
        <v>13.666666666666666</v>
      </c>
      <c r="T17" s="52"/>
      <c r="U17" s="53"/>
      <c r="X17" s="50">
        <f>COUNTIF($J$6:$AJ$10,"10:15")</f>
        <v>1</v>
      </c>
      <c r="Y17" s="50"/>
    </row>
    <row r="18" spans="2:25">
      <c r="B18" s="6"/>
      <c r="C18" s="10" t="s">
        <v>17</v>
      </c>
      <c r="D18" s="46">
        <v>0.33333333333333331</v>
      </c>
      <c r="E18" s="46"/>
      <c r="F18" s="6" t="s">
        <v>12</v>
      </c>
      <c r="G18" s="46">
        <v>0.67708333333333337</v>
      </c>
      <c r="H18" s="46"/>
      <c r="I18" s="47"/>
      <c r="J18" s="57" t="s">
        <v>13</v>
      </c>
      <c r="K18" s="57"/>
      <c r="L18" s="46">
        <f t="shared" si="9"/>
        <v>0.34375000000000006</v>
      </c>
      <c r="M18" s="46"/>
      <c r="N18" s="47"/>
      <c r="O18" s="6" t="s">
        <v>14</v>
      </c>
      <c r="P18" s="50">
        <v>36</v>
      </c>
      <c r="Q18" s="50"/>
      <c r="R18" s="8" t="s">
        <v>15</v>
      </c>
      <c r="S18" s="52">
        <f t="shared" ref="S18:S20" si="10">L18*P18</f>
        <v>12.375000000000002</v>
      </c>
      <c r="T18" s="52"/>
      <c r="U18" s="53"/>
      <c r="X18" s="50">
        <f>COUNTIF($J$6:$AJ$10,"8:15")</f>
        <v>0</v>
      </c>
      <c r="Y18" s="50"/>
    </row>
    <row r="19" spans="2:25">
      <c r="B19" s="6" t="s">
        <v>18</v>
      </c>
      <c r="C19" s="11" t="s">
        <v>19</v>
      </c>
      <c r="D19" s="46">
        <v>0.33333333333333331</v>
      </c>
      <c r="E19" s="46"/>
      <c r="F19" s="6" t="s">
        <v>12</v>
      </c>
      <c r="G19" s="46">
        <v>0.75</v>
      </c>
      <c r="H19" s="46"/>
      <c r="I19" s="47"/>
      <c r="J19" s="57" t="s">
        <v>13</v>
      </c>
      <c r="K19" s="57"/>
      <c r="L19" s="74">
        <f t="shared" si="9"/>
        <v>0.41666666666666669</v>
      </c>
      <c r="M19" s="74"/>
      <c r="N19" s="75"/>
      <c r="O19" s="6" t="s">
        <v>14</v>
      </c>
      <c r="P19" s="50"/>
      <c r="Q19" s="50"/>
      <c r="R19" s="8" t="s">
        <v>15</v>
      </c>
      <c r="S19" s="52">
        <f t="shared" si="10"/>
        <v>0</v>
      </c>
      <c r="T19" s="52"/>
      <c r="U19" s="53"/>
      <c r="X19" s="50">
        <f>COUNTIF($J$6:$AJ$10,"0:00")</f>
        <v>0</v>
      </c>
      <c r="Y19" s="50"/>
    </row>
    <row r="20" spans="2:25">
      <c r="B20" s="6" t="s">
        <v>20</v>
      </c>
      <c r="C20" s="5" t="s">
        <v>21</v>
      </c>
      <c r="D20" s="46"/>
      <c r="E20" s="46"/>
      <c r="F20" s="6"/>
      <c r="G20" s="46"/>
      <c r="H20" s="46"/>
      <c r="I20" s="47"/>
      <c r="J20" s="6"/>
      <c r="K20" s="6"/>
      <c r="L20" s="54">
        <f t="shared" si="9"/>
        <v>0</v>
      </c>
      <c r="M20" s="54"/>
      <c r="N20" s="55"/>
      <c r="O20" s="6"/>
      <c r="P20" s="6"/>
      <c r="Q20" s="6"/>
      <c r="R20" s="6"/>
      <c r="S20" s="52">
        <f t="shared" si="10"/>
        <v>0</v>
      </c>
      <c r="T20" s="52"/>
      <c r="U20" s="53"/>
    </row>
    <row r="21" spans="2:25">
      <c r="B21" s="1" t="s">
        <v>25</v>
      </c>
      <c r="C21" s="22" t="s">
        <v>26</v>
      </c>
      <c r="D21" s="46"/>
      <c r="E21" s="46"/>
      <c r="F21" s="6"/>
      <c r="G21" s="46"/>
      <c r="H21" s="46"/>
      <c r="I21" s="47"/>
      <c r="L21" s="48">
        <f t="shared" si="9"/>
        <v>0</v>
      </c>
      <c r="M21" s="48"/>
      <c r="N21" s="49"/>
      <c r="O21" s="23" t="s">
        <v>27</v>
      </c>
    </row>
  </sheetData>
  <mergeCells count="131">
    <mergeCell ref="M2:P2"/>
    <mergeCell ref="R2:U2"/>
    <mergeCell ref="B4:B5"/>
    <mergeCell ref="C4:C5"/>
    <mergeCell ref="D4:D5"/>
    <mergeCell ref="E4:L4"/>
    <mergeCell ref="M4:T4"/>
    <mergeCell ref="U4:AB4"/>
    <mergeCell ref="AC4:AJ4"/>
    <mergeCell ref="F5:G5"/>
    <mergeCell ref="H5:I5"/>
    <mergeCell ref="J5:L5"/>
    <mergeCell ref="N5:O5"/>
    <mergeCell ref="P5:Q5"/>
    <mergeCell ref="R5:T5"/>
    <mergeCell ref="V5:W5"/>
    <mergeCell ref="X5:Y5"/>
    <mergeCell ref="Z5:AB5"/>
    <mergeCell ref="AD5:AE5"/>
    <mergeCell ref="AF5:AG5"/>
    <mergeCell ref="AH5:AJ5"/>
    <mergeCell ref="AD6:AE6"/>
    <mergeCell ref="AF6:AG6"/>
    <mergeCell ref="AH6:AJ6"/>
    <mergeCell ref="F7:G7"/>
    <mergeCell ref="H7:I7"/>
    <mergeCell ref="J7:L7"/>
    <mergeCell ref="N7:O7"/>
    <mergeCell ref="P7:Q7"/>
    <mergeCell ref="AH7:AJ7"/>
    <mergeCell ref="R7:T7"/>
    <mergeCell ref="V7:W7"/>
    <mergeCell ref="X7:Y7"/>
    <mergeCell ref="Z7:AB7"/>
    <mergeCell ref="AD7:AE7"/>
    <mergeCell ref="AF7:AG7"/>
    <mergeCell ref="F6:G6"/>
    <mergeCell ref="H6:I6"/>
    <mergeCell ref="J6:L6"/>
    <mergeCell ref="N6:O6"/>
    <mergeCell ref="P6:Q6"/>
    <mergeCell ref="R6:T6"/>
    <mergeCell ref="V6:W6"/>
    <mergeCell ref="X6:Y6"/>
    <mergeCell ref="Z6:AB6"/>
    <mergeCell ref="AD8:AE8"/>
    <mergeCell ref="AF8:AG8"/>
    <mergeCell ref="AH8:AJ8"/>
    <mergeCell ref="F9:G9"/>
    <mergeCell ref="H9:I9"/>
    <mergeCell ref="J9:L9"/>
    <mergeCell ref="N9:O9"/>
    <mergeCell ref="P9:Q9"/>
    <mergeCell ref="R9:T9"/>
    <mergeCell ref="V9:W9"/>
    <mergeCell ref="X9:Y9"/>
    <mergeCell ref="Z9:AB9"/>
    <mergeCell ref="AD9:AE9"/>
    <mergeCell ref="AF9:AG9"/>
    <mergeCell ref="AH9:AJ9"/>
    <mergeCell ref="F8:G8"/>
    <mergeCell ref="H8:I8"/>
    <mergeCell ref="J8:L8"/>
    <mergeCell ref="N8:O8"/>
    <mergeCell ref="P8:Q8"/>
    <mergeCell ref="R8:T8"/>
    <mergeCell ref="V8:W8"/>
    <mergeCell ref="X8:Y8"/>
    <mergeCell ref="Z8:AB8"/>
    <mergeCell ref="AH11:AJ11"/>
    <mergeCell ref="I14:K14"/>
    <mergeCell ref="M14:O14"/>
    <mergeCell ref="W14:Y15"/>
    <mergeCell ref="AH10:AJ10"/>
    <mergeCell ref="F11:G11"/>
    <mergeCell ref="H11:I11"/>
    <mergeCell ref="J11:L11"/>
    <mergeCell ref="N11:O11"/>
    <mergeCell ref="P11:Q11"/>
    <mergeCell ref="R11:T11"/>
    <mergeCell ref="V11:W11"/>
    <mergeCell ref="X11:Y11"/>
    <mergeCell ref="Z11:AB11"/>
    <mergeCell ref="R10:T10"/>
    <mergeCell ref="V10:W10"/>
    <mergeCell ref="X10:Y10"/>
    <mergeCell ref="Z10:AB10"/>
    <mergeCell ref="AD10:AE10"/>
    <mergeCell ref="AF10:AG10"/>
    <mergeCell ref="F10:G10"/>
    <mergeCell ref="H10:I10"/>
    <mergeCell ref="J10:L10"/>
    <mergeCell ref="N10:O10"/>
    <mergeCell ref="X16:Y16"/>
    <mergeCell ref="D17:E17"/>
    <mergeCell ref="G17:I17"/>
    <mergeCell ref="J17:K17"/>
    <mergeCell ref="L17:N17"/>
    <mergeCell ref="P17:Q17"/>
    <mergeCell ref="S17:U17"/>
    <mergeCell ref="X17:Y17"/>
    <mergeCell ref="D16:E16"/>
    <mergeCell ref="G16:I16"/>
    <mergeCell ref="J16:K16"/>
    <mergeCell ref="L16:N16"/>
    <mergeCell ref="P16:Q16"/>
    <mergeCell ref="S16:U16"/>
    <mergeCell ref="P10:Q10"/>
    <mergeCell ref="AD11:AE11"/>
    <mergeCell ref="AF11:AG11"/>
    <mergeCell ref="D20:E20"/>
    <mergeCell ref="G20:I20"/>
    <mergeCell ref="L20:N20"/>
    <mergeCell ref="S20:U20"/>
    <mergeCell ref="D21:E21"/>
    <mergeCell ref="G21:I21"/>
    <mergeCell ref="L21:N21"/>
    <mergeCell ref="X18:Y18"/>
    <mergeCell ref="D19:E19"/>
    <mergeCell ref="G19:I19"/>
    <mergeCell ref="J19:K19"/>
    <mergeCell ref="L19:N19"/>
    <mergeCell ref="P19:Q19"/>
    <mergeCell ref="S19:U19"/>
    <mergeCell ref="X19:Y19"/>
    <mergeCell ref="D18:E18"/>
    <mergeCell ref="G18:I18"/>
    <mergeCell ref="J18:K18"/>
    <mergeCell ref="L18:N18"/>
    <mergeCell ref="P18:Q18"/>
    <mergeCell ref="S18:U18"/>
  </mergeCells>
  <conditionalFormatting sqref="J6:L10 R6:T10 AH6:AJ10 Z6:AB10">
    <cfRule type="cellIs" dxfId="15" priority="3" operator="equal">
      <formula>0.427083333333333</formula>
    </cfRule>
    <cfRule type="cellIs" dxfId="14" priority="4" operator="equal">
      <formula>0.447916666666667</formula>
    </cfRule>
  </conditionalFormatting>
  <conditionalFormatting sqref="J6:L10 R6:T10 AH6:AJ10 Z6:AB10">
    <cfRule type="cellIs" dxfId="13" priority="1" operator="equal">
      <formula>0</formula>
    </cfRule>
    <cfRule type="cellIs" dxfId="12" priority="2" operator="equal">
      <formula>0.416666666666667</formula>
    </cfRule>
  </conditionalFormatting>
  <pageMargins left="0.7" right="0.7" top="0.75" bottom="0.75" header="0.3" footer="0.3"/>
  <pageSetup paperSize="9" orientation="landscape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B2:AJ21"/>
  <sheetViews>
    <sheetView workbookViewId="0">
      <selection activeCell="AG14" sqref="AG14"/>
    </sheetView>
  </sheetViews>
  <sheetFormatPr baseColWidth="10" defaultRowHeight="12.75"/>
  <cols>
    <col min="1" max="1" width="5" style="1" customWidth="1"/>
    <col min="2" max="2" width="7.7109375" style="1" customWidth="1"/>
    <col min="3" max="3" width="8.28515625" style="1" customWidth="1"/>
    <col min="4" max="4" width="4.5703125" style="1" customWidth="1"/>
    <col min="5" max="70" width="2.7109375" style="1" customWidth="1"/>
    <col min="71" max="16384" width="11.42578125" style="1"/>
  </cols>
  <sheetData>
    <row r="2" spans="2:36" ht="18">
      <c r="C2" s="25" t="s">
        <v>29</v>
      </c>
      <c r="D2" s="24"/>
      <c r="F2" s="19"/>
      <c r="M2" s="44"/>
      <c r="N2" s="44"/>
      <c r="O2" s="44"/>
      <c r="P2" s="45"/>
      <c r="Q2" s="24" t="s">
        <v>23</v>
      </c>
      <c r="R2" s="44"/>
      <c r="S2" s="44"/>
      <c r="T2" s="44"/>
      <c r="U2" s="45"/>
    </row>
    <row r="4" spans="2:36">
      <c r="B4" s="68" t="s">
        <v>0</v>
      </c>
      <c r="C4" s="70" t="s">
        <v>1</v>
      </c>
      <c r="D4" s="80" t="s">
        <v>2</v>
      </c>
      <c r="E4" s="72" t="s">
        <v>3</v>
      </c>
      <c r="F4" s="59"/>
      <c r="G4" s="59"/>
      <c r="H4" s="59"/>
      <c r="I4" s="59"/>
      <c r="J4" s="59"/>
      <c r="K4" s="59"/>
      <c r="L4" s="73"/>
      <c r="M4" s="58" t="s">
        <v>4</v>
      </c>
      <c r="N4" s="59"/>
      <c r="O4" s="59"/>
      <c r="P4" s="59"/>
      <c r="Q4" s="59"/>
      <c r="R4" s="59"/>
      <c r="S4" s="59"/>
      <c r="T4" s="59"/>
      <c r="U4" s="76" t="s">
        <v>5</v>
      </c>
      <c r="V4" s="77"/>
      <c r="W4" s="77"/>
      <c r="X4" s="77"/>
      <c r="Y4" s="77"/>
      <c r="Z4" s="77"/>
      <c r="AA4" s="77"/>
      <c r="AB4" s="77"/>
      <c r="AC4" s="58" t="s">
        <v>6</v>
      </c>
      <c r="AD4" s="78"/>
      <c r="AE4" s="78"/>
      <c r="AF4" s="78"/>
      <c r="AG4" s="78"/>
      <c r="AH4" s="78"/>
      <c r="AI4" s="78"/>
      <c r="AJ4" s="79"/>
    </row>
    <row r="5" spans="2:36">
      <c r="B5" s="69"/>
      <c r="C5" s="71"/>
      <c r="D5" s="81"/>
      <c r="E5" s="27" t="s">
        <v>30</v>
      </c>
      <c r="F5" s="82" t="s">
        <v>7</v>
      </c>
      <c r="G5" s="71"/>
      <c r="H5" s="71" t="s">
        <v>8</v>
      </c>
      <c r="I5" s="71"/>
      <c r="J5" s="71" t="s">
        <v>9</v>
      </c>
      <c r="K5" s="71"/>
      <c r="L5" s="83"/>
      <c r="M5" s="27" t="s">
        <v>30</v>
      </c>
      <c r="N5" s="82" t="s">
        <v>7</v>
      </c>
      <c r="O5" s="71"/>
      <c r="P5" s="71" t="s">
        <v>8</v>
      </c>
      <c r="Q5" s="71"/>
      <c r="R5" s="71" t="s">
        <v>9</v>
      </c>
      <c r="S5" s="71"/>
      <c r="T5" s="83"/>
      <c r="U5" s="27" t="s">
        <v>30</v>
      </c>
      <c r="V5" s="82" t="s">
        <v>7</v>
      </c>
      <c r="W5" s="71"/>
      <c r="X5" s="71" t="s">
        <v>8</v>
      </c>
      <c r="Y5" s="71"/>
      <c r="Z5" s="71" t="s">
        <v>9</v>
      </c>
      <c r="AA5" s="71"/>
      <c r="AB5" s="83"/>
      <c r="AC5" s="27" t="s">
        <v>30</v>
      </c>
      <c r="AD5" s="82" t="s">
        <v>7</v>
      </c>
      <c r="AE5" s="71"/>
      <c r="AF5" s="71" t="s">
        <v>8</v>
      </c>
      <c r="AG5" s="71"/>
      <c r="AH5" s="71" t="s">
        <v>9</v>
      </c>
      <c r="AI5" s="71"/>
      <c r="AJ5" s="71"/>
    </row>
    <row r="6" spans="2:36">
      <c r="B6" s="2">
        <v>2020</v>
      </c>
      <c r="C6" s="13" t="str">
        <f>TEXT(DATE(B6,1,3)-WEEKDAY(DATE(B6,1,3))-5+7*D6,"mmm")</f>
        <v>juil</v>
      </c>
      <c r="D6" s="3">
        <v>30</v>
      </c>
      <c r="E6" s="4">
        <f>(7*$D6+DATE($B6,1,3)-WEEKDAY(DATE($B6,1,3))-5)+(1-1)</f>
        <v>44032</v>
      </c>
      <c r="F6" s="64">
        <v>0.33333333333333331</v>
      </c>
      <c r="G6" s="65"/>
      <c r="H6" s="64">
        <v>0.76041666666666663</v>
      </c>
      <c r="I6" s="65"/>
      <c r="J6" s="62">
        <f>H6-F6</f>
        <v>0.42708333333333331</v>
      </c>
      <c r="K6" s="62"/>
      <c r="L6" s="63"/>
      <c r="M6" s="4">
        <f>(7*$D6+DATE($B6,1,3)-WEEKDAY(DATE($B6,1,3))-5)+(2-1)</f>
        <v>44033</v>
      </c>
      <c r="N6" s="64">
        <v>0.33333333333333331</v>
      </c>
      <c r="O6" s="65"/>
      <c r="P6" s="60"/>
      <c r="Q6" s="61"/>
      <c r="R6" s="62">
        <f>P6-N6</f>
        <v>-0.33333333333333331</v>
      </c>
      <c r="S6" s="62"/>
      <c r="T6" s="63"/>
      <c r="U6" s="4">
        <f>(7*$D6+DATE($B6,1,3)-WEEKDAY(DATE($B6,1,3))-5)+(4-1)</f>
        <v>44035</v>
      </c>
      <c r="V6" s="64">
        <v>0.33333333333333331</v>
      </c>
      <c r="W6" s="65"/>
      <c r="X6" s="60"/>
      <c r="Y6" s="61"/>
      <c r="Z6" s="62">
        <f>X6-V6</f>
        <v>-0.33333333333333331</v>
      </c>
      <c r="AA6" s="62"/>
      <c r="AB6" s="63"/>
      <c r="AC6" s="26">
        <f>(7*$D6+DATE($B6,1,3)-WEEKDAY(DATE($B6,1,3))-5)+(5-1)</f>
        <v>44036</v>
      </c>
      <c r="AD6" s="64">
        <v>0.33333333333333331</v>
      </c>
      <c r="AE6" s="65"/>
      <c r="AF6" s="60">
        <v>0.78125</v>
      </c>
      <c r="AG6" s="61"/>
      <c r="AH6" s="62">
        <f>AF6-AD6</f>
        <v>0.44791666666666669</v>
      </c>
      <c r="AI6" s="62"/>
      <c r="AJ6" s="62"/>
    </row>
    <row r="7" spans="2:36">
      <c r="B7" s="2">
        <v>2020</v>
      </c>
      <c r="C7" s="13" t="str">
        <f t="shared" ref="C7:C10" si="0">TEXT(DATE(B7,1,3)-WEEKDAY(DATE(B7,1,3))-5+7*D7,"mmm")</f>
        <v>juil</v>
      </c>
      <c r="D7" s="3">
        <v>31</v>
      </c>
      <c r="E7" s="4">
        <f t="shared" ref="E7:E10" si="1">(7*$D7+DATE($B7,1,3)-WEEKDAY(DATE($B7,1,3))-5)+(1-1)</f>
        <v>44039</v>
      </c>
      <c r="F7" s="64">
        <v>0.33333333333333331</v>
      </c>
      <c r="G7" s="65"/>
      <c r="H7" s="60">
        <v>0.75</v>
      </c>
      <c r="I7" s="61"/>
      <c r="J7" s="62">
        <f t="shared" ref="J7:J10" si="2">H7-F7</f>
        <v>0.41666666666666669</v>
      </c>
      <c r="K7" s="62"/>
      <c r="L7" s="63"/>
      <c r="M7" s="4">
        <f t="shared" ref="M7:M10" si="3">(7*$D7+DATE($B7,1,3)-WEEKDAY(DATE($B7,1,3))-5)+(2-1)</f>
        <v>44040</v>
      </c>
      <c r="N7" s="64">
        <v>0.33333333333333331</v>
      </c>
      <c r="O7" s="65"/>
      <c r="P7" s="60"/>
      <c r="Q7" s="61"/>
      <c r="R7" s="62">
        <f t="shared" ref="R7:R10" si="4">P7-N7</f>
        <v>-0.33333333333333331</v>
      </c>
      <c r="S7" s="62"/>
      <c r="T7" s="63"/>
      <c r="U7" s="4">
        <f t="shared" ref="U7:U10" si="5">(7*$D7+DATE($B7,1,3)-WEEKDAY(DATE($B7,1,3))-5)+(4-1)</f>
        <v>44042</v>
      </c>
      <c r="V7" s="64">
        <v>0.33333333333333331</v>
      </c>
      <c r="W7" s="65"/>
      <c r="X7" s="60"/>
      <c r="Y7" s="61"/>
      <c r="Z7" s="62">
        <f t="shared" ref="Z7:Z10" si="6">X7-V7</f>
        <v>-0.33333333333333331</v>
      </c>
      <c r="AA7" s="62"/>
      <c r="AB7" s="63"/>
      <c r="AC7" s="26">
        <f t="shared" ref="AC7:AC10" si="7">(7*$D7+DATE($B7,1,3)-WEEKDAY(DATE($B7,1,3))-5)+(5-1)</f>
        <v>44043</v>
      </c>
      <c r="AD7" s="64">
        <v>0.33333333333333331</v>
      </c>
      <c r="AE7" s="65"/>
      <c r="AF7" s="60"/>
      <c r="AG7" s="61"/>
      <c r="AH7" s="62">
        <f t="shared" ref="AH7:AH10" si="8">AF7-AD7</f>
        <v>-0.33333333333333331</v>
      </c>
      <c r="AI7" s="62"/>
      <c r="AJ7" s="62"/>
    </row>
    <row r="8" spans="2:36">
      <c r="B8" s="2">
        <v>2020</v>
      </c>
      <c r="C8" s="13" t="str">
        <f t="shared" si="0"/>
        <v>août</v>
      </c>
      <c r="D8" s="3">
        <v>32</v>
      </c>
      <c r="E8" s="4">
        <f t="shared" si="1"/>
        <v>44046</v>
      </c>
      <c r="F8" s="64">
        <v>0.33333333333333331</v>
      </c>
      <c r="G8" s="65"/>
      <c r="H8" s="60"/>
      <c r="I8" s="61"/>
      <c r="J8" s="62">
        <f t="shared" si="2"/>
        <v>-0.33333333333333331</v>
      </c>
      <c r="K8" s="62"/>
      <c r="L8" s="63"/>
      <c r="M8" s="4">
        <f t="shared" si="3"/>
        <v>44047</v>
      </c>
      <c r="N8" s="64">
        <v>0.33333333333333331</v>
      </c>
      <c r="O8" s="65"/>
      <c r="P8" s="60"/>
      <c r="Q8" s="61"/>
      <c r="R8" s="62">
        <f t="shared" si="4"/>
        <v>-0.33333333333333331</v>
      </c>
      <c r="S8" s="62"/>
      <c r="T8" s="63"/>
      <c r="U8" s="4">
        <f t="shared" si="5"/>
        <v>44049</v>
      </c>
      <c r="V8" s="64">
        <v>0.33333333333333331</v>
      </c>
      <c r="W8" s="65"/>
      <c r="X8" s="60"/>
      <c r="Y8" s="61"/>
      <c r="Z8" s="62">
        <f t="shared" si="6"/>
        <v>-0.33333333333333331</v>
      </c>
      <c r="AA8" s="62"/>
      <c r="AB8" s="63"/>
      <c r="AC8" s="26">
        <f t="shared" si="7"/>
        <v>44050</v>
      </c>
      <c r="AD8" s="64">
        <v>0.33333333333333331</v>
      </c>
      <c r="AE8" s="65"/>
      <c r="AF8" s="60"/>
      <c r="AG8" s="61"/>
      <c r="AH8" s="62">
        <f t="shared" si="8"/>
        <v>-0.33333333333333331</v>
      </c>
      <c r="AI8" s="62"/>
      <c r="AJ8" s="62"/>
    </row>
    <row r="9" spans="2:36">
      <c r="B9" s="2">
        <v>2020</v>
      </c>
      <c r="C9" s="13" t="str">
        <f t="shared" si="0"/>
        <v>août</v>
      </c>
      <c r="D9" s="3">
        <v>33</v>
      </c>
      <c r="E9" s="4">
        <f t="shared" si="1"/>
        <v>44053</v>
      </c>
      <c r="F9" s="64">
        <v>0.33333333333333331</v>
      </c>
      <c r="G9" s="65"/>
      <c r="H9" s="60"/>
      <c r="I9" s="61"/>
      <c r="J9" s="62">
        <f t="shared" si="2"/>
        <v>-0.33333333333333331</v>
      </c>
      <c r="K9" s="62"/>
      <c r="L9" s="63"/>
      <c r="M9" s="4">
        <f t="shared" si="3"/>
        <v>44054</v>
      </c>
      <c r="N9" s="64">
        <v>0.33333333333333331</v>
      </c>
      <c r="O9" s="65"/>
      <c r="P9" s="60"/>
      <c r="Q9" s="61"/>
      <c r="R9" s="62">
        <f t="shared" si="4"/>
        <v>-0.33333333333333331</v>
      </c>
      <c r="S9" s="62"/>
      <c r="T9" s="63"/>
      <c r="U9" s="4">
        <f t="shared" si="5"/>
        <v>44056</v>
      </c>
      <c r="V9" s="64">
        <v>0.33333333333333331</v>
      </c>
      <c r="W9" s="65"/>
      <c r="X9" s="60"/>
      <c r="Y9" s="61"/>
      <c r="Z9" s="62">
        <f t="shared" si="6"/>
        <v>-0.33333333333333331</v>
      </c>
      <c r="AA9" s="62"/>
      <c r="AB9" s="63"/>
      <c r="AC9" s="26">
        <f t="shared" si="7"/>
        <v>44057</v>
      </c>
      <c r="AD9" s="64">
        <v>0.33333333333333331</v>
      </c>
      <c r="AE9" s="65"/>
      <c r="AF9" s="60"/>
      <c r="AG9" s="61"/>
      <c r="AH9" s="62">
        <f t="shared" si="8"/>
        <v>-0.33333333333333331</v>
      </c>
      <c r="AI9" s="62"/>
      <c r="AJ9" s="62"/>
    </row>
    <row r="10" spans="2:36">
      <c r="B10" s="2">
        <v>2020</v>
      </c>
      <c r="C10" s="13" t="str">
        <f t="shared" si="0"/>
        <v>août</v>
      </c>
      <c r="D10" s="3">
        <v>34</v>
      </c>
      <c r="E10" s="4">
        <f t="shared" si="1"/>
        <v>44060</v>
      </c>
      <c r="F10" s="64">
        <v>0.33333333333333331</v>
      </c>
      <c r="G10" s="65"/>
      <c r="H10" s="60"/>
      <c r="I10" s="61"/>
      <c r="J10" s="62">
        <f t="shared" si="2"/>
        <v>-0.33333333333333331</v>
      </c>
      <c r="K10" s="62"/>
      <c r="L10" s="63"/>
      <c r="M10" s="4">
        <f t="shared" si="3"/>
        <v>44061</v>
      </c>
      <c r="N10" s="64">
        <v>0.33333333333333331</v>
      </c>
      <c r="O10" s="65"/>
      <c r="P10" s="60"/>
      <c r="Q10" s="61"/>
      <c r="R10" s="62">
        <f t="shared" si="4"/>
        <v>-0.33333333333333331</v>
      </c>
      <c r="S10" s="62"/>
      <c r="T10" s="63"/>
      <c r="U10" s="4">
        <f t="shared" si="5"/>
        <v>44063</v>
      </c>
      <c r="V10" s="64">
        <v>0.33333333333333331</v>
      </c>
      <c r="W10" s="65"/>
      <c r="X10" s="60"/>
      <c r="Y10" s="61"/>
      <c r="Z10" s="62">
        <f t="shared" si="6"/>
        <v>-0.33333333333333331</v>
      </c>
      <c r="AA10" s="62"/>
      <c r="AB10" s="63"/>
      <c r="AC10" s="26">
        <f t="shared" si="7"/>
        <v>44064</v>
      </c>
      <c r="AD10" s="64">
        <v>0.33333333333333331</v>
      </c>
      <c r="AE10" s="65"/>
      <c r="AF10" s="60"/>
      <c r="AG10" s="61"/>
      <c r="AH10" s="62">
        <f t="shared" si="8"/>
        <v>-0.33333333333333331</v>
      </c>
      <c r="AI10" s="62"/>
      <c r="AJ10" s="62"/>
    </row>
    <row r="11" spans="2:36">
      <c r="B11" s="14"/>
      <c r="C11" s="15"/>
      <c r="D11" s="16"/>
      <c r="E11" s="17"/>
      <c r="F11" s="66"/>
      <c r="G11" s="66"/>
      <c r="H11" s="66"/>
      <c r="I11" s="66"/>
      <c r="J11" s="67"/>
      <c r="K11" s="67"/>
      <c r="L11" s="67"/>
      <c r="M11" s="17"/>
      <c r="N11" s="66"/>
      <c r="O11" s="66"/>
      <c r="P11" s="66"/>
      <c r="Q11" s="66"/>
      <c r="R11" s="67"/>
      <c r="S11" s="67"/>
      <c r="T11" s="67"/>
      <c r="U11" s="17"/>
      <c r="V11" s="66"/>
      <c r="W11" s="66"/>
      <c r="X11" s="66"/>
      <c r="Y11" s="66"/>
      <c r="Z11" s="67"/>
      <c r="AA11" s="67"/>
      <c r="AB11" s="67"/>
      <c r="AC11" s="18"/>
      <c r="AD11" s="66"/>
      <c r="AE11" s="66"/>
      <c r="AF11" s="66"/>
      <c r="AG11" s="66"/>
      <c r="AH11" s="67"/>
      <c r="AI11" s="67"/>
      <c r="AJ11" s="67"/>
    </row>
    <row r="14" spans="2:36">
      <c r="C14" s="20" t="s">
        <v>24</v>
      </c>
      <c r="D14" s="21" t="s">
        <v>22</v>
      </c>
      <c r="E14" s="21"/>
      <c r="F14" s="21"/>
      <c r="G14" s="21"/>
      <c r="H14" s="21"/>
      <c r="I14" s="56"/>
      <c r="J14" s="56"/>
      <c r="K14" s="56"/>
      <c r="L14" s="12" t="s">
        <v>23</v>
      </c>
      <c r="M14" s="56"/>
      <c r="N14" s="56"/>
      <c r="O14" s="56"/>
      <c r="W14" s="51" t="s">
        <v>28</v>
      </c>
      <c r="X14" s="51"/>
      <c r="Y14" s="51"/>
    </row>
    <row r="15" spans="2:36">
      <c r="B15" s="6" t="s">
        <v>10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W15" s="51"/>
      <c r="X15" s="51"/>
      <c r="Y15" s="51"/>
    </row>
    <row r="16" spans="2:36">
      <c r="B16" s="6"/>
      <c r="C16" s="7" t="s">
        <v>11</v>
      </c>
      <c r="D16" s="46">
        <v>0.33333333333333331</v>
      </c>
      <c r="E16" s="46"/>
      <c r="F16" s="6" t="s">
        <v>12</v>
      </c>
      <c r="G16" s="46">
        <v>0.78125</v>
      </c>
      <c r="H16" s="46"/>
      <c r="I16" s="47"/>
      <c r="J16" s="57" t="s">
        <v>13</v>
      </c>
      <c r="K16" s="57"/>
      <c r="L16" s="46">
        <f>G16-D16</f>
        <v>0.44791666666666669</v>
      </c>
      <c r="M16" s="46"/>
      <c r="N16" s="47"/>
      <c r="O16" s="6" t="s">
        <v>14</v>
      </c>
      <c r="P16" s="50">
        <v>15</v>
      </c>
      <c r="Q16" s="50"/>
      <c r="R16" s="8" t="s">
        <v>15</v>
      </c>
      <c r="S16" s="52">
        <f>L16*P16</f>
        <v>6.71875</v>
      </c>
      <c r="T16" s="52"/>
      <c r="U16" s="53"/>
      <c r="X16" s="50">
        <f>COUNTIF($J$6:$AJ$10,"10:45")</f>
        <v>1</v>
      </c>
      <c r="Y16" s="50"/>
    </row>
    <row r="17" spans="2:25">
      <c r="B17" s="6"/>
      <c r="C17" s="9" t="s">
        <v>16</v>
      </c>
      <c r="D17" s="46">
        <v>0.33333333333333331</v>
      </c>
      <c r="E17" s="46"/>
      <c r="F17" s="6" t="s">
        <v>12</v>
      </c>
      <c r="G17" s="46">
        <v>0.76041666666666663</v>
      </c>
      <c r="H17" s="46"/>
      <c r="I17" s="47"/>
      <c r="J17" s="57" t="s">
        <v>13</v>
      </c>
      <c r="K17" s="57"/>
      <c r="L17" s="46">
        <f t="shared" ref="L17:L21" si="9">G17-D17</f>
        <v>0.42708333333333331</v>
      </c>
      <c r="M17" s="46"/>
      <c r="N17" s="47"/>
      <c r="O17" s="6" t="s">
        <v>14</v>
      </c>
      <c r="P17" s="50">
        <v>32</v>
      </c>
      <c r="Q17" s="50"/>
      <c r="R17" s="8" t="s">
        <v>15</v>
      </c>
      <c r="S17" s="52">
        <f>L17*P17</f>
        <v>13.666666666666666</v>
      </c>
      <c r="T17" s="52"/>
      <c r="U17" s="53"/>
      <c r="X17" s="50">
        <f>COUNTIF($J$6:$AJ$10,"10:15")</f>
        <v>1</v>
      </c>
      <c r="Y17" s="50"/>
    </row>
    <row r="18" spans="2:25">
      <c r="B18" s="6"/>
      <c r="C18" s="10" t="s">
        <v>17</v>
      </c>
      <c r="D18" s="46">
        <v>0.33333333333333331</v>
      </c>
      <c r="E18" s="46"/>
      <c r="F18" s="6" t="s">
        <v>12</v>
      </c>
      <c r="G18" s="46">
        <v>0.67708333333333337</v>
      </c>
      <c r="H18" s="46"/>
      <c r="I18" s="47"/>
      <c r="J18" s="57" t="s">
        <v>13</v>
      </c>
      <c r="K18" s="57"/>
      <c r="L18" s="46">
        <f t="shared" si="9"/>
        <v>0.34375000000000006</v>
      </c>
      <c r="M18" s="46"/>
      <c r="N18" s="47"/>
      <c r="O18" s="6" t="s">
        <v>14</v>
      </c>
      <c r="P18" s="50">
        <v>36</v>
      </c>
      <c r="Q18" s="50"/>
      <c r="R18" s="8" t="s">
        <v>15</v>
      </c>
      <c r="S18" s="52">
        <f t="shared" ref="S18:S20" si="10">L18*P18</f>
        <v>12.375000000000002</v>
      </c>
      <c r="T18" s="52"/>
      <c r="U18" s="53"/>
      <c r="X18" s="50">
        <f>COUNTIF($J$6:$AJ$10,"8:15")</f>
        <v>0</v>
      </c>
      <c r="Y18" s="50"/>
    </row>
    <row r="19" spans="2:25">
      <c r="B19" s="6" t="s">
        <v>18</v>
      </c>
      <c r="C19" s="11" t="s">
        <v>19</v>
      </c>
      <c r="D19" s="46">
        <v>0.33333333333333331</v>
      </c>
      <c r="E19" s="46"/>
      <c r="F19" s="6" t="s">
        <v>12</v>
      </c>
      <c r="G19" s="46">
        <v>0.75</v>
      </c>
      <c r="H19" s="46"/>
      <c r="I19" s="47"/>
      <c r="J19" s="57" t="s">
        <v>13</v>
      </c>
      <c r="K19" s="57"/>
      <c r="L19" s="74">
        <f t="shared" si="9"/>
        <v>0.41666666666666669</v>
      </c>
      <c r="M19" s="74"/>
      <c r="N19" s="75"/>
      <c r="O19" s="6" t="s">
        <v>14</v>
      </c>
      <c r="P19" s="50"/>
      <c r="Q19" s="50"/>
      <c r="R19" s="8" t="s">
        <v>15</v>
      </c>
      <c r="S19" s="52">
        <f t="shared" si="10"/>
        <v>0</v>
      </c>
      <c r="T19" s="52"/>
      <c r="U19" s="53"/>
      <c r="X19" s="50">
        <f>COUNTIF($J$6:$AJ$10,"0:00")</f>
        <v>0</v>
      </c>
      <c r="Y19" s="50"/>
    </row>
    <row r="20" spans="2:25">
      <c r="B20" s="6" t="s">
        <v>20</v>
      </c>
      <c r="C20" s="5" t="s">
        <v>21</v>
      </c>
      <c r="D20" s="46"/>
      <c r="E20" s="46"/>
      <c r="F20" s="6"/>
      <c r="G20" s="46"/>
      <c r="H20" s="46"/>
      <c r="I20" s="47"/>
      <c r="J20" s="6"/>
      <c r="K20" s="6"/>
      <c r="L20" s="54">
        <f t="shared" si="9"/>
        <v>0</v>
      </c>
      <c r="M20" s="54"/>
      <c r="N20" s="55"/>
      <c r="O20" s="6"/>
      <c r="P20" s="6"/>
      <c r="Q20" s="6"/>
      <c r="R20" s="6"/>
      <c r="S20" s="52">
        <f t="shared" si="10"/>
        <v>0</v>
      </c>
      <c r="T20" s="52"/>
      <c r="U20" s="53"/>
    </row>
    <row r="21" spans="2:25">
      <c r="B21" s="1" t="s">
        <v>25</v>
      </c>
      <c r="C21" s="22" t="s">
        <v>26</v>
      </c>
      <c r="D21" s="46"/>
      <c r="E21" s="46"/>
      <c r="F21" s="6"/>
      <c r="G21" s="46"/>
      <c r="H21" s="46"/>
      <c r="I21" s="47"/>
      <c r="L21" s="48">
        <f t="shared" si="9"/>
        <v>0</v>
      </c>
      <c r="M21" s="48"/>
      <c r="N21" s="49"/>
      <c r="O21" s="23" t="s">
        <v>27</v>
      </c>
    </row>
  </sheetData>
  <mergeCells count="131">
    <mergeCell ref="M2:P2"/>
    <mergeCell ref="R2:U2"/>
    <mergeCell ref="B4:B5"/>
    <mergeCell ref="C4:C5"/>
    <mergeCell ref="D4:D5"/>
    <mergeCell ref="E4:L4"/>
    <mergeCell ref="M4:T4"/>
    <mergeCell ref="U4:AB4"/>
    <mergeCell ref="AC4:AJ4"/>
    <mergeCell ref="F5:G5"/>
    <mergeCell ref="H5:I5"/>
    <mergeCell ref="J5:L5"/>
    <mergeCell ref="N5:O5"/>
    <mergeCell ref="P5:Q5"/>
    <mergeCell ref="R5:T5"/>
    <mergeCell ref="V5:W5"/>
    <mergeCell ref="X5:Y5"/>
    <mergeCell ref="Z5:AB5"/>
    <mergeCell ref="AD5:AE5"/>
    <mergeCell ref="AF5:AG5"/>
    <mergeCell ref="AH5:AJ5"/>
    <mergeCell ref="AD6:AE6"/>
    <mergeCell ref="AF6:AG6"/>
    <mergeCell ref="AH6:AJ6"/>
    <mergeCell ref="F7:G7"/>
    <mergeCell ref="H7:I7"/>
    <mergeCell ref="J7:L7"/>
    <mergeCell ref="N7:O7"/>
    <mergeCell ref="P7:Q7"/>
    <mergeCell ref="AH7:AJ7"/>
    <mergeCell ref="R7:T7"/>
    <mergeCell ref="V7:W7"/>
    <mergeCell ref="X7:Y7"/>
    <mergeCell ref="Z7:AB7"/>
    <mergeCell ref="AD7:AE7"/>
    <mergeCell ref="AF7:AG7"/>
    <mergeCell ref="F6:G6"/>
    <mergeCell ref="H6:I6"/>
    <mergeCell ref="J6:L6"/>
    <mergeCell ref="N6:O6"/>
    <mergeCell ref="P6:Q6"/>
    <mergeCell ref="R6:T6"/>
    <mergeCell ref="V6:W6"/>
    <mergeCell ref="X6:Y6"/>
    <mergeCell ref="Z6:AB6"/>
    <mergeCell ref="AD8:AE8"/>
    <mergeCell ref="AF8:AG8"/>
    <mergeCell ref="AH8:AJ8"/>
    <mergeCell ref="F9:G9"/>
    <mergeCell ref="H9:I9"/>
    <mergeCell ref="J9:L9"/>
    <mergeCell ref="N9:O9"/>
    <mergeCell ref="P9:Q9"/>
    <mergeCell ref="R9:T9"/>
    <mergeCell ref="V9:W9"/>
    <mergeCell ref="X9:Y9"/>
    <mergeCell ref="Z9:AB9"/>
    <mergeCell ref="AD9:AE9"/>
    <mergeCell ref="AF9:AG9"/>
    <mergeCell ref="AH9:AJ9"/>
    <mergeCell ref="F8:G8"/>
    <mergeCell ref="H8:I8"/>
    <mergeCell ref="J8:L8"/>
    <mergeCell ref="N8:O8"/>
    <mergeCell ref="P8:Q8"/>
    <mergeCell ref="R8:T8"/>
    <mergeCell ref="V8:W8"/>
    <mergeCell ref="X8:Y8"/>
    <mergeCell ref="Z8:AB8"/>
    <mergeCell ref="AH11:AJ11"/>
    <mergeCell ref="I14:K14"/>
    <mergeCell ref="M14:O14"/>
    <mergeCell ref="W14:Y15"/>
    <mergeCell ref="AH10:AJ10"/>
    <mergeCell ref="F11:G11"/>
    <mergeCell ref="H11:I11"/>
    <mergeCell ref="J11:L11"/>
    <mergeCell ref="N11:O11"/>
    <mergeCell ref="P11:Q11"/>
    <mergeCell ref="R11:T11"/>
    <mergeCell ref="V11:W11"/>
    <mergeCell ref="X11:Y11"/>
    <mergeCell ref="Z11:AB11"/>
    <mergeCell ref="R10:T10"/>
    <mergeCell ref="V10:W10"/>
    <mergeCell ref="X10:Y10"/>
    <mergeCell ref="Z10:AB10"/>
    <mergeCell ref="AD10:AE10"/>
    <mergeCell ref="AF10:AG10"/>
    <mergeCell ref="F10:G10"/>
    <mergeCell ref="H10:I10"/>
    <mergeCell ref="J10:L10"/>
    <mergeCell ref="N10:O10"/>
    <mergeCell ref="X16:Y16"/>
    <mergeCell ref="D17:E17"/>
    <mergeCell ref="G17:I17"/>
    <mergeCell ref="J17:K17"/>
    <mergeCell ref="L17:N17"/>
    <mergeCell ref="P17:Q17"/>
    <mergeCell ref="S17:U17"/>
    <mergeCell ref="X17:Y17"/>
    <mergeCell ref="D16:E16"/>
    <mergeCell ref="G16:I16"/>
    <mergeCell ref="J16:K16"/>
    <mergeCell ref="L16:N16"/>
    <mergeCell ref="P16:Q16"/>
    <mergeCell ref="S16:U16"/>
    <mergeCell ref="P10:Q10"/>
    <mergeCell ref="AD11:AE11"/>
    <mergeCell ref="AF11:AG11"/>
    <mergeCell ref="D20:E20"/>
    <mergeCell ref="G20:I20"/>
    <mergeCell ref="L20:N20"/>
    <mergeCell ref="S20:U20"/>
    <mergeCell ref="D21:E21"/>
    <mergeCell ref="G21:I21"/>
    <mergeCell ref="L21:N21"/>
    <mergeCell ref="X18:Y18"/>
    <mergeCell ref="D19:E19"/>
    <mergeCell ref="G19:I19"/>
    <mergeCell ref="J19:K19"/>
    <mergeCell ref="L19:N19"/>
    <mergeCell ref="P19:Q19"/>
    <mergeCell ref="S19:U19"/>
    <mergeCell ref="X19:Y19"/>
    <mergeCell ref="D18:E18"/>
    <mergeCell ref="G18:I18"/>
    <mergeCell ref="J18:K18"/>
    <mergeCell ref="L18:N18"/>
    <mergeCell ref="P18:Q18"/>
    <mergeCell ref="S18:U18"/>
  </mergeCells>
  <conditionalFormatting sqref="J6:L10 R6:T10 AH6:AJ10 Z6:AB10">
    <cfRule type="cellIs" dxfId="11" priority="3" operator="equal">
      <formula>0.427083333333333</formula>
    </cfRule>
    <cfRule type="cellIs" dxfId="10" priority="4" operator="equal">
      <formula>0.447916666666667</formula>
    </cfRule>
  </conditionalFormatting>
  <conditionalFormatting sqref="J6:L10 R6:T10 AH6:AJ10 Z6:AB10">
    <cfRule type="cellIs" dxfId="9" priority="1" operator="equal">
      <formula>0</formula>
    </cfRule>
    <cfRule type="cellIs" dxfId="8" priority="2" operator="equal">
      <formula>0.416666666666667</formula>
    </cfRule>
  </conditionalFormatting>
  <pageMargins left="0.7" right="0.7" top="0.75" bottom="0.75" header="0.3" footer="0.3"/>
  <pageSetup paperSize="9" orientation="landscape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B2:AJ21"/>
  <sheetViews>
    <sheetView workbookViewId="0">
      <selection activeCell="AG14" sqref="AG14"/>
    </sheetView>
  </sheetViews>
  <sheetFormatPr baseColWidth="10" defaultRowHeight="12.75"/>
  <cols>
    <col min="1" max="1" width="5" style="1" customWidth="1"/>
    <col min="2" max="2" width="7.7109375" style="1" customWidth="1"/>
    <col min="3" max="3" width="8.28515625" style="1" customWidth="1"/>
    <col min="4" max="4" width="4.5703125" style="1" customWidth="1"/>
    <col min="5" max="70" width="2.7109375" style="1" customWidth="1"/>
    <col min="71" max="16384" width="11.42578125" style="1"/>
  </cols>
  <sheetData>
    <row r="2" spans="2:36" ht="18">
      <c r="C2" s="25" t="s">
        <v>29</v>
      </c>
      <c r="D2" s="24"/>
      <c r="F2" s="19"/>
      <c r="M2" s="44"/>
      <c r="N2" s="44"/>
      <c r="O2" s="44"/>
      <c r="P2" s="45"/>
      <c r="Q2" s="24" t="s">
        <v>23</v>
      </c>
      <c r="R2" s="44"/>
      <c r="S2" s="44"/>
      <c r="T2" s="44"/>
      <c r="U2" s="45"/>
    </row>
    <row r="4" spans="2:36">
      <c r="B4" s="68" t="s">
        <v>0</v>
      </c>
      <c r="C4" s="70" t="s">
        <v>1</v>
      </c>
      <c r="D4" s="80" t="s">
        <v>2</v>
      </c>
      <c r="E4" s="72" t="s">
        <v>3</v>
      </c>
      <c r="F4" s="59"/>
      <c r="G4" s="59"/>
      <c r="H4" s="59"/>
      <c r="I4" s="59"/>
      <c r="J4" s="59"/>
      <c r="K4" s="59"/>
      <c r="L4" s="73"/>
      <c r="M4" s="58" t="s">
        <v>4</v>
      </c>
      <c r="N4" s="59"/>
      <c r="O4" s="59"/>
      <c r="P4" s="59"/>
      <c r="Q4" s="59"/>
      <c r="R4" s="59"/>
      <c r="S4" s="59"/>
      <c r="T4" s="59"/>
      <c r="U4" s="76" t="s">
        <v>5</v>
      </c>
      <c r="V4" s="77"/>
      <c r="W4" s="77"/>
      <c r="X4" s="77"/>
      <c r="Y4" s="77"/>
      <c r="Z4" s="77"/>
      <c r="AA4" s="77"/>
      <c r="AB4" s="77"/>
      <c r="AC4" s="58" t="s">
        <v>6</v>
      </c>
      <c r="AD4" s="78"/>
      <c r="AE4" s="78"/>
      <c r="AF4" s="78"/>
      <c r="AG4" s="78"/>
      <c r="AH4" s="78"/>
      <c r="AI4" s="78"/>
      <c r="AJ4" s="79"/>
    </row>
    <row r="5" spans="2:36">
      <c r="B5" s="69"/>
      <c r="C5" s="71"/>
      <c r="D5" s="81"/>
      <c r="E5" s="27" t="s">
        <v>30</v>
      </c>
      <c r="F5" s="82" t="s">
        <v>7</v>
      </c>
      <c r="G5" s="71"/>
      <c r="H5" s="71" t="s">
        <v>8</v>
      </c>
      <c r="I5" s="71"/>
      <c r="J5" s="71" t="s">
        <v>9</v>
      </c>
      <c r="K5" s="71"/>
      <c r="L5" s="83"/>
      <c r="M5" s="27" t="s">
        <v>30</v>
      </c>
      <c r="N5" s="82" t="s">
        <v>7</v>
      </c>
      <c r="O5" s="71"/>
      <c r="P5" s="71" t="s">
        <v>8</v>
      </c>
      <c r="Q5" s="71"/>
      <c r="R5" s="71" t="s">
        <v>9</v>
      </c>
      <c r="S5" s="71"/>
      <c r="T5" s="83"/>
      <c r="U5" s="27" t="s">
        <v>30</v>
      </c>
      <c r="V5" s="82" t="s">
        <v>7</v>
      </c>
      <c r="W5" s="71"/>
      <c r="X5" s="71" t="s">
        <v>8</v>
      </c>
      <c r="Y5" s="71"/>
      <c r="Z5" s="71" t="s">
        <v>9</v>
      </c>
      <c r="AA5" s="71"/>
      <c r="AB5" s="83"/>
      <c r="AC5" s="27" t="s">
        <v>30</v>
      </c>
      <c r="AD5" s="82" t="s">
        <v>7</v>
      </c>
      <c r="AE5" s="71"/>
      <c r="AF5" s="71" t="s">
        <v>8</v>
      </c>
      <c r="AG5" s="71"/>
      <c r="AH5" s="71" t="s">
        <v>9</v>
      </c>
      <c r="AI5" s="71"/>
      <c r="AJ5" s="71"/>
    </row>
    <row r="6" spans="2:36">
      <c r="B6" s="2">
        <v>2020</v>
      </c>
      <c r="C6" s="13" t="str">
        <f>TEXT(DATE(B6,1,3)-WEEKDAY(DATE(B6,1,3))-5+7*D6,"mmm")</f>
        <v>juil</v>
      </c>
      <c r="D6" s="3">
        <v>30</v>
      </c>
      <c r="E6" s="4">
        <f>(7*$D6+DATE($B6,1,3)-WEEKDAY(DATE($B6,1,3))-5)+(1-1)</f>
        <v>44032</v>
      </c>
      <c r="F6" s="64">
        <v>0.33333333333333331</v>
      </c>
      <c r="G6" s="65"/>
      <c r="H6" s="64">
        <v>0.76041666666666663</v>
      </c>
      <c r="I6" s="65"/>
      <c r="J6" s="62">
        <f>H6-F6</f>
        <v>0.42708333333333331</v>
      </c>
      <c r="K6" s="62"/>
      <c r="L6" s="63"/>
      <c r="M6" s="4">
        <f>(7*$D6+DATE($B6,1,3)-WEEKDAY(DATE($B6,1,3))-5)+(2-1)</f>
        <v>44033</v>
      </c>
      <c r="N6" s="64">
        <v>0.33333333333333331</v>
      </c>
      <c r="O6" s="65"/>
      <c r="P6" s="60"/>
      <c r="Q6" s="61"/>
      <c r="R6" s="62">
        <f>P6-N6</f>
        <v>-0.33333333333333331</v>
      </c>
      <c r="S6" s="62"/>
      <c r="T6" s="63"/>
      <c r="U6" s="4">
        <f>(7*$D6+DATE($B6,1,3)-WEEKDAY(DATE($B6,1,3))-5)+(4-1)</f>
        <v>44035</v>
      </c>
      <c r="V6" s="64">
        <v>0.33333333333333331</v>
      </c>
      <c r="W6" s="65"/>
      <c r="X6" s="60"/>
      <c r="Y6" s="61"/>
      <c r="Z6" s="62">
        <f>X6-V6</f>
        <v>-0.33333333333333331</v>
      </c>
      <c r="AA6" s="62"/>
      <c r="AB6" s="63"/>
      <c r="AC6" s="26">
        <f>(7*$D6+DATE($B6,1,3)-WEEKDAY(DATE($B6,1,3))-5)+(5-1)</f>
        <v>44036</v>
      </c>
      <c r="AD6" s="64">
        <v>0.33333333333333331</v>
      </c>
      <c r="AE6" s="65"/>
      <c r="AF6" s="60">
        <v>0.78125</v>
      </c>
      <c r="AG6" s="61"/>
      <c r="AH6" s="62">
        <f>AF6-AD6</f>
        <v>0.44791666666666669</v>
      </c>
      <c r="AI6" s="62"/>
      <c r="AJ6" s="62"/>
    </row>
    <row r="7" spans="2:36">
      <c r="B7" s="2">
        <v>2020</v>
      </c>
      <c r="C7" s="13" t="str">
        <f t="shared" ref="C7:C10" si="0">TEXT(DATE(B7,1,3)-WEEKDAY(DATE(B7,1,3))-5+7*D7,"mmm")</f>
        <v>juil</v>
      </c>
      <c r="D7" s="3">
        <v>31</v>
      </c>
      <c r="E7" s="4">
        <f t="shared" ref="E7:E10" si="1">(7*$D7+DATE($B7,1,3)-WEEKDAY(DATE($B7,1,3))-5)+(1-1)</f>
        <v>44039</v>
      </c>
      <c r="F7" s="64">
        <v>0.33333333333333331</v>
      </c>
      <c r="G7" s="65"/>
      <c r="H7" s="60">
        <v>0.75</v>
      </c>
      <c r="I7" s="61"/>
      <c r="J7" s="62">
        <f t="shared" ref="J7:J10" si="2">H7-F7</f>
        <v>0.41666666666666669</v>
      </c>
      <c r="K7" s="62"/>
      <c r="L7" s="63"/>
      <c r="M7" s="4">
        <f t="shared" ref="M7:M10" si="3">(7*$D7+DATE($B7,1,3)-WEEKDAY(DATE($B7,1,3))-5)+(2-1)</f>
        <v>44040</v>
      </c>
      <c r="N7" s="64">
        <v>0.33333333333333331</v>
      </c>
      <c r="O7" s="65"/>
      <c r="P7" s="60"/>
      <c r="Q7" s="61"/>
      <c r="R7" s="62">
        <f t="shared" ref="R7:R10" si="4">P7-N7</f>
        <v>-0.33333333333333331</v>
      </c>
      <c r="S7" s="62"/>
      <c r="T7" s="63"/>
      <c r="U7" s="4">
        <f t="shared" ref="U7:U10" si="5">(7*$D7+DATE($B7,1,3)-WEEKDAY(DATE($B7,1,3))-5)+(4-1)</f>
        <v>44042</v>
      </c>
      <c r="V7" s="64">
        <v>0.33333333333333331</v>
      </c>
      <c r="W7" s="65"/>
      <c r="X7" s="60"/>
      <c r="Y7" s="61"/>
      <c r="Z7" s="62">
        <f t="shared" ref="Z7:Z10" si="6">X7-V7</f>
        <v>-0.33333333333333331</v>
      </c>
      <c r="AA7" s="62"/>
      <c r="AB7" s="63"/>
      <c r="AC7" s="26">
        <f t="shared" ref="AC7:AC10" si="7">(7*$D7+DATE($B7,1,3)-WEEKDAY(DATE($B7,1,3))-5)+(5-1)</f>
        <v>44043</v>
      </c>
      <c r="AD7" s="64">
        <v>0.33333333333333331</v>
      </c>
      <c r="AE7" s="65"/>
      <c r="AF7" s="60"/>
      <c r="AG7" s="61"/>
      <c r="AH7" s="62">
        <f t="shared" ref="AH7:AH10" si="8">AF7-AD7</f>
        <v>-0.33333333333333331</v>
      </c>
      <c r="AI7" s="62"/>
      <c r="AJ7" s="62"/>
    </row>
    <row r="8" spans="2:36">
      <c r="B8" s="2">
        <v>2020</v>
      </c>
      <c r="C8" s="13" t="str">
        <f t="shared" si="0"/>
        <v>août</v>
      </c>
      <c r="D8" s="3">
        <v>32</v>
      </c>
      <c r="E8" s="4">
        <f t="shared" si="1"/>
        <v>44046</v>
      </c>
      <c r="F8" s="64">
        <v>0.33333333333333331</v>
      </c>
      <c r="G8" s="65"/>
      <c r="H8" s="60"/>
      <c r="I8" s="61"/>
      <c r="J8" s="62">
        <f t="shared" si="2"/>
        <v>-0.33333333333333331</v>
      </c>
      <c r="K8" s="62"/>
      <c r="L8" s="63"/>
      <c r="M8" s="4">
        <f t="shared" si="3"/>
        <v>44047</v>
      </c>
      <c r="N8" s="64">
        <v>0.33333333333333331</v>
      </c>
      <c r="O8" s="65"/>
      <c r="P8" s="60"/>
      <c r="Q8" s="61"/>
      <c r="R8" s="62">
        <f t="shared" si="4"/>
        <v>-0.33333333333333331</v>
      </c>
      <c r="S8" s="62"/>
      <c r="T8" s="63"/>
      <c r="U8" s="4">
        <f t="shared" si="5"/>
        <v>44049</v>
      </c>
      <c r="V8" s="64">
        <v>0.33333333333333331</v>
      </c>
      <c r="W8" s="65"/>
      <c r="X8" s="60"/>
      <c r="Y8" s="61"/>
      <c r="Z8" s="62">
        <f t="shared" si="6"/>
        <v>-0.33333333333333331</v>
      </c>
      <c r="AA8" s="62"/>
      <c r="AB8" s="63"/>
      <c r="AC8" s="26">
        <f t="shared" si="7"/>
        <v>44050</v>
      </c>
      <c r="AD8" s="64">
        <v>0.33333333333333331</v>
      </c>
      <c r="AE8" s="65"/>
      <c r="AF8" s="60"/>
      <c r="AG8" s="61"/>
      <c r="AH8" s="62">
        <f t="shared" si="8"/>
        <v>-0.33333333333333331</v>
      </c>
      <c r="AI8" s="62"/>
      <c r="AJ8" s="62"/>
    </row>
    <row r="9" spans="2:36">
      <c r="B9" s="2">
        <v>2020</v>
      </c>
      <c r="C9" s="13" t="str">
        <f t="shared" si="0"/>
        <v>août</v>
      </c>
      <c r="D9" s="3">
        <v>33</v>
      </c>
      <c r="E9" s="4">
        <f t="shared" si="1"/>
        <v>44053</v>
      </c>
      <c r="F9" s="64">
        <v>0.33333333333333331</v>
      </c>
      <c r="G9" s="65"/>
      <c r="H9" s="60"/>
      <c r="I9" s="61"/>
      <c r="J9" s="62">
        <f t="shared" si="2"/>
        <v>-0.33333333333333331</v>
      </c>
      <c r="K9" s="62"/>
      <c r="L9" s="63"/>
      <c r="M9" s="4">
        <f t="shared" si="3"/>
        <v>44054</v>
      </c>
      <c r="N9" s="64">
        <v>0.33333333333333331</v>
      </c>
      <c r="O9" s="65"/>
      <c r="P9" s="60"/>
      <c r="Q9" s="61"/>
      <c r="R9" s="62">
        <f t="shared" si="4"/>
        <v>-0.33333333333333331</v>
      </c>
      <c r="S9" s="62"/>
      <c r="T9" s="63"/>
      <c r="U9" s="4">
        <f t="shared" si="5"/>
        <v>44056</v>
      </c>
      <c r="V9" s="64">
        <v>0.33333333333333331</v>
      </c>
      <c r="W9" s="65"/>
      <c r="X9" s="60"/>
      <c r="Y9" s="61"/>
      <c r="Z9" s="62">
        <f t="shared" si="6"/>
        <v>-0.33333333333333331</v>
      </c>
      <c r="AA9" s="62"/>
      <c r="AB9" s="63"/>
      <c r="AC9" s="26">
        <f t="shared" si="7"/>
        <v>44057</v>
      </c>
      <c r="AD9" s="64">
        <v>0.33333333333333331</v>
      </c>
      <c r="AE9" s="65"/>
      <c r="AF9" s="60"/>
      <c r="AG9" s="61"/>
      <c r="AH9" s="62">
        <f t="shared" si="8"/>
        <v>-0.33333333333333331</v>
      </c>
      <c r="AI9" s="62"/>
      <c r="AJ9" s="62"/>
    </row>
    <row r="10" spans="2:36">
      <c r="B10" s="2">
        <v>2020</v>
      </c>
      <c r="C10" s="13" t="str">
        <f t="shared" si="0"/>
        <v>août</v>
      </c>
      <c r="D10" s="3">
        <v>34</v>
      </c>
      <c r="E10" s="4">
        <f t="shared" si="1"/>
        <v>44060</v>
      </c>
      <c r="F10" s="64">
        <v>0.33333333333333331</v>
      </c>
      <c r="G10" s="65"/>
      <c r="H10" s="60"/>
      <c r="I10" s="61"/>
      <c r="J10" s="62">
        <f t="shared" si="2"/>
        <v>-0.33333333333333331</v>
      </c>
      <c r="K10" s="62"/>
      <c r="L10" s="63"/>
      <c r="M10" s="4">
        <f t="shared" si="3"/>
        <v>44061</v>
      </c>
      <c r="N10" s="64">
        <v>0.33333333333333331</v>
      </c>
      <c r="O10" s="65"/>
      <c r="P10" s="60"/>
      <c r="Q10" s="61"/>
      <c r="R10" s="62">
        <f t="shared" si="4"/>
        <v>-0.33333333333333331</v>
      </c>
      <c r="S10" s="62"/>
      <c r="T10" s="63"/>
      <c r="U10" s="4">
        <f t="shared" si="5"/>
        <v>44063</v>
      </c>
      <c r="V10" s="64">
        <v>0.33333333333333331</v>
      </c>
      <c r="W10" s="65"/>
      <c r="X10" s="60"/>
      <c r="Y10" s="61"/>
      <c r="Z10" s="62">
        <f t="shared" si="6"/>
        <v>-0.33333333333333331</v>
      </c>
      <c r="AA10" s="62"/>
      <c r="AB10" s="63"/>
      <c r="AC10" s="26">
        <f t="shared" si="7"/>
        <v>44064</v>
      </c>
      <c r="AD10" s="64">
        <v>0.33333333333333331</v>
      </c>
      <c r="AE10" s="65"/>
      <c r="AF10" s="60"/>
      <c r="AG10" s="61"/>
      <c r="AH10" s="62">
        <f t="shared" si="8"/>
        <v>-0.33333333333333331</v>
      </c>
      <c r="AI10" s="62"/>
      <c r="AJ10" s="62"/>
    </row>
    <row r="11" spans="2:36">
      <c r="B11" s="14"/>
      <c r="C11" s="15"/>
      <c r="D11" s="16"/>
      <c r="E11" s="17"/>
      <c r="F11" s="66"/>
      <c r="G11" s="66"/>
      <c r="H11" s="66"/>
      <c r="I11" s="66"/>
      <c r="J11" s="67"/>
      <c r="K11" s="67"/>
      <c r="L11" s="67"/>
      <c r="M11" s="17"/>
      <c r="N11" s="66"/>
      <c r="O11" s="66"/>
      <c r="P11" s="66"/>
      <c r="Q11" s="66"/>
      <c r="R11" s="67"/>
      <c r="S11" s="67"/>
      <c r="T11" s="67"/>
      <c r="U11" s="17"/>
      <c r="V11" s="66"/>
      <c r="W11" s="66"/>
      <c r="X11" s="66"/>
      <c r="Y11" s="66"/>
      <c r="Z11" s="67"/>
      <c r="AA11" s="67"/>
      <c r="AB11" s="67"/>
      <c r="AC11" s="18"/>
      <c r="AD11" s="66"/>
      <c r="AE11" s="66"/>
      <c r="AF11" s="66"/>
      <c r="AG11" s="66"/>
      <c r="AH11" s="67"/>
      <c r="AI11" s="67"/>
      <c r="AJ11" s="67"/>
    </row>
    <row r="14" spans="2:36">
      <c r="C14" s="20" t="s">
        <v>24</v>
      </c>
      <c r="D14" s="21" t="s">
        <v>22</v>
      </c>
      <c r="E14" s="21"/>
      <c r="F14" s="21"/>
      <c r="G14" s="21"/>
      <c r="H14" s="21"/>
      <c r="I14" s="56"/>
      <c r="J14" s="56"/>
      <c r="K14" s="56"/>
      <c r="L14" s="12" t="s">
        <v>23</v>
      </c>
      <c r="M14" s="56"/>
      <c r="N14" s="56"/>
      <c r="O14" s="56"/>
      <c r="W14" s="51" t="s">
        <v>28</v>
      </c>
      <c r="X14" s="51"/>
      <c r="Y14" s="51"/>
    </row>
    <row r="15" spans="2:36">
      <c r="B15" s="6" t="s">
        <v>10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W15" s="51"/>
      <c r="X15" s="51"/>
      <c r="Y15" s="51"/>
    </row>
    <row r="16" spans="2:36">
      <c r="B16" s="6"/>
      <c r="C16" s="7" t="s">
        <v>11</v>
      </c>
      <c r="D16" s="46">
        <v>0.33333333333333331</v>
      </c>
      <c r="E16" s="46"/>
      <c r="F16" s="6" t="s">
        <v>12</v>
      </c>
      <c r="G16" s="46">
        <v>0.78125</v>
      </c>
      <c r="H16" s="46"/>
      <c r="I16" s="47"/>
      <c r="J16" s="57" t="s">
        <v>13</v>
      </c>
      <c r="K16" s="57"/>
      <c r="L16" s="46">
        <f>G16-D16</f>
        <v>0.44791666666666669</v>
      </c>
      <c r="M16" s="46"/>
      <c r="N16" s="47"/>
      <c r="O16" s="6" t="s">
        <v>14</v>
      </c>
      <c r="P16" s="50">
        <v>15</v>
      </c>
      <c r="Q16" s="50"/>
      <c r="R16" s="8" t="s">
        <v>15</v>
      </c>
      <c r="S16" s="52">
        <f>L16*P16</f>
        <v>6.71875</v>
      </c>
      <c r="T16" s="52"/>
      <c r="U16" s="53"/>
      <c r="X16" s="50">
        <f>COUNTIF($J$6:$AJ$10,"10:45")</f>
        <v>1</v>
      </c>
      <c r="Y16" s="50"/>
    </row>
    <row r="17" spans="2:25">
      <c r="B17" s="6"/>
      <c r="C17" s="9" t="s">
        <v>16</v>
      </c>
      <c r="D17" s="46">
        <v>0.33333333333333331</v>
      </c>
      <c r="E17" s="46"/>
      <c r="F17" s="6" t="s">
        <v>12</v>
      </c>
      <c r="G17" s="46">
        <v>0.76041666666666663</v>
      </c>
      <c r="H17" s="46"/>
      <c r="I17" s="47"/>
      <c r="J17" s="57" t="s">
        <v>13</v>
      </c>
      <c r="K17" s="57"/>
      <c r="L17" s="46">
        <f t="shared" ref="L17:L21" si="9">G17-D17</f>
        <v>0.42708333333333331</v>
      </c>
      <c r="M17" s="46"/>
      <c r="N17" s="47"/>
      <c r="O17" s="6" t="s">
        <v>14</v>
      </c>
      <c r="P17" s="50">
        <v>32</v>
      </c>
      <c r="Q17" s="50"/>
      <c r="R17" s="8" t="s">
        <v>15</v>
      </c>
      <c r="S17" s="52">
        <f>L17*P17</f>
        <v>13.666666666666666</v>
      </c>
      <c r="T17" s="52"/>
      <c r="U17" s="53"/>
      <c r="X17" s="50">
        <f>COUNTIF($J$6:$AJ$10,"10:15")</f>
        <v>1</v>
      </c>
      <c r="Y17" s="50"/>
    </row>
    <row r="18" spans="2:25">
      <c r="B18" s="6"/>
      <c r="C18" s="10" t="s">
        <v>17</v>
      </c>
      <c r="D18" s="46">
        <v>0.33333333333333331</v>
      </c>
      <c r="E18" s="46"/>
      <c r="F18" s="6" t="s">
        <v>12</v>
      </c>
      <c r="G18" s="46">
        <v>0.67708333333333337</v>
      </c>
      <c r="H18" s="46"/>
      <c r="I18" s="47"/>
      <c r="J18" s="57" t="s">
        <v>13</v>
      </c>
      <c r="K18" s="57"/>
      <c r="L18" s="46">
        <f t="shared" si="9"/>
        <v>0.34375000000000006</v>
      </c>
      <c r="M18" s="46"/>
      <c r="N18" s="47"/>
      <c r="O18" s="6" t="s">
        <v>14</v>
      </c>
      <c r="P18" s="50">
        <v>36</v>
      </c>
      <c r="Q18" s="50"/>
      <c r="R18" s="8" t="s">
        <v>15</v>
      </c>
      <c r="S18" s="52">
        <f t="shared" ref="S18:S20" si="10">L18*P18</f>
        <v>12.375000000000002</v>
      </c>
      <c r="T18" s="52"/>
      <c r="U18" s="53"/>
      <c r="X18" s="50">
        <f>COUNTIF($J$6:$AJ$10,"8:15")</f>
        <v>0</v>
      </c>
      <c r="Y18" s="50"/>
    </row>
    <row r="19" spans="2:25">
      <c r="B19" s="6" t="s">
        <v>18</v>
      </c>
      <c r="C19" s="11" t="s">
        <v>19</v>
      </c>
      <c r="D19" s="46">
        <v>0.33333333333333331</v>
      </c>
      <c r="E19" s="46"/>
      <c r="F19" s="6" t="s">
        <v>12</v>
      </c>
      <c r="G19" s="46">
        <v>0.75</v>
      </c>
      <c r="H19" s="46"/>
      <c r="I19" s="47"/>
      <c r="J19" s="57" t="s">
        <v>13</v>
      </c>
      <c r="K19" s="57"/>
      <c r="L19" s="74">
        <f t="shared" si="9"/>
        <v>0.41666666666666669</v>
      </c>
      <c r="M19" s="74"/>
      <c r="N19" s="75"/>
      <c r="O19" s="6" t="s">
        <v>14</v>
      </c>
      <c r="P19" s="50"/>
      <c r="Q19" s="50"/>
      <c r="R19" s="8" t="s">
        <v>15</v>
      </c>
      <c r="S19" s="52">
        <f t="shared" si="10"/>
        <v>0</v>
      </c>
      <c r="T19" s="52"/>
      <c r="U19" s="53"/>
      <c r="X19" s="50">
        <f>COUNTIF($J$6:$AJ$10,"0:00")</f>
        <v>0</v>
      </c>
      <c r="Y19" s="50"/>
    </row>
    <row r="20" spans="2:25">
      <c r="B20" s="6" t="s">
        <v>20</v>
      </c>
      <c r="C20" s="5" t="s">
        <v>21</v>
      </c>
      <c r="D20" s="46"/>
      <c r="E20" s="46"/>
      <c r="F20" s="6"/>
      <c r="G20" s="46"/>
      <c r="H20" s="46"/>
      <c r="I20" s="47"/>
      <c r="J20" s="6"/>
      <c r="K20" s="6"/>
      <c r="L20" s="54">
        <f t="shared" si="9"/>
        <v>0</v>
      </c>
      <c r="M20" s="54"/>
      <c r="N20" s="55"/>
      <c r="O20" s="6"/>
      <c r="P20" s="6"/>
      <c r="Q20" s="6"/>
      <c r="R20" s="6"/>
      <c r="S20" s="52">
        <f t="shared" si="10"/>
        <v>0</v>
      </c>
      <c r="T20" s="52"/>
      <c r="U20" s="53"/>
    </row>
    <row r="21" spans="2:25">
      <c r="B21" s="1" t="s">
        <v>25</v>
      </c>
      <c r="C21" s="22" t="s">
        <v>26</v>
      </c>
      <c r="D21" s="46"/>
      <c r="E21" s="46"/>
      <c r="F21" s="6"/>
      <c r="G21" s="46"/>
      <c r="H21" s="46"/>
      <c r="I21" s="47"/>
      <c r="L21" s="48">
        <f t="shared" si="9"/>
        <v>0</v>
      </c>
      <c r="M21" s="48"/>
      <c r="N21" s="49"/>
      <c r="O21" s="23" t="s">
        <v>27</v>
      </c>
    </row>
  </sheetData>
  <mergeCells count="131">
    <mergeCell ref="M2:P2"/>
    <mergeCell ref="R2:U2"/>
    <mergeCell ref="B4:B5"/>
    <mergeCell ref="C4:C5"/>
    <mergeCell ref="D4:D5"/>
    <mergeCell ref="E4:L4"/>
    <mergeCell ref="M4:T4"/>
    <mergeCell ref="U4:AB4"/>
    <mergeCell ref="AC4:AJ4"/>
    <mergeCell ref="F5:G5"/>
    <mergeCell ref="H5:I5"/>
    <mergeCell ref="J5:L5"/>
    <mergeCell ref="N5:O5"/>
    <mergeCell ref="P5:Q5"/>
    <mergeCell ref="R5:T5"/>
    <mergeCell ref="V5:W5"/>
    <mergeCell ref="X5:Y5"/>
    <mergeCell ref="Z5:AB5"/>
    <mergeCell ref="AD5:AE5"/>
    <mergeCell ref="AF5:AG5"/>
    <mergeCell ref="AH5:AJ5"/>
    <mergeCell ref="AD6:AE6"/>
    <mergeCell ref="AF6:AG6"/>
    <mergeCell ref="AH6:AJ6"/>
    <mergeCell ref="F7:G7"/>
    <mergeCell ref="H7:I7"/>
    <mergeCell ref="J7:L7"/>
    <mergeCell ref="N7:O7"/>
    <mergeCell ref="P7:Q7"/>
    <mergeCell ref="AH7:AJ7"/>
    <mergeCell ref="R7:T7"/>
    <mergeCell ref="V7:W7"/>
    <mergeCell ref="X7:Y7"/>
    <mergeCell ref="Z7:AB7"/>
    <mergeCell ref="AD7:AE7"/>
    <mergeCell ref="AF7:AG7"/>
    <mergeCell ref="F6:G6"/>
    <mergeCell ref="H6:I6"/>
    <mergeCell ref="J6:L6"/>
    <mergeCell ref="N6:O6"/>
    <mergeCell ref="P6:Q6"/>
    <mergeCell ref="R6:T6"/>
    <mergeCell ref="V6:W6"/>
    <mergeCell ref="X6:Y6"/>
    <mergeCell ref="Z6:AB6"/>
    <mergeCell ref="AD8:AE8"/>
    <mergeCell ref="AF8:AG8"/>
    <mergeCell ref="AH8:AJ8"/>
    <mergeCell ref="F9:G9"/>
    <mergeCell ref="H9:I9"/>
    <mergeCell ref="J9:L9"/>
    <mergeCell ref="N9:O9"/>
    <mergeCell ref="P9:Q9"/>
    <mergeCell ref="R9:T9"/>
    <mergeCell ref="V9:W9"/>
    <mergeCell ref="X9:Y9"/>
    <mergeCell ref="Z9:AB9"/>
    <mergeCell ref="AD9:AE9"/>
    <mergeCell ref="AF9:AG9"/>
    <mergeCell ref="AH9:AJ9"/>
    <mergeCell ref="F8:G8"/>
    <mergeCell ref="H8:I8"/>
    <mergeCell ref="J8:L8"/>
    <mergeCell ref="N8:O8"/>
    <mergeCell ref="P8:Q8"/>
    <mergeCell ref="R8:T8"/>
    <mergeCell ref="V8:W8"/>
    <mergeCell ref="X8:Y8"/>
    <mergeCell ref="Z8:AB8"/>
    <mergeCell ref="AH11:AJ11"/>
    <mergeCell ref="I14:K14"/>
    <mergeCell ref="M14:O14"/>
    <mergeCell ref="W14:Y15"/>
    <mergeCell ref="AH10:AJ10"/>
    <mergeCell ref="F11:G11"/>
    <mergeCell ref="H11:I11"/>
    <mergeCell ref="J11:L11"/>
    <mergeCell ref="N11:O11"/>
    <mergeCell ref="P11:Q11"/>
    <mergeCell ref="R11:T11"/>
    <mergeCell ref="V11:W11"/>
    <mergeCell ref="X11:Y11"/>
    <mergeCell ref="Z11:AB11"/>
    <mergeCell ref="R10:T10"/>
    <mergeCell ref="V10:W10"/>
    <mergeCell ref="X10:Y10"/>
    <mergeCell ref="Z10:AB10"/>
    <mergeCell ref="AD10:AE10"/>
    <mergeCell ref="AF10:AG10"/>
    <mergeCell ref="F10:G10"/>
    <mergeCell ref="H10:I10"/>
    <mergeCell ref="J10:L10"/>
    <mergeCell ref="N10:O10"/>
    <mergeCell ref="X16:Y16"/>
    <mergeCell ref="D17:E17"/>
    <mergeCell ref="G17:I17"/>
    <mergeCell ref="J17:K17"/>
    <mergeCell ref="L17:N17"/>
    <mergeCell ref="P17:Q17"/>
    <mergeCell ref="S17:U17"/>
    <mergeCell ref="X17:Y17"/>
    <mergeCell ref="D16:E16"/>
    <mergeCell ref="G16:I16"/>
    <mergeCell ref="J16:K16"/>
    <mergeCell ref="L16:N16"/>
    <mergeCell ref="P16:Q16"/>
    <mergeCell ref="S16:U16"/>
    <mergeCell ref="P10:Q10"/>
    <mergeCell ref="AD11:AE11"/>
    <mergeCell ref="AF11:AG11"/>
    <mergeCell ref="D20:E20"/>
    <mergeCell ref="G20:I20"/>
    <mergeCell ref="L20:N20"/>
    <mergeCell ref="S20:U20"/>
    <mergeCell ref="D21:E21"/>
    <mergeCell ref="G21:I21"/>
    <mergeCell ref="L21:N21"/>
    <mergeCell ref="X18:Y18"/>
    <mergeCell ref="D19:E19"/>
    <mergeCell ref="G19:I19"/>
    <mergeCell ref="J19:K19"/>
    <mergeCell ref="L19:N19"/>
    <mergeCell ref="P19:Q19"/>
    <mergeCell ref="S19:U19"/>
    <mergeCell ref="X19:Y19"/>
    <mergeCell ref="D18:E18"/>
    <mergeCell ref="G18:I18"/>
    <mergeCell ref="J18:K18"/>
    <mergeCell ref="L18:N18"/>
    <mergeCell ref="P18:Q18"/>
    <mergeCell ref="S18:U18"/>
  </mergeCells>
  <conditionalFormatting sqref="J6:L10 R6:T10 AH6:AJ10 Z6:AB10">
    <cfRule type="cellIs" dxfId="7" priority="3" operator="equal">
      <formula>0.427083333333333</formula>
    </cfRule>
    <cfRule type="cellIs" dxfId="6" priority="4" operator="equal">
      <formula>0.447916666666667</formula>
    </cfRule>
  </conditionalFormatting>
  <conditionalFormatting sqref="J6:L10 R6:T10 AH6:AJ10 Z6:AB10">
    <cfRule type="cellIs" dxfId="5" priority="1" operator="equal">
      <formula>0</formula>
    </cfRule>
    <cfRule type="cellIs" dxfId="4" priority="2" operator="equal">
      <formula>0.416666666666667</formula>
    </cfRule>
  </conditionalFormatting>
  <pageMargins left="0.7" right="0.7" top="0.75" bottom="0.75" header="0.3" footer="0.3"/>
  <pageSetup paperSize="9" orientation="landscape" horizontalDpi="4294967293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J71"/>
  <sheetViews>
    <sheetView tabSelected="1" topLeftCell="B1" workbookViewId="0">
      <selection activeCell="AM14" sqref="AM14"/>
    </sheetView>
  </sheetViews>
  <sheetFormatPr baseColWidth="10" defaultRowHeight="12.75"/>
  <cols>
    <col min="1" max="1" width="5" style="1" hidden="1" customWidth="1"/>
    <col min="2" max="2" width="7.7109375" style="1" customWidth="1"/>
    <col min="3" max="3" width="8.28515625" style="1" customWidth="1"/>
    <col min="4" max="4" width="4.5703125" style="1" customWidth="1"/>
    <col min="5" max="93" width="2.7109375" style="1" customWidth="1"/>
    <col min="94" max="16384" width="11.42578125" style="1"/>
  </cols>
  <sheetData>
    <row r="1" spans="1:36">
      <c r="A1" s="1">
        <v>2015</v>
      </c>
    </row>
    <row r="2" spans="1:36">
      <c r="A2" s="1">
        <v>2016</v>
      </c>
      <c r="B2" s="28" t="s">
        <v>0</v>
      </c>
      <c r="C2" s="29">
        <v>2019</v>
      </c>
      <c r="D2" s="28"/>
      <c r="E2" s="28"/>
      <c r="F2" s="28"/>
      <c r="J2" s="118" t="s">
        <v>31</v>
      </c>
      <c r="K2" s="118"/>
      <c r="L2" s="118"/>
      <c r="M2" s="118"/>
      <c r="N2" s="119"/>
      <c r="O2" s="56"/>
      <c r="P2" s="56"/>
      <c r="Q2" s="56"/>
      <c r="R2" s="118" t="s">
        <v>23</v>
      </c>
      <c r="S2" s="118"/>
      <c r="T2" s="119"/>
      <c r="U2" s="56"/>
      <c r="V2" s="56"/>
      <c r="W2" s="56"/>
      <c r="X2" s="29"/>
      <c r="Y2" s="29"/>
      <c r="Z2" s="28"/>
      <c r="AA2" s="28"/>
      <c r="AB2" s="28"/>
      <c r="AC2" s="28"/>
      <c r="AD2" s="28"/>
      <c r="AE2" s="28"/>
      <c r="AF2" s="28"/>
      <c r="AG2" s="28"/>
      <c r="AH2" s="28"/>
      <c r="AI2" s="28"/>
      <c r="AJ2" s="28"/>
    </row>
    <row r="3" spans="1:36">
      <c r="A3" s="1">
        <v>2017</v>
      </c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</row>
    <row r="4" spans="1:36">
      <c r="A4" s="1">
        <v>2018</v>
      </c>
      <c r="B4" s="28" t="s">
        <v>10</v>
      </c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120" t="s">
        <v>32</v>
      </c>
      <c r="Q4" s="120"/>
      <c r="R4" s="120"/>
      <c r="S4" s="120"/>
      <c r="T4" s="120"/>
      <c r="U4" s="120"/>
      <c r="V4" s="120" t="s">
        <v>33</v>
      </c>
      <c r="W4" s="120"/>
      <c r="X4" s="120"/>
      <c r="Y4" s="120"/>
      <c r="Z4" s="120"/>
      <c r="AA4" s="120"/>
      <c r="AB4" s="121" t="s">
        <v>34</v>
      </c>
      <c r="AC4" s="122"/>
      <c r="AD4" s="120" t="s">
        <v>35</v>
      </c>
      <c r="AE4" s="120"/>
      <c r="AF4" s="120"/>
      <c r="AG4" s="120"/>
      <c r="AH4" s="120"/>
      <c r="AI4" s="120"/>
      <c r="AJ4" s="28"/>
    </row>
    <row r="5" spans="1:36">
      <c r="A5" s="1">
        <v>2019</v>
      </c>
      <c r="B5" s="28"/>
      <c r="C5" s="30" t="s">
        <v>11</v>
      </c>
      <c r="D5" s="94">
        <v>0.33333333333333331</v>
      </c>
      <c r="E5" s="94"/>
      <c r="F5" s="28" t="s">
        <v>12</v>
      </c>
      <c r="G5" s="94">
        <v>0.78125</v>
      </c>
      <c r="H5" s="94"/>
      <c r="I5" s="95"/>
      <c r="J5" s="114" t="s">
        <v>13</v>
      </c>
      <c r="K5" s="114"/>
      <c r="L5" s="94">
        <f>G5-D5</f>
        <v>0.44791666666666669</v>
      </c>
      <c r="M5" s="94"/>
      <c r="N5" s="95"/>
      <c r="O5" s="28" t="s">
        <v>14</v>
      </c>
      <c r="P5" s="115">
        <v>15</v>
      </c>
      <c r="Q5" s="116"/>
      <c r="R5" s="31" t="s">
        <v>15</v>
      </c>
      <c r="S5" s="111">
        <v>6.71875</v>
      </c>
      <c r="T5" s="112"/>
      <c r="U5" s="113"/>
      <c r="V5" s="115">
        <f ca="1">COUNTIF(J18:AJ70,10:45)</f>
        <v>0</v>
      </c>
      <c r="W5" s="116"/>
      <c r="X5" s="32" t="s">
        <v>15</v>
      </c>
      <c r="Y5" s="111">
        <f ca="1">L5*V5</f>
        <v>0</v>
      </c>
      <c r="Z5" s="112"/>
      <c r="AA5" s="113"/>
      <c r="AB5" s="115" t="str">
        <f ca="1">IF(V5-P5&gt;=0,V5-P5,"Nég")</f>
        <v>Nég</v>
      </c>
      <c r="AC5" s="116"/>
      <c r="AD5" s="115" t="str">
        <f ca="1">IF(V5&gt;P5,V5-P5,"0")</f>
        <v>0</v>
      </c>
      <c r="AE5" s="116"/>
      <c r="AF5" s="32" t="s">
        <v>15</v>
      </c>
      <c r="AG5" s="117">
        <f ca="1">AD5*L5</f>
        <v>0</v>
      </c>
      <c r="AH5" s="112"/>
      <c r="AI5" s="113"/>
      <c r="AJ5" s="28"/>
    </row>
    <row r="6" spans="1:36">
      <c r="A6" s="1">
        <v>2020</v>
      </c>
      <c r="B6" s="28"/>
      <c r="C6" s="33" t="s">
        <v>16</v>
      </c>
      <c r="D6" s="94">
        <v>0.33333333333333331</v>
      </c>
      <c r="E6" s="94"/>
      <c r="F6" s="28" t="s">
        <v>12</v>
      </c>
      <c r="G6" s="94">
        <v>0.76041666666666663</v>
      </c>
      <c r="H6" s="94"/>
      <c r="I6" s="95"/>
      <c r="J6" s="114" t="s">
        <v>13</v>
      </c>
      <c r="K6" s="114"/>
      <c r="L6" s="94">
        <f t="shared" ref="L6:L9" si="0">G6-D6</f>
        <v>0.42708333333333331</v>
      </c>
      <c r="M6" s="94"/>
      <c r="N6" s="95"/>
      <c r="O6" s="28" t="s">
        <v>14</v>
      </c>
      <c r="P6" s="115">
        <v>32</v>
      </c>
      <c r="Q6" s="116"/>
      <c r="R6" s="31" t="s">
        <v>15</v>
      </c>
      <c r="S6" s="111">
        <v>13.666666666666666</v>
      </c>
      <c r="T6" s="112"/>
      <c r="U6" s="113"/>
      <c r="V6" s="115">
        <f ca="1">COUNTIF(J18:AJ70,10:15)</f>
        <v>0</v>
      </c>
      <c r="W6" s="116"/>
      <c r="X6" s="32" t="s">
        <v>15</v>
      </c>
      <c r="Y6" s="111">
        <f t="shared" ref="Y6:Y8" ca="1" si="1">L6*V6</f>
        <v>0</v>
      </c>
      <c r="Z6" s="112"/>
      <c r="AA6" s="113"/>
      <c r="AB6" s="115" t="str">
        <f t="shared" ref="AB6:AB7" ca="1" si="2">IF(V6-P6&gt;=0,V6-P6,"Nég")</f>
        <v>Nég</v>
      </c>
      <c r="AC6" s="116"/>
      <c r="AD6" s="115" t="str">
        <f t="shared" ref="AD6:AD8" ca="1" si="3">IF(V6&gt;P6,V6-P6,"0")</f>
        <v>0</v>
      </c>
      <c r="AE6" s="116"/>
      <c r="AF6" s="32" t="s">
        <v>15</v>
      </c>
      <c r="AG6" s="117">
        <f ca="1">AD6*L6</f>
        <v>0</v>
      </c>
      <c r="AH6" s="112"/>
      <c r="AI6" s="113"/>
      <c r="AJ6" s="28"/>
    </row>
    <row r="7" spans="1:36">
      <c r="A7" s="1">
        <v>2021</v>
      </c>
      <c r="B7" s="28"/>
      <c r="C7" s="34" t="s">
        <v>17</v>
      </c>
      <c r="D7" s="94">
        <v>0.33333333333333331</v>
      </c>
      <c r="E7" s="94"/>
      <c r="F7" s="28" t="s">
        <v>12</v>
      </c>
      <c r="G7" s="94">
        <v>0.67708333333333337</v>
      </c>
      <c r="H7" s="94"/>
      <c r="I7" s="95"/>
      <c r="J7" s="114" t="s">
        <v>13</v>
      </c>
      <c r="K7" s="114"/>
      <c r="L7" s="94">
        <f t="shared" si="0"/>
        <v>0.34375000000000006</v>
      </c>
      <c r="M7" s="94"/>
      <c r="N7" s="95"/>
      <c r="O7" s="28" t="s">
        <v>14</v>
      </c>
      <c r="P7" s="115">
        <v>36</v>
      </c>
      <c r="Q7" s="116"/>
      <c r="R7" s="31" t="s">
        <v>15</v>
      </c>
      <c r="S7" s="111">
        <v>12.375000000000002</v>
      </c>
      <c r="T7" s="112"/>
      <c r="U7" s="113"/>
      <c r="V7" s="115">
        <f ca="1">COUNTIF(J18:AJ70,8:15)</f>
        <v>0</v>
      </c>
      <c r="W7" s="116"/>
      <c r="X7" s="32" t="s">
        <v>15</v>
      </c>
      <c r="Y7" s="111">
        <f t="shared" ca="1" si="1"/>
        <v>0</v>
      </c>
      <c r="Z7" s="112"/>
      <c r="AA7" s="113"/>
      <c r="AB7" s="115" t="str">
        <f t="shared" ca="1" si="2"/>
        <v>Nég</v>
      </c>
      <c r="AC7" s="116"/>
      <c r="AD7" s="115" t="str">
        <f t="shared" ca="1" si="3"/>
        <v>0</v>
      </c>
      <c r="AE7" s="116"/>
      <c r="AF7" s="32" t="s">
        <v>15</v>
      </c>
      <c r="AG7" s="117">
        <f ca="1">AD7*L7</f>
        <v>0</v>
      </c>
      <c r="AH7" s="112"/>
      <c r="AI7" s="113"/>
      <c r="AJ7" s="28"/>
    </row>
    <row r="8" spans="1:36">
      <c r="A8" s="1">
        <v>2022</v>
      </c>
      <c r="B8" s="28" t="s">
        <v>18</v>
      </c>
      <c r="C8" s="35" t="s">
        <v>19</v>
      </c>
      <c r="D8" s="94">
        <v>0.33333333333333331</v>
      </c>
      <c r="E8" s="94"/>
      <c r="F8" s="28" t="s">
        <v>12</v>
      </c>
      <c r="G8" s="94">
        <v>0.75</v>
      </c>
      <c r="H8" s="94"/>
      <c r="I8" s="95"/>
      <c r="J8" s="114" t="s">
        <v>13</v>
      </c>
      <c r="K8" s="114"/>
      <c r="L8" s="96">
        <f t="shared" si="0"/>
        <v>0.41666666666666669</v>
      </c>
      <c r="M8" s="96"/>
      <c r="N8" s="97"/>
      <c r="O8" s="28" t="s">
        <v>14</v>
      </c>
      <c r="P8" s="115"/>
      <c r="Q8" s="116"/>
      <c r="R8" s="31" t="s">
        <v>15</v>
      </c>
      <c r="S8" s="111">
        <v>0</v>
      </c>
      <c r="T8" s="112"/>
      <c r="U8" s="113"/>
      <c r="V8" s="115">
        <f ca="1">COUNTIF(J18:AJ70,"10:00")</f>
        <v>1</v>
      </c>
      <c r="W8" s="116"/>
      <c r="X8" s="32" t="s">
        <v>15</v>
      </c>
      <c r="Y8" s="111">
        <f t="shared" ca="1" si="1"/>
        <v>0.41666666666666669</v>
      </c>
      <c r="Z8" s="112"/>
      <c r="AA8" s="113"/>
      <c r="AB8" s="115">
        <f t="shared" ref="AB8" ca="1" si="4">V8-P8</f>
        <v>1</v>
      </c>
      <c r="AC8" s="116"/>
      <c r="AD8" s="115">
        <f t="shared" ca="1" si="3"/>
        <v>1</v>
      </c>
      <c r="AE8" s="116"/>
      <c r="AF8" s="32" t="s">
        <v>15</v>
      </c>
      <c r="AG8" s="117">
        <f ca="1">AD8*L8</f>
        <v>0.41666666666666669</v>
      </c>
      <c r="AH8" s="112"/>
      <c r="AI8" s="113"/>
      <c r="AJ8" s="28"/>
    </row>
    <row r="9" spans="1:36">
      <c r="A9" s="1">
        <v>2023</v>
      </c>
      <c r="B9" s="28" t="s">
        <v>20</v>
      </c>
      <c r="C9" s="36" t="s">
        <v>21</v>
      </c>
      <c r="D9" s="94"/>
      <c r="E9" s="94"/>
      <c r="F9" s="28"/>
      <c r="G9" s="94"/>
      <c r="H9" s="94"/>
      <c r="I9" s="95"/>
      <c r="J9" s="28"/>
      <c r="K9" s="28"/>
      <c r="L9" s="96">
        <f t="shared" si="0"/>
        <v>0</v>
      </c>
      <c r="M9" s="96"/>
      <c r="N9" s="97"/>
      <c r="O9" s="28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28"/>
      <c r="AC9" s="28"/>
      <c r="AD9" s="28"/>
      <c r="AE9" s="28"/>
      <c r="AF9" s="28"/>
      <c r="AG9" s="28"/>
      <c r="AH9" s="28"/>
      <c r="AI9" s="28"/>
      <c r="AJ9" s="28"/>
    </row>
    <row r="10" spans="1:36">
      <c r="A10" s="1">
        <v>2024</v>
      </c>
      <c r="B10" s="28"/>
      <c r="C10" s="28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</row>
    <row r="11" spans="1:36">
      <c r="A11" s="1">
        <v>2025</v>
      </c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</row>
    <row r="12" spans="1:36">
      <c r="A12" s="1">
        <v>2026</v>
      </c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</row>
    <row r="13" spans="1:36">
      <c r="A13" s="1">
        <v>2027</v>
      </c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</row>
    <row r="14" spans="1:36">
      <c r="A14" s="1">
        <v>2028</v>
      </c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</row>
    <row r="15" spans="1:36">
      <c r="A15" s="1">
        <v>2029</v>
      </c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</row>
    <row r="16" spans="1:36">
      <c r="B16" s="98" t="s">
        <v>0</v>
      </c>
      <c r="C16" s="100" t="s">
        <v>1</v>
      </c>
      <c r="D16" s="101" t="s">
        <v>2</v>
      </c>
      <c r="E16" s="103" t="s">
        <v>3</v>
      </c>
      <c r="F16" s="104"/>
      <c r="G16" s="104"/>
      <c r="H16" s="104"/>
      <c r="I16" s="104"/>
      <c r="J16" s="104"/>
      <c r="K16" s="104"/>
      <c r="L16" s="105"/>
      <c r="M16" s="106" t="s">
        <v>4</v>
      </c>
      <c r="N16" s="104"/>
      <c r="O16" s="104"/>
      <c r="P16" s="104"/>
      <c r="Q16" s="104"/>
      <c r="R16" s="104"/>
      <c r="S16" s="104"/>
      <c r="T16" s="104"/>
      <c r="U16" s="107" t="s">
        <v>5</v>
      </c>
      <c r="V16" s="108"/>
      <c r="W16" s="108"/>
      <c r="X16" s="108"/>
      <c r="Y16" s="108"/>
      <c r="Z16" s="108"/>
      <c r="AA16" s="108"/>
      <c r="AB16" s="108"/>
      <c r="AC16" s="106" t="s">
        <v>6</v>
      </c>
      <c r="AD16" s="109"/>
      <c r="AE16" s="109"/>
      <c r="AF16" s="109"/>
      <c r="AG16" s="109"/>
      <c r="AH16" s="109"/>
      <c r="AI16" s="109"/>
      <c r="AJ16" s="110"/>
    </row>
    <row r="17" spans="2:36">
      <c r="B17" s="99"/>
      <c r="C17" s="91"/>
      <c r="D17" s="102"/>
      <c r="E17" s="38"/>
      <c r="F17" s="93" t="s">
        <v>7</v>
      </c>
      <c r="G17" s="91"/>
      <c r="H17" s="91" t="s">
        <v>8</v>
      </c>
      <c r="I17" s="91"/>
      <c r="J17" s="91" t="s">
        <v>9</v>
      </c>
      <c r="K17" s="91"/>
      <c r="L17" s="92"/>
      <c r="M17" s="38"/>
      <c r="N17" s="93" t="s">
        <v>7</v>
      </c>
      <c r="O17" s="91"/>
      <c r="P17" s="91" t="s">
        <v>8</v>
      </c>
      <c r="Q17" s="91"/>
      <c r="R17" s="91" t="s">
        <v>9</v>
      </c>
      <c r="S17" s="91"/>
      <c r="T17" s="92"/>
      <c r="U17" s="38"/>
      <c r="V17" s="93" t="s">
        <v>7</v>
      </c>
      <c r="W17" s="91"/>
      <c r="X17" s="91" t="s">
        <v>8</v>
      </c>
      <c r="Y17" s="91"/>
      <c r="Z17" s="91" t="s">
        <v>9</v>
      </c>
      <c r="AA17" s="91"/>
      <c r="AB17" s="92"/>
      <c r="AC17" s="38"/>
      <c r="AD17" s="93" t="s">
        <v>7</v>
      </c>
      <c r="AE17" s="91"/>
      <c r="AF17" s="91" t="s">
        <v>8</v>
      </c>
      <c r="AG17" s="91"/>
      <c r="AH17" s="91" t="s">
        <v>9</v>
      </c>
      <c r="AI17" s="91"/>
      <c r="AJ17" s="91"/>
    </row>
    <row r="18" spans="2:36">
      <c r="B18" s="39">
        <f t="shared" ref="B18:B25" si="5">An</f>
        <v>2019</v>
      </c>
      <c r="C18" s="40" t="str">
        <f>TEXT(DATE(B18,1,3)-WEEKDAY(DATE(B18,1,3))-5+7*D18,"mmm")</f>
        <v>nov</v>
      </c>
      <c r="D18" s="41">
        <v>45</v>
      </c>
      <c r="E18" s="42">
        <f>(7*$D18+DATE($B18,1,3)-WEEKDAY(DATE($B18,1,3))-5)+(1-1)</f>
        <v>43773</v>
      </c>
      <c r="F18" s="84">
        <f>INDEX(Feuil1!$F$6:$F$10,MATCH(D18,Feuil1!$D$6:$D$10,0))</f>
        <v>0.33333333333333331</v>
      </c>
      <c r="G18" s="85"/>
      <c r="H18" s="84">
        <f>INDEX(Feuil1!H6:H10,MATCH(D18,Feuil1!D6:D10,0))</f>
        <v>0.76041666666666663</v>
      </c>
      <c r="I18" s="85"/>
      <c r="J18" s="88">
        <f>H18-F18</f>
        <v>0.42708333333333331</v>
      </c>
      <c r="K18" s="88"/>
      <c r="L18" s="89"/>
      <c r="M18" s="42">
        <f>(7*$D18+DATE($B18,1,3)-WEEKDAY(DATE($B18,1,3))-5)+(2-1)</f>
        <v>43774</v>
      </c>
      <c r="N18" s="84">
        <v>0.33333333333333331</v>
      </c>
      <c r="O18" s="85"/>
      <c r="P18" s="86"/>
      <c r="Q18" s="87"/>
      <c r="R18" s="88">
        <f>P18-N18</f>
        <v>-0.33333333333333331</v>
      </c>
      <c r="S18" s="88"/>
      <c r="T18" s="89"/>
      <c r="U18" s="42">
        <f>(7*$D18+DATE($B18,1,3)-WEEKDAY(DATE($B18,1,3))-5)+(4-1)</f>
        <v>43776</v>
      </c>
      <c r="V18" s="84">
        <v>0.33333333333333331</v>
      </c>
      <c r="W18" s="85"/>
      <c r="X18" s="86"/>
      <c r="Y18" s="87"/>
      <c r="Z18" s="88">
        <f>X18-V18</f>
        <v>-0.33333333333333331</v>
      </c>
      <c r="AA18" s="88"/>
      <c r="AB18" s="89"/>
      <c r="AC18" s="43">
        <f>(7*$D18+DATE($B18,1,3)-WEEKDAY(DATE($B18,1,3))-5)+(5-1)</f>
        <v>43777</v>
      </c>
      <c r="AD18" s="84">
        <v>0.33333333333333331</v>
      </c>
      <c r="AE18" s="85"/>
      <c r="AF18" s="86"/>
      <c r="AG18" s="87"/>
      <c r="AH18" s="88">
        <f>AF18-AD18</f>
        <v>-0.33333333333333331</v>
      </c>
      <c r="AI18" s="88"/>
      <c r="AJ18" s="88"/>
    </row>
    <row r="19" spans="2:36">
      <c r="B19" s="39">
        <f t="shared" si="5"/>
        <v>2019</v>
      </c>
      <c r="C19" s="40" t="str">
        <f t="shared" ref="C19:C70" si="6">TEXT(DATE(B19,1,3)-WEEKDAY(DATE(B19,1,3))-5+7*D19,"mmm")</f>
        <v>nov</v>
      </c>
      <c r="D19" s="41">
        <v>46</v>
      </c>
      <c r="E19" s="42">
        <f>(7*$D19+DATE($B19,1,3)-WEEKDAY(DATE($B19,1,3))-5)+(1-1)</f>
        <v>43780</v>
      </c>
      <c r="F19" s="84">
        <f>INDEX(Feuil1!$F$6:$F$10,MATCH(D19,Feuil1!$D$6:$D$10,0))</f>
        <v>0.33333333333333331</v>
      </c>
      <c r="G19" s="85"/>
      <c r="H19" s="84">
        <f>INDEX(Feuil1!H7:H11,MATCH(D19,Feuil1!D7:D11,0))</f>
        <v>0.75</v>
      </c>
      <c r="I19" s="85"/>
      <c r="J19" s="88">
        <f t="shared" ref="J19:J70" si="7">H19-F19</f>
        <v>0.41666666666666669</v>
      </c>
      <c r="K19" s="88"/>
      <c r="L19" s="89"/>
      <c r="M19" s="42">
        <f t="shared" ref="M19:M70" si="8">(7*$D19+DATE($B19,1,3)-WEEKDAY(DATE($B19,1,3))-5)+(2-1)</f>
        <v>43781</v>
      </c>
      <c r="N19" s="84">
        <v>0.33333333333333331</v>
      </c>
      <c r="O19" s="85"/>
      <c r="P19" s="86"/>
      <c r="Q19" s="87"/>
      <c r="R19" s="88">
        <f t="shared" ref="R19:R70" si="9">P19-N19</f>
        <v>-0.33333333333333331</v>
      </c>
      <c r="S19" s="88"/>
      <c r="T19" s="89"/>
      <c r="U19" s="42">
        <f t="shared" ref="U19:U70" si="10">(7*$D19+DATE($B19,1,3)-WEEKDAY(DATE($B19,1,3))-5)+(4-1)</f>
        <v>43783</v>
      </c>
      <c r="V19" s="84">
        <v>0.33333333333333331</v>
      </c>
      <c r="W19" s="85"/>
      <c r="X19" s="86"/>
      <c r="Y19" s="87"/>
      <c r="Z19" s="88">
        <f t="shared" ref="Z19:Z70" si="11">X19-V19</f>
        <v>-0.33333333333333331</v>
      </c>
      <c r="AA19" s="88"/>
      <c r="AB19" s="89"/>
      <c r="AC19" s="43">
        <f t="shared" ref="AC19:AC70" si="12">(7*$D19+DATE($B19,1,3)-WEEKDAY(DATE($B19,1,3))-5)+(5-1)</f>
        <v>43784</v>
      </c>
      <c r="AD19" s="84">
        <v>0.33333333333333331</v>
      </c>
      <c r="AE19" s="85"/>
      <c r="AF19" s="86"/>
      <c r="AG19" s="87"/>
      <c r="AH19" s="88">
        <f t="shared" ref="AH19:AH70" si="13">AF19-AD19</f>
        <v>-0.33333333333333331</v>
      </c>
      <c r="AI19" s="88"/>
      <c r="AJ19" s="88"/>
    </row>
    <row r="20" spans="2:36">
      <c r="B20" s="39">
        <f t="shared" si="5"/>
        <v>2019</v>
      </c>
      <c r="C20" s="40" t="str">
        <f t="shared" si="6"/>
        <v>nov</v>
      </c>
      <c r="D20" s="41">
        <v>47</v>
      </c>
      <c r="E20" s="42">
        <f t="shared" ref="E20:E70" si="14">(7*$D20+DATE($B20,1,3)-WEEKDAY(DATE($B20,1,3))-5)+(1-1)</f>
        <v>43787</v>
      </c>
      <c r="F20" s="84">
        <f>INDEX(Feuil1!$F$6:$F$10,MATCH(D20,Feuil1!$D$6:$D$10,0))</f>
        <v>0.33333333333333331</v>
      </c>
      <c r="G20" s="85"/>
      <c r="H20" s="84">
        <f>INDEX(Feuil1!H8:H12,MATCH(D20,Feuil1!D8:D12,0))</f>
        <v>0</v>
      </c>
      <c r="I20" s="85"/>
      <c r="J20" s="88">
        <f t="shared" si="7"/>
        <v>-0.33333333333333331</v>
      </c>
      <c r="K20" s="88"/>
      <c r="L20" s="89"/>
      <c r="M20" s="42">
        <f t="shared" si="8"/>
        <v>43788</v>
      </c>
      <c r="N20" s="84">
        <v>0.33333333333333331</v>
      </c>
      <c r="O20" s="85"/>
      <c r="P20" s="86"/>
      <c r="Q20" s="87"/>
      <c r="R20" s="88">
        <f t="shared" si="9"/>
        <v>-0.33333333333333331</v>
      </c>
      <c r="S20" s="88"/>
      <c r="T20" s="89"/>
      <c r="U20" s="42">
        <f t="shared" si="10"/>
        <v>43790</v>
      </c>
      <c r="V20" s="84">
        <v>0.33333333333333331</v>
      </c>
      <c r="W20" s="85"/>
      <c r="X20" s="86"/>
      <c r="Y20" s="87"/>
      <c r="Z20" s="88">
        <f t="shared" si="11"/>
        <v>-0.33333333333333331</v>
      </c>
      <c r="AA20" s="88"/>
      <c r="AB20" s="89"/>
      <c r="AC20" s="43">
        <f t="shared" si="12"/>
        <v>43791</v>
      </c>
      <c r="AD20" s="84">
        <v>0.33333333333333331</v>
      </c>
      <c r="AE20" s="85"/>
      <c r="AF20" s="86"/>
      <c r="AG20" s="87"/>
      <c r="AH20" s="88">
        <f t="shared" si="13"/>
        <v>-0.33333333333333331</v>
      </c>
      <c r="AI20" s="88"/>
      <c r="AJ20" s="88"/>
    </row>
    <row r="21" spans="2:36">
      <c r="B21" s="39">
        <f t="shared" si="5"/>
        <v>2019</v>
      </c>
      <c r="C21" s="40" t="str">
        <f t="shared" si="6"/>
        <v>nov</v>
      </c>
      <c r="D21" s="41">
        <v>48</v>
      </c>
      <c r="E21" s="42">
        <f t="shared" si="14"/>
        <v>43794</v>
      </c>
      <c r="F21" s="84">
        <f>INDEX(Feuil1!$F$6:$F$10,MATCH(D21,Feuil1!$D$6:$D$10,0))</f>
        <v>0.33333333333333331</v>
      </c>
      <c r="G21" s="85"/>
      <c r="H21" s="84">
        <f>INDEX(Feuil1!H9:H13,MATCH(D21,Feuil1!D9:D13,0))</f>
        <v>0</v>
      </c>
      <c r="I21" s="85"/>
      <c r="J21" s="88">
        <f t="shared" si="7"/>
        <v>-0.33333333333333331</v>
      </c>
      <c r="K21" s="88"/>
      <c r="L21" s="89"/>
      <c r="M21" s="42">
        <f t="shared" si="8"/>
        <v>43795</v>
      </c>
      <c r="N21" s="84">
        <v>0.33333333333333331</v>
      </c>
      <c r="O21" s="85"/>
      <c r="P21" s="86"/>
      <c r="Q21" s="87"/>
      <c r="R21" s="88">
        <f t="shared" si="9"/>
        <v>-0.33333333333333331</v>
      </c>
      <c r="S21" s="88"/>
      <c r="T21" s="89"/>
      <c r="U21" s="42">
        <f t="shared" si="10"/>
        <v>43797</v>
      </c>
      <c r="V21" s="84">
        <v>0.33333333333333331</v>
      </c>
      <c r="W21" s="85"/>
      <c r="X21" s="86"/>
      <c r="Y21" s="87"/>
      <c r="Z21" s="88">
        <f t="shared" si="11"/>
        <v>-0.33333333333333331</v>
      </c>
      <c r="AA21" s="88"/>
      <c r="AB21" s="89"/>
      <c r="AC21" s="43">
        <f t="shared" si="12"/>
        <v>43798</v>
      </c>
      <c r="AD21" s="84">
        <v>0.33333333333333331</v>
      </c>
      <c r="AE21" s="85"/>
      <c r="AF21" s="86"/>
      <c r="AG21" s="87"/>
      <c r="AH21" s="88">
        <f t="shared" si="13"/>
        <v>-0.33333333333333331</v>
      </c>
      <c r="AI21" s="88"/>
      <c r="AJ21" s="88"/>
    </row>
    <row r="22" spans="2:36">
      <c r="B22" s="39">
        <f t="shared" si="5"/>
        <v>2019</v>
      </c>
      <c r="C22" s="40" t="str">
        <f t="shared" si="6"/>
        <v>déc</v>
      </c>
      <c r="D22" s="41">
        <v>49</v>
      </c>
      <c r="E22" s="42">
        <f t="shared" si="14"/>
        <v>43801</v>
      </c>
      <c r="F22" s="84" t="e">
        <f ca="1">INDEX(INDIRECT("feuil"&amp;MATCH(D22,(COUNTIF(INDIRECT("Feuil"&amp;ROW(1:5)&amp;"!$D$6:$D$10"),$D$6)&gt;0),0)&amp;"$!F$6$:F$10"),MATCH($D$6,INDIRECT("feuil"&amp;MATCH(D22,(COUNTIF(INDIRECT("Feuil"&amp;ROW(1:5)&amp;"!$D$6:F10"),$D$6)&gt;0),0)&amp;"!$D$6:$D$10"),0))</f>
        <v>#N/A</v>
      </c>
      <c r="G22" s="85"/>
      <c r="H22" s="86" t="e">
        <f ca="1">INDEX(INDIRECT("feuil"&amp;MATCH(D22,(COUNTIF(INDIRECT("Feuil"&amp;ROW(1:5)&amp;"!$D$6:$D$10"),$D$6)&gt;0),0)&amp;"!$H$6:$H$10"),MATCH($D$6,INDIRECT("feuil"&amp;MATCH(D22,(COUNTIF(INDIRECT("Feuil"&amp;ROW(1:5)&amp;"!$D$6:$H$10"),$D$6)&gt;0),0)&amp;"!$D$6:$D$10"),0))</f>
        <v>#N/A</v>
      </c>
      <c r="I22" s="87"/>
      <c r="J22" s="88" t="e">
        <f t="shared" ca="1" si="7"/>
        <v>#N/A</v>
      </c>
      <c r="K22" s="88"/>
      <c r="L22" s="89"/>
      <c r="M22" s="42">
        <f t="shared" si="8"/>
        <v>43802</v>
      </c>
      <c r="N22" s="84">
        <v>0.33333333333333331</v>
      </c>
      <c r="O22" s="85"/>
      <c r="P22" s="86"/>
      <c r="Q22" s="87"/>
      <c r="R22" s="88">
        <f t="shared" si="9"/>
        <v>-0.33333333333333331</v>
      </c>
      <c r="S22" s="88"/>
      <c r="T22" s="89"/>
      <c r="U22" s="42">
        <f t="shared" si="10"/>
        <v>43804</v>
      </c>
      <c r="V22" s="84">
        <v>0.33333333333333331</v>
      </c>
      <c r="W22" s="85"/>
      <c r="X22" s="86"/>
      <c r="Y22" s="87"/>
      <c r="Z22" s="88">
        <f t="shared" si="11"/>
        <v>-0.33333333333333331</v>
      </c>
      <c r="AA22" s="88"/>
      <c r="AB22" s="89"/>
      <c r="AC22" s="43">
        <f t="shared" si="12"/>
        <v>43805</v>
      </c>
      <c r="AD22" s="84">
        <v>0.33333333333333331</v>
      </c>
      <c r="AE22" s="85"/>
      <c r="AF22" s="86"/>
      <c r="AG22" s="87"/>
      <c r="AH22" s="88">
        <f t="shared" si="13"/>
        <v>-0.33333333333333331</v>
      </c>
      <c r="AI22" s="88"/>
      <c r="AJ22" s="88"/>
    </row>
    <row r="23" spans="2:36">
      <c r="B23" s="39">
        <f t="shared" si="5"/>
        <v>2019</v>
      </c>
      <c r="C23" s="40" t="str">
        <f t="shared" si="6"/>
        <v>déc</v>
      </c>
      <c r="D23" s="41">
        <v>50</v>
      </c>
      <c r="E23" s="42">
        <f t="shared" si="14"/>
        <v>43808</v>
      </c>
      <c r="F23" s="84">
        <v>0.33333333333333331</v>
      </c>
      <c r="G23" s="85"/>
      <c r="H23" s="86"/>
      <c r="I23" s="87"/>
      <c r="J23" s="88">
        <f t="shared" si="7"/>
        <v>-0.33333333333333331</v>
      </c>
      <c r="K23" s="88"/>
      <c r="L23" s="89"/>
      <c r="M23" s="42">
        <f t="shared" si="8"/>
        <v>43809</v>
      </c>
      <c r="N23" s="84">
        <v>0.33333333333333331</v>
      </c>
      <c r="O23" s="85"/>
      <c r="P23" s="86"/>
      <c r="Q23" s="87"/>
      <c r="R23" s="88">
        <f t="shared" si="9"/>
        <v>-0.33333333333333331</v>
      </c>
      <c r="S23" s="88"/>
      <c r="T23" s="89"/>
      <c r="U23" s="42">
        <f t="shared" si="10"/>
        <v>43811</v>
      </c>
      <c r="V23" s="84">
        <v>0.33333333333333331</v>
      </c>
      <c r="W23" s="85"/>
      <c r="X23" s="86"/>
      <c r="Y23" s="87"/>
      <c r="Z23" s="88">
        <f t="shared" si="11"/>
        <v>-0.33333333333333331</v>
      </c>
      <c r="AA23" s="88"/>
      <c r="AB23" s="89"/>
      <c r="AC23" s="43">
        <f t="shared" si="12"/>
        <v>43812</v>
      </c>
      <c r="AD23" s="84">
        <v>0.33333333333333331</v>
      </c>
      <c r="AE23" s="85"/>
      <c r="AF23" s="86"/>
      <c r="AG23" s="87"/>
      <c r="AH23" s="88">
        <f t="shared" si="13"/>
        <v>-0.33333333333333331</v>
      </c>
      <c r="AI23" s="88"/>
      <c r="AJ23" s="88"/>
    </row>
    <row r="24" spans="2:36">
      <c r="B24" s="39">
        <f t="shared" si="5"/>
        <v>2019</v>
      </c>
      <c r="C24" s="40" t="str">
        <f t="shared" si="6"/>
        <v>déc</v>
      </c>
      <c r="D24" s="41">
        <v>51</v>
      </c>
      <c r="E24" s="42">
        <f t="shared" si="14"/>
        <v>43815</v>
      </c>
      <c r="F24" s="84">
        <v>0.33333333333333331</v>
      </c>
      <c r="G24" s="85"/>
      <c r="H24" s="86"/>
      <c r="I24" s="87"/>
      <c r="J24" s="88">
        <f t="shared" si="7"/>
        <v>-0.33333333333333331</v>
      </c>
      <c r="K24" s="88"/>
      <c r="L24" s="89"/>
      <c r="M24" s="42">
        <f t="shared" si="8"/>
        <v>43816</v>
      </c>
      <c r="N24" s="84">
        <v>0.33333333333333331</v>
      </c>
      <c r="O24" s="85"/>
      <c r="P24" s="86"/>
      <c r="Q24" s="87"/>
      <c r="R24" s="88">
        <f t="shared" si="9"/>
        <v>-0.33333333333333331</v>
      </c>
      <c r="S24" s="88"/>
      <c r="T24" s="89"/>
      <c r="U24" s="42">
        <f t="shared" si="10"/>
        <v>43818</v>
      </c>
      <c r="V24" s="84">
        <v>0.33333333333333331</v>
      </c>
      <c r="W24" s="85"/>
      <c r="X24" s="86"/>
      <c r="Y24" s="87"/>
      <c r="Z24" s="88">
        <f t="shared" si="11"/>
        <v>-0.33333333333333331</v>
      </c>
      <c r="AA24" s="88"/>
      <c r="AB24" s="89"/>
      <c r="AC24" s="43">
        <f t="shared" si="12"/>
        <v>43819</v>
      </c>
      <c r="AD24" s="84">
        <v>0.33333333333333331</v>
      </c>
      <c r="AE24" s="85"/>
      <c r="AF24" s="86"/>
      <c r="AG24" s="87"/>
      <c r="AH24" s="88">
        <f t="shared" si="13"/>
        <v>-0.33333333333333331</v>
      </c>
      <c r="AI24" s="88"/>
      <c r="AJ24" s="88"/>
    </row>
    <row r="25" spans="2:36">
      <c r="B25" s="39">
        <f t="shared" si="5"/>
        <v>2019</v>
      </c>
      <c r="C25" s="40" t="str">
        <f t="shared" si="6"/>
        <v>déc</v>
      </c>
      <c r="D25" s="41">
        <v>52</v>
      </c>
      <c r="E25" s="42">
        <f t="shared" si="14"/>
        <v>43822</v>
      </c>
      <c r="F25" s="84">
        <v>0.33333333333333331</v>
      </c>
      <c r="G25" s="85"/>
      <c r="H25" s="86"/>
      <c r="I25" s="87"/>
      <c r="J25" s="88">
        <f t="shared" si="7"/>
        <v>-0.33333333333333331</v>
      </c>
      <c r="K25" s="88"/>
      <c r="L25" s="89"/>
      <c r="M25" s="42">
        <f t="shared" si="8"/>
        <v>43823</v>
      </c>
      <c r="N25" s="84">
        <v>0.33333333333333331</v>
      </c>
      <c r="O25" s="85"/>
      <c r="P25" s="86"/>
      <c r="Q25" s="87"/>
      <c r="R25" s="88">
        <f t="shared" si="9"/>
        <v>-0.33333333333333331</v>
      </c>
      <c r="S25" s="88"/>
      <c r="T25" s="89"/>
      <c r="U25" s="42">
        <f t="shared" si="10"/>
        <v>43825</v>
      </c>
      <c r="V25" s="84">
        <v>0.33333333333333331</v>
      </c>
      <c r="W25" s="85"/>
      <c r="X25" s="86"/>
      <c r="Y25" s="87"/>
      <c r="Z25" s="88">
        <f t="shared" si="11"/>
        <v>-0.33333333333333331</v>
      </c>
      <c r="AA25" s="88"/>
      <c r="AB25" s="89"/>
      <c r="AC25" s="43">
        <f t="shared" si="12"/>
        <v>43826</v>
      </c>
      <c r="AD25" s="84">
        <v>0.33333333333333331</v>
      </c>
      <c r="AE25" s="85"/>
      <c r="AF25" s="86"/>
      <c r="AG25" s="87"/>
      <c r="AH25" s="88">
        <f t="shared" si="13"/>
        <v>-0.33333333333333331</v>
      </c>
      <c r="AI25" s="88"/>
      <c r="AJ25" s="88"/>
    </row>
    <row r="26" spans="2:36">
      <c r="B26" s="39">
        <f t="shared" ref="B26:B70" si="15">An+1</f>
        <v>2020</v>
      </c>
      <c r="C26" s="40" t="str">
        <f t="shared" si="6"/>
        <v>déc</v>
      </c>
      <c r="D26" s="41">
        <v>1</v>
      </c>
      <c r="E26" s="42">
        <f t="shared" si="14"/>
        <v>43829</v>
      </c>
      <c r="F26" s="84"/>
      <c r="G26" s="85"/>
      <c r="H26" s="86"/>
      <c r="I26" s="87"/>
      <c r="J26" s="88">
        <f t="shared" si="7"/>
        <v>0</v>
      </c>
      <c r="K26" s="88"/>
      <c r="L26" s="89"/>
      <c r="M26" s="42">
        <f t="shared" si="8"/>
        <v>43830</v>
      </c>
      <c r="N26" s="84"/>
      <c r="O26" s="85"/>
      <c r="P26" s="86"/>
      <c r="Q26" s="87"/>
      <c r="R26" s="88">
        <f t="shared" si="9"/>
        <v>0</v>
      </c>
      <c r="S26" s="88"/>
      <c r="T26" s="89"/>
      <c r="U26" s="42">
        <f t="shared" si="10"/>
        <v>43832</v>
      </c>
      <c r="V26" s="84"/>
      <c r="W26" s="85"/>
      <c r="X26" s="86"/>
      <c r="Y26" s="87"/>
      <c r="Z26" s="88">
        <f t="shared" si="11"/>
        <v>0</v>
      </c>
      <c r="AA26" s="88"/>
      <c r="AB26" s="89"/>
      <c r="AC26" s="43">
        <f t="shared" si="12"/>
        <v>43833</v>
      </c>
      <c r="AD26" s="84"/>
      <c r="AE26" s="85"/>
      <c r="AF26" s="86"/>
      <c r="AG26" s="87"/>
      <c r="AH26" s="88">
        <f t="shared" si="13"/>
        <v>0</v>
      </c>
      <c r="AI26" s="88"/>
      <c r="AJ26" s="88"/>
    </row>
    <row r="27" spans="2:36">
      <c r="B27" s="39">
        <f t="shared" si="15"/>
        <v>2020</v>
      </c>
      <c r="C27" s="40" t="str">
        <f t="shared" si="6"/>
        <v>janv</v>
      </c>
      <c r="D27" s="41">
        <v>2</v>
      </c>
      <c r="E27" s="42">
        <f t="shared" si="14"/>
        <v>43836</v>
      </c>
      <c r="F27" s="84">
        <v>0.33333333333333331</v>
      </c>
      <c r="G27" s="85"/>
      <c r="H27" s="86"/>
      <c r="I27" s="87"/>
      <c r="J27" s="88">
        <f t="shared" si="7"/>
        <v>-0.33333333333333331</v>
      </c>
      <c r="K27" s="88"/>
      <c r="L27" s="89"/>
      <c r="M27" s="42">
        <f t="shared" si="8"/>
        <v>43837</v>
      </c>
      <c r="N27" s="84">
        <v>0.33333333333333331</v>
      </c>
      <c r="O27" s="85"/>
      <c r="P27" s="86"/>
      <c r="Q27" s="87"/>
      <c r="R27" s="88">
        <f t="shared" si="9"/>
        <v>-0.33333333333333331</v>
      </c>
      <c r="S27" s="88"/>
      <c r="T27" s="89"/>
      <c r="U27" s="42">
        <f t="shared" si="10"/>
        <v>43839</v>
      </c>
      <c r="V27" s="84">
        <v>0.33333333333333331</v>
      </c>
      <c r="W27" s="85"/>
      <c r="X27" s="86"/>
      <c r="Y27" s="87"/>
      <c r="Z27" s="88">
        <f t="shared" si="11"/>
        <v>-0.33333333333333331</v>
      </c>
      <c r="AA27" s="88"/>
      <c r="AB27" s="89"/>
      <c r="AC27" s="43">
        <f t="shared" si="12"/>
        <v>43840</v>
      </c>
      <c r="AD27" s="84">
        <v>0.33333333333333331</v>
      </c>
      <c r="AE27" s="85"/>
      <c r="AF27" s="86"/>
      <c r="AG27" s="87"/>
      <c r="AH27" s="88">
        <f t="shared" si="13"/>
        <v>-0.33333333333333331</v>
      </c>
      <c r="AI27" s="88"/>
      <c r="AJ27" s="88"/>
    </row>
    <row r="28" spans="2:36">
      <c r="B28" s="39">
        <f t="shared" si="15"/>
        <v>2020</v>
      </c>
      <c r="C28" s="40" t="str">
        <f t="shared" si="6"/>
        <v>janv</v>
      </c>
      <c r="D28" s="41">
        <v>3</v>
      </c>
      <c r="E28" s="42">
        <f t="shared" si="14"/>
        <v>43843</v>
      </c>
      <c r="F28" s="84">
        <v>8.3333333333333339</v>
      </c>
      <c r="G28" s="85"/>
      <c r="H28" s="86"/>
      <c r="I28" s="87"/>
      <c r="J28" s="88">
        <f t="shared" si="7"/>
        <v>-8.3333333333333339</v>
      </c>
      <c r="K28" s="88"/>
      <c r="L28" s="89"/>
      <c r="M28" s="42">
        <f t="shared" si="8"/>
        <v>43844</v>
      </c>
      <c r="N28" s="84">
        <v>8.3333333333333339</v>
      </c>
      <c r="O28" s="85"/>
      <c r="P28" s="86"/>
      <c r="Q28" s="87"/>
      <c r="R28" s="88">
        <f t="shared" si="9"/>
        <v>-8.3333333333333339</v>
      </c>
      <c r="S28" s="88"/>
      <c r="T28" s="89"/>
      <c r="U28" s="42">
        <f t="shared" si="10"/>
        <v>43846</v>
      </c>
      <c r="V28" s="84">
        <v>8.3333333333333339</v>
      </c>
      <c r="W28" s="85"/>
      <c r="X28" s="86"/>
      <c r="Y28" s="87"/>
      <c r="Z28" s="88">
        <f t="shared" si="11"/>
        <v>-8.3333333333333339</v>
      </c>
      <c r="AA28" s="88"/>
      <c r="AB28" s="89"/>
      <c r="AC28" s="43">
        <f t="shared" si="12"/>
        <v>43847</v>
      </c>
      <c r="AD28" s="84">
        <v>8.3333333333333339</v>
      </c>
      <c r="AE28" s="85"/>
      <c r="AF28" s="86"/>
      <c r="AG28" s="87"/>
      <c r="AH28" s="88">
        <f t="shared" si="13"/>
        <v>-8.3333333333333339</v>
      </c>
      <c r="AI28" s="88"/>
      <c r="AJ28" s="88"/>
    </row>
    <row r="29" spans="2:36">
      <c r="B29" s="39">
        <f t="shared" si="15"/>
        <v>2020</v>
      </c>
      <c r="C29" s="40" t="str">
        <f t="shared" si="6"/>
        <v>janv</v>
      </c>
      <c r="D29" s="41">
        <v>4</v>
      </c>
      <c r="E29" s="42">
        <f t="shared" si="14"/>
        <v>43850</v>
      </c>
      <c r="F29" s="84">
        <v>8.3333333333333339</v>
      </c>
      <c r="G29" s="85"/>
      <c r="H29" s="86"/>
      <c r="I29" s="87"/>
      <c r="J29" s="88">
        <f t="shared" si="7"/>
        <v>-8.3333333333333339</v>
      </c>
      <c r="K29" s="88"/>
      <c r="L29" s="89"/>
      <c r="M29" s="42">
        <f t="shared" si="8"/>
        <v>43851</v>
      </c>
      <c r="N29" s="84">
        <v>8.3333333333333339</v>
      </c>
      <c r="O29" s="85"/>
      <c r="P29" s="86"/>
      <c r="Q29" s="87"/>
      <c r="R29" s="88">
        <f t="shared" si="9"/>
        <v>-8.3333333333333339</v>
      </c>
      <c r="S29" s="88"/>
      <c r="T29" s="89"/>
      <c r="U29" s="42">
        <f t="shared" si="10"/>
        <v>43853</v>
      </c>
      <c r="V29" s="84">
        <v>8.3333333333333339</v>
      </c>
      <c r="W29" s="85"/>
      <c r="X29" s="86"/>
      <c r="Y29" s="87"/>
      <c r="Z29" s="88">
        <f t="shared" si="11"/>
        <v>-8.3333333333333339</v>
      </c>
      <c r="AA29" s="88"/>
      <c r="AB29" s="89"/>
      <c r="AC29" s="43">
        <f t="shared" si="12"/>
        <v>43854</v>
      </c>
      <c r="AD29" s="84">
        <v>8.3333333333333339</v>
      </c>
      <c r="AE29" s="85"/>
      <c r="AF29" s="86"/>
      <c r="AG29" s="87"/>
      <c r="AH29" s="88">
        <f t="shared" si="13"/>
        <v>-8.3333333333333339</v>
      </c>
      <c r="AI29" s="88"/>
      <c r="AJ29" s="88"/>
    </row>
    <row r="30" spans="2:36">
      <c r="B30" s="39">
        <f t="shared" si="15"/>
        <v>2020</v>
      </c>
      <c r="C30" s="40" t="str">
        <f t="shared" si="6"/>
        <v>janv</v>
      </c>
      <c r="D30" s="41">
        <v>5</v>
      </c>
      <c r="E30" s="42">
        <f t="shared" si="14"/>
        <v>43857</v>
      </c>
      <c r="F30" s="84">
        <v>0.33333333333333331</v>
      </c>
      <c r="G30" s="85"/>
      <c r="H30" s="86"/>
      <c r="I30" s="87"/>
      <c r="J30" s="88">
        <f t="shared" si="7"/>
        <v>-0.33333333333333331</v>
      </c>
      <c r="K30" s="88"/>
      <c r="L30" s="89"/>
      <c r="M30" s="42">
        <f t="shared" si="8"/>
        <v>43858</v>
      </c>
      <c r="N30" s="84">
        <v>0.33333333333333331</v>
      </c>
      <c r="O30" s="85"/>
      <c r="P30" s="86"/>
      <c r="Q30" s="87"/>
      <c r="R30" s="88">
        <f t="shared" si="9"/>
        <v>-0.33333333333333331</v>
      </c>
      <c r="S30" s="88"/>
      <c r="T30" s="89"/>
      <c r="U30" s="42">
        <f t="shared" si="10"/>
        <v>43860</v>
      </c>
      <c r="V30" s="84">
        <v>0.33333333333333331</v>
      </c>
      <c r="W30" s="85"/>
      <c r="X30" s="86"/>
      <c r="Y30" s="87"/>
      <c r="Z30" s="88">
        <f t="shared" si="11"/>
        <v>-0.33333333333333331</v>
      </c>
      <c r="AA30" s="88"/>
      <c r="AB30" s="89"/>
      <c r="AC30" s="43">
        <f t="shared" si="12"/>
        <v>43861</v>
      </c>
      <c r="AD30" s="84">
        <v>0.33333333333333331</v>
      </c>
      <c r="AE30" s="85"/>
      <c r="AF30" s="86"/>
      <c r="AG30" s="87"/>
      <c r="AH30" s="88">
        <f t="shared" si="13"/>
        <v>-0.33333333333333331</v>
      </c>
      <c r="AI30" s="88"/>
      <c r="AJ30" s="88"/>
    </row>
    <row r="31" spans="2:36">
      <c r="B31" s="39">
        <f t="shared" si="15"/>
        <v>2020</v>
      </c>
      <c r="C31" s="40" t="str">
        <f t="shared" si="6"/>
        <v>févr</v>
      </c>
      <c r="D31" s="41">
        <v>6</v>
      </c>
      <c r="E31" s="42">
        <f t="shared" si="14"/>
        <v>43864</v>
      </c>
      <c r="F31" s="84">
        <v>0.33333333333333331</v>
      </c>
      <c r="G31" s="85"/>
      <c r="H31" s="86"/>
      <c r="I31" s="87"/>
      <c r="J31" s="88">
        <f t="shared" si="7"/>
        <v>-0.33333333333333331</v>
      </c>
      <c r="K31" s="88"/>
      <c r="L31" s="89"/>
      <c r="M31" s="42">
        <f t="shared" si="8"/>
        <v>43865</v>
      </c>
      <c r="N31" s="84">
        <v>0.33333333333333331</v>
      </c>
      <c r="O31" s="85"/>
      <c r="P31" s="86"/>
      <c r="Q31" s="87"/>
      <c r="R31" s="88">
        <f t="shared" si="9"/>
        <v>-0.33333333333333331</v>
      </c>
      <c r="S31" s="88"/>
      <c r="T31" s="89"/>
      <c r="U31" s="42">
        <f t="shared" si="10"/>
        <v>43867</v>
      </c>
      <c r="V31" s="84">
        <v>0.33333333333333331</v>
      </c>
      <c r="W31" s="85"/>
      <c r="X31" s="86"/>
      <c r="Y31" s="87"/>
      <c r="Z31" s="88">
        <f t="shared" si="11"/>
        <v>-0.33333333333333331</v>
      </c>
      <c r="AA31" s="88"/>
      <c r="AB31" s="89"/>
      <c r="AC31" s="43">
        <f t="shared" si="12"/>
        <v>43868</v>
      </c>
      <c r="AD31" s="84">
        <v>0.33333333333333331</v>
      </c>
      <c r="AE31" s="85"/>
      <c r="AF31" s="86"/>
      <c r="AG31" s="87"/>
      <c r="AH31" s="88">
        <f t="shared" si="13"/>
        <v>-0.33333333333333331</v>
      </c>
      <c r="AI31" s="88"/>
      <c r="AJ31" s="88"/>
    </row>
    <row r="32" spans="2:36">
      <c r="B32" s="39">
        <f t="shared" si="15"/>
        <v>2020</v>
      </c>
      <c r="C32" s="40" t="str">
        <f t="shared" si="6"/>
        <v>févr</v>
      </c>
      <c r="D32" s="41">
        <v>7</v>
      </c>
      <c r="E32" s="42">
        <f t="shared" si="14"/>
        <v>43871</v>
      </c>
      <c r="F32" s="84"/>
      <c r="G32" s="85"/>
      <c r="H32" s="86"/>
      <c r="I32" s="87"/>
      <c r="J32" s="88">
        <f t="shared" si="7"/>
        <v>0</v>
      </c>
      <c r="K32" s="88"/>
      <c r="L32" s="89"/>
      <c r="M32" s="42">
        <f t="shared" si="8"/>
        <v>43872</v>
      </c>
      <c r="N32" s="84"/>
      <c r="O32" s="85"/>
      <c r="P32" s="86"/>
      <c r="Q32" s="87"/>
      <c r="R32" s="88">
        <f t="shared" si="9"/>
        <v>0</v>
      </c>
      <c r="S32" s="88"/>
      <c r="T32" s="89"/>
      <c r="U32" s="42">
        <f t="shared" si="10"/>
        <v>43874</v>
      </c>
      <c r="V32" s="84"/>
      <c r="W32" s="85"/>
      <c r="X32" s="86"/>
      <c r="Y32" s="87"/>
      <c r="Z32" s="88">
        <f t="shared" si="11"/>
        <v>0</v>
      </c>
      <c r="AA32" s="88"/>
      <c r="AB32" s="89"/>
      <c r="AC32" s="43">
        <f t="shared" si="12"/>
        <v>43875</v>
      </c>
      <c r="AD32" s="84"/>
      <c r="AE32" s="85"/>
      <c r="AF32" s="86"/>
      <c r="AG32" s="87"/>
      <c r="AH32" s="88">
        <f t="shared" si="13"/>
        <v>0</v>
      </c>
      <c r="AI32" s="88"/>
      <c r="AJ32" s="88"/>
    </row>
    <row r="33" spans="2:36">
      <c r="B33" s="39">
        <f t="shared" si="15"/>
        <v>2020</v>
      </c>
      <c r="C33" s="40" t="str">
        <f t="shared" si="6"/>
        <v>févr</v>
      </c>
      <c r="D33" s="41">
        <v>8</v>
      </c>
      <c r="E33" s="42">
        <f t="shared" si="14"/>
        <v>43878</v>
      </c>
      <c r="F33" s="84"/>
      <c r="G33" s="85"/>
      <c r="H33" s="86"/>
      <c r="I33" s="87"/>
      <c r="J33" s="88">
        <f t="shared" si="7"/>
        <v>0</v>
      </c>
      <c r="K33" s="88"/>
      <c r="L33" s="89"/>
      <c r="M33" s="42">
        <f t="shared" si="8"/>
        <v>43879</v>
      </c>
      <c r="N33" s="84"/>
      <c r="O33" s="85"/>
      <c r="P33" s="86"/>
      <c r="Q33" s="87"/>
      <c r="R33" s="88">
        <f t="shared" si="9"/>
        <v>0</v>
      </c>
      <c r="S33" s="88"/>
      <c r="T33" s="89"/>
      <c r="U33" s="42">
        <f t="shared" si="10"/>
        <v>43881</v>
      </c>
      <c r="V33" s="84"/>
      <c r="W33" s="85"/>
      <c r="X33" s="86"/>
      <c r="Y33" s="87"/>
      <c r="Z33" s="88">
        <f t="shared" si="11"/>
        <v>0</v>
      </c>
      <c r="AA33" s="88"/>
      <c r="AB33" s="89"/>
      <c r="AC33" s="43">
        <f t="shared" si="12"/>
        <v>43882</v>
      </c>
      <c r="AD33" s="84"/>
      <c r="AE33" s="85"/>
      <c r="AF33" s="86"/>
      <c r="AG33" s="87"/>
      <c r="AH33" s="88">
        <f t="shared" si="13"/>
        <v>0</v>
      </c>
      <c r="AI33" s="88"/>
      <c r="AJ33" s="88"/>
    </row>
    <row r="34" spans="2:36">
      <c r="B34" s="39">
        <f t="shared" si="15"/>
        <v>2020</v>
      </c>
      <c r="C34" s="40" t="str">
        <f t="shared" si="6"/>
        <v>févr</v>
      </c>
      <c r="D34" s="41">
        <v>9</v>
      </c>
      <c r="E34" s="42">
        <f t="shared" si="14"/>
        <v>43885</v>
      </c>
      <c r="F34" s="84">
        <v>0.33333333333333331</v>
      </c>
      <c r="G34" s="85"/>
      <c r="H34" s="86"/>
      <c r="I34" s="87"/>
      <c r="J34" s="88">
        <f t="shared" si="7"/>
        <v>-0.33333333333333331</v>
      </c>
      <c r="K34" s="88"/>
      <c r="L34" s="89"/>
      <c r="M34" s="42">
        <f t="shared" si="8"/>
        <v>43886</v>
      </c>
      <c r="N34" s="84">
        <v>0.33333333333333331</v>
      </c>
      <c r="O34" s="85"/>
      <c r="P34" s="86"/>
      <c r="Q34" s="87"/>
      <c r="R34" s="88">
        <f t="shared" si="9"/>
        <v>-0.33333333333333331</v>
      </c>
      <c r="S34" s="88"/>
      <c r="T34" s="89"/>
      <c r="U34" s="42">
        <f t="shared" si="10"/>
        <v>43888</v>
      </c>
      <c r="V34" s="84">
        <v>0.33333333333333331</v>
      </c>
      <c r="W34" s="85"/>
      <c r="X34" s="86"/>
      <c r="Y34" s="87"/>
      <c r="Z34" s="88">
        <f t="shared" si="11"/>
        <v>-0.33333333333333331</v>
      </c>
      <c r="AA34" s="88"/>
      <c r="AB34" s="89"/>
      <c r="AC34" s="43">
        <f t="shared" si="12"/>
        <v>43889</v>
      </c>
      <c r="AD34" s="84">
        <v>0.33333333333333331</v>
      </c>
      <c r="AE34" s="85"/>
      <c r="AF34" s="86"/>
      <c r="AG34" s="87"/>
      <c r="AH34" s="88">
        <f t="shared" si="13"/>
        <v>-0.33333333333333331</v>
      </c>
      <c r="AI34" s="88"/>
      <c r="AJ34" s="88"/>
    </row>
    <row r="35" spans="2:36">
      <c r="B35" s="39">
        <f t="shared" si="15"/>
        <v>2020</v>
      </c>
      <c r="C35" s="40" t="str">
        <f t="shared" si="6"/>
        <v>mars</v>
      </c>
      <c r="D35" s="41">
        <v>10</v>
      </c>
      <c r="E35" s="42">
        <f t="shared" si="14"/>
        <v>43892</v>
      </c>
      <c r="F35" s="84">
        <v>8.3333333333333339</v>
      </c>
      <c r="G35" s="85"/>
      <c r="H35" s="86"/>
      <c r="I35" s="87"/>
      <c r="J35" s="88">
        <f t="shared" si="7"/>
        <v>-8.3333333333333339</v>
      </c>
      <c r="K35" s="88"/>
      <c r="L35" s="89"/>
      <c r="M35" s="42">
        <f t="shared" si="8"/>
        <v>43893</v>
      </c>
      <c r="N35" s="84">
        <v>8.3333333333333339</v>
      </c>
      <c r="O35" s="85"/>
      <c r="P35" s="86"/>
      <c r="Q35" s="87"/>
      <c r="R35" s="88">
        <f t="shared" si="9"/>
        <v>-8.3333333333333339</v>
      </c>
      <c r="S35" s="88"/>
      <c r="T35" s="89"/>
      <c r="U35" s="42">
        <f t="shared" si="10"/>
        <v>43895</v>
      </c>
      <c r="V35" s="84">
        <v>8.3333333333333339</v>
      </c>
      <c r="W35" s="85"/>
      <c r="X35" s="86"/>
      <c r="Y35" s="87"/>
      <c r="Z35" s="88">
        <f t="shared" si="11"/>
        <v>-8.3333333333333339</v>
      </c>
      <c r="AA35" s="88"/>
      <c r="AB35" s="89"/>
      <c r="AC35" s="43">
        <f t="shared" si="12"/>
        <v>43896</v>
      </c>
      <c r="AD35" s="84">
        <v>8.3333333333333339</v>
      </c>
      <c r="AE35" s="85"/>
      <c r="AF35" s="86"/>
      <c r="AG35" s="87"/>
      <c r="AH35" s="88">
        <f t="shared" si="13"/>
        <v>-8.3333333333333339</v>
      </c>
      <c r="AI35" s="88"/>
      <c r="AJ35" s="88"/>
    </row>
    <row r="36" spans="2:36">
      <c r="B36" s="39">
        <f t="shared" si="15"/>
        <v>2020</v>
      </c>
      <c r="C36" s="40" t="str">
        <f t="shared" si="6"/>
        <v>mars</v>
      </c>
      <c r="D36" s="41">
        <v>11</v>
      </c>
      <c r="E36" s="42">
        <f t="shared" si="14"/>
        <v>43899</v>
      </c>
      <c r="F36" s="84">
        <v>0.33333333333333331</v>
      </c>
      <c r="G36" s="85"/>
      <c r="H36" s="86"/>
      <c r="I36" s="87"/>
      <c r="J36" s="88">
        <f t="shared" si="7"/>
        <v>-0.33333333333333331</v>
      </c>
      <c r="K36" s="88"/>
      <c r="L36" s="89"/>
      <c r="M36" s="42">
        <f t="shared" si="8"/>
        <v>43900</v>
      </c>
      <c r="N36" s="84">
        <v>0.33333333333333331</v>
      </c>
      <c r="O36" s="85"/>
      <c r="P36" s="86"/>
      <c r="Q36" s="87"/>
      <c r="R36" s="88">
        <f t="shared" si="9"/>
        <v>-0.33333333333333331</v>
      </c>
      <c r="S36" s="88"/>
      <c r="T36" s="89"/>
      <c r="U36" s="42">
        <f t="shared" si="10"/>
        <v>43902</v>
      </c>
      <c r="V36" s="84">
        <v>0.33333333333333331</v>
      </c>
      <c r="W36" s="85"/>
      <c r="X36" s="86"/>
      <c r="Y36" s="87"/>
      <c r="Z36" s="88">
        <f t="shared" si="11"/>
        <v>-0.33333333333333331</v>
      </c>
      <c r="AA36" s="88"/>
      <c r="AB36" s="89"/>
      <c r="AC36" s="43">
        <f t="shared" si="12"/>
        <v>43903</v>
      </c>
      <c r="AD36" s="84">
        <v>0.33333333333333331</v>
      </c>
      <c r="AE36" s="85"/>
      <c r="AF36" s="86"/>
      <c r="AG36" s="87"/>
      <c r="AH36" s="88">
        <f t="shared" si="13"/>
        <v>-0.33333333333333331</v>
      </c>
      <c r="AI36" s="88"/>
      <c r="AJ36" s="88"/>
    </row>
    <row r="37" spans="2:36">
      <c r="B37" s="39">
        <f t="shared" si="15"/>
        <v>2020</v>
      </c>
      <c r="C37" s="40" t="str">
        <f t="shared" si="6"/>
        <v>mars</v>
      </c>
      <c r="D37" s="41">
        <v>12</v>
      </c>
      <c r="E37" s="42">
        <f t="shared" si="14"/>
        <v>43906</v>
      </c>
      <c r="F37" s="84">
        <v>0.33333333333333331</v>
      </c>
      <c r="G37" s="85"/>
      <c r="H37" s="86"/>
      <c r="I37" s="87"/>
      <c r="J37" s="88">
        <f t="shared" si="7"/>
        <v>-0.33333333333333331</v>
      </c>
      <c r="K37" s="88"/>
      <c r="L37" s="89"/>
      <c r="M37" s="42">
        <f t="shared" si="8"/>
        <v>43907</v>
      </c>
      <c r="N37" s="84">
        <v>0.33333333333333331</v>
      </c>
      <c r="O37" s="85"/>
      <c r="P37" s="86"/>
      <c r="Q37" s="87"/>
      <c r="R37" s="88">
        <f t="shared" si="9"/>
        <v>-0.33333333333333331</v>
      </c>
      <c r="S37" s="88"/>
      <c r="T37" s="89"/>
      <c r="U37" s="42">
        <f t="shared" si="10"/>
        <v>43909</v>
      </c>
      <c r="V37" s="84">
        <v>0.33333333333333331</v>
      </c>
      <c r="W37" s="85"/>
      <c r="X37" s="86"/>
      <c r="Y37" s="87"/>
      <c r="Z37" s="88">
        <f t="shared" si="11"/>
        <v>-0.33333333333333331</v>
      </c>
      <c r="AA37" s="88"/>
      <c r="AB37" s="89"/>
      <c r="AC37" s="43">
        <f t="shared" si="12"/>
        <v>43910</v>
      </c>
      <c r="AD37" s="84">
        <v>0.33333333333333331</v>
      </c>
      <c r="AE37" s="85"/>
      <c r="AF37" s="86"/>
      <c r="AG37" s="87"/>
      <c r="AH37" s="88">
        <f t="shared" si="13"/>
        <v>-0.33333333333333331</v>
      </c>
      <c r="AI37" s="88"/>
      <c r="AJ37" s="88"/>
    </row>
    <row r="38" spans="2:36">
      <c r="B38" s="39">
        <f t="shared" si="15"/>
        <v>2020</v>
      </c>
      <c r="C38" s="40" t="str">
        <f t="shared" si="6"/>
        <v>mars</v>
      </c>
      <c r="D38" s="41">
        <v>13</v>
      </c>
      <c r="E38" s="42">
        <f t="shared" si="14"/>
        <v>43913</v>
      </c>
      <c r="F38" s="84">
        <v>0.33333333333333331</v>
      </c>
      <c r="G38" s="85"/>
      <c r="H38" s="86"/>
      <c r="I38" s="87"/>
      <c r="J38" s="88">
        <f t="shared" si="7"/>
        <v>-0.33333333333333331</v>
      </c>
      <c r="K38" s="88"/>
      <c r="L38" s="89"/>
      <c r="M38" s="42">
        <f t="shared" si="8"/>
        <v>43914</v>
      </c>
      <c r="N38" s="84">
        <v>0.33333333333333331</v>
      </c>
      <c r="O38" s="85"/>
      <c r="P38" s="86"/>
      <c r="Q38" s="87"/>
      <c r="R38" s="88">
        <f t="shared" si="9"/>
        <v>-0.33333333333333331</v>
      </c>
      <c r="S38" s="88"/>
      <c r="T38" s="89"/>
      <c r="U38" s="42">
        <f t="shared" si="10"/>
        <v>43916</v>
      </c>
      <c r="V38" s="84">
        <v>0.33333333333333331</v>
      </c>
      <c r="W38" s="85"/>
      <c r="X38" s="86"/>
      <c r="Y38" s="87"/>
      <c r="Z38" s="88">
        <f t="shared" si="11"/>
        <v>-0.33333333333333331</v>
      </c>
      <c r="AA38" s="88"/>
      <c r="AB38" s="89"/>
      <c r="AC38" s="43">
        <f t="shared" si="12"/>
        <v>43917</v>
      </c>
      <c r="AD38" s="84">
        <v>0.33333333333333331</v>
      </c>
      <c r="AE38" s="85"/>
      <c r="AF38" s="86"/>
      <c r="AG38" s="87"/>
      <c r="AH38" s="88">
        <f t="shared" si="13"/>
        <v>-0.33333333333333331</v>
      </c>
      <c r="AI38" s="88"/>
      <c r="AJ38" s="88"/>
    </row>
    <row r="39" spans="2:36">
      <c r="B39" s="39">
        <f t="shared" si="15"/>
        <v>2020</v>
      </c>
      <c r="C39" s="40" t="str">
        <f t="shared" si="6"/>
        <v>mars</v>
      </c>
      <c r="D39" s="41">
        <v>14</v>
      </c>
      <c r="E39" s="42">
        <f t="shared" si="14"/>
        <v>43920</v>
      </c>
      <c r="F39" s="84">
        <v>0.33333333333333331</v>
      </c>
      <c r="G39" s="85"/>
      <c r="H39" s="86"/>
      <c r="I39" s="87"/>
      <c r="J39" s="88">
        <f t="shared" si="7"/>
        <v>-0.33333333333333331</v>
      </c>
      <c r="K39" s="88"/>
      <c r="L39" s="89"/>
      <c r="M39" s="42">
        <f t="shared" si="8"/>
        <v>43921</v>
      </c>
      <c r="N39" s="84">
        <v>0.33333333333333331</v>
      </c>
      <c r="O39" s="85"/>
      <c r="P39" s="86"/>
      <c r="Q39" s="87"/>
      <c r="R39" s="88">
        <f t="shared" si="9"/>
        <v>-0.33333333333333331</v>
      </c>
      <c r="S39" s="88"/>
      <c r="T39" s="89"/>
      <c r="U39" s="42">
        <f t="shared" si="10"/>
        <v>43923</v>
      </c>
      <c r="V39" s="84">
        <v>0.33333333333333331</v>
      </c>
      <c r="W39" s="85"/>
      <c r="X39" s="86"/>
      <c r="Y39" s="87"/>
      <c r="Z39" s="88">
        <f t="shared" si="11"/>
        <v>-0.33333333333333331</v>
      </c>
      <c r="AA39" s="88"/>
      <c r="AB39" s="89"/>
      <c r="AC39" s="43">
        <f t="shared" si="12"/>
        <v>43924</v>
      </c>
      <c r="AD39" s="84">
        <v>0.33333333333333331</v>
      </c>
      <c r="AE39" s="85"/>
      <c r="AF39" s="86"/>
      <c r="AG39" s="87"/>
      <c r="AH39" s="88">
        <f t="shared" si="13"/>
        <v>-0.33333333333333331</v>
      </c>
      <c r="AI39" s="88"/>
      <c r="AJ39" s="88"/>
    </row>
    <row r="40" spans="2:36">
      <c r="B40" s="39">
        <f t="shared" si="15"/>
        <v>2020</v>
      </c>
      <c r="C40" s="40" t="str">
        <f t="shared" si="6"/>
        <v>avr</v>
      </c>
      <c r="D40" s="41">
        <v>15</v>
      </c>
      <c r="E40" s="42">
        <f t="shared" si="14"/>
        <v>43927</v>
      </c>
      <c r="F40" s="84">
        <v>0.33333333333333331</v>
      </c>
      <c r="G40" s="85"/>
      <c r="H40" s="86"/>
      <c r="I40" s="87"/>
      <c r="J40" s="88">
        <f t="shared" si="7"/>
        <v>-0.33333333333333331</v>
      </c>
      <c r="K40" s="88"/>
      <c r="L40" s="89"/>
      <c r="M40" s="42">
        <f t="shared" si="8"/>
        <v>43928</v>
      </c>
      <c r="N40" s="84">
        <v>0.33333333333333331</v>
      </c>
      <c r="O40" s="85"/>
      <c r="P40" s="86"/>
      <c r="Q40" s="87"/>
      <c r="R40" s="88">
        <f t="shared" si="9"/>
        <v>-0.33333333333333331</v>
      </c>
      <c r="S40" s="88"/>
      <c r="T40" s="89"/>
      <c r="U40" s="42">
        <f t="shared" si="10"/>
        <v>43930</v>
      </c>
      <c r="V40" s="84">
        <v>0.33333333333333331</v>
      </c>
      <c r="W40" s="85"/>
      <c r="X40" s="86"/>
      <c r="Y40" s="87"/>
      <c r="Z40" s="88">
        <f t="shared" si="11"/>
        <v>-0.33333333333333331</v>
      </c>
      <c r="AA40" s="88"/>
      <c r="AB40" s="89"/>
      <c r="AC40" s="43">
        <f t="shared" si="12"/>
        <v>43931</v>
      </c>
      <c r="AD40" s="84">
        <v>0.33333333333333331</v>
      </c>
      <c r="AE40" s="85"/>
      <c r="AF40" s="86"/>
      <c r="AG40" s="87"/>
      <c r="AH40" s="88">
        <f t="shared" si="13"/>
        <v>-0.33333333333333331</v>
      </c>
      <c r="AI40" s="88"/>
      <c r="AJ40" s="88"/>
    </row>
    <row r="41" spans="2:36">
      <c r="B41" s="39">
        <f t="shared" si="15"/>
        <v>2020</v>
      </c>
      <c r="C41" s="40" t="str">
        <f t="shared" si="6"/>
        <v>avr</v>
      </c>
      <c r="D41" s="41">
        <v>16</v>
      </c>
      <c r="E41" s="42">
        <f t="shared" si="14"/>
        <v>43934</v>
      </c>
      <c r="F41" s="84">
        <v>0.33333333333333331</v>
      </c>
      <c r="G41" s="85"/>
      <c r="H41" s="86"/>
      <c r="I41" s="87"/>
      <c r="J41" s="88">
        <f t="shared" si="7"/>
        <v>-0.33333333333333331</v>
      </c>
      <c r="K41" s="88"/>
      <c r="L41" s="89"/>
      <c r="M41" s="42">
        <f t="shared" si="8"/>
        <v>43935</v>
      </c>
      <c r="N41" s="84">
        <v>0.33333333333333331</v>
      </c>
      <c r="O41" s="85"/>
      <c r="P41" s="86"/>
      <c r="Q41" s="87"/>
      <c r="R41" s="88">
        <f t="shared" si="9"/>
        <v>-0.33333333333333331</v>
      </c>
      <c r="S41" s="88"/>
      <c r="T41" s="89"/>
      <c r="U41" s="42">
        <f t="shared" si="10"/>
        <v>43937</v>
      </c>
      <c r="V41" s="84">
        <v>0.33333333333333331</v>
      </c>
      <c r="W41" s="85"/>
      <c r="X41" s="86"/>
      <c r="Y41" s="87"/>
      <c r="Z41" s="88">
        <f t="shared" si="11"/>
        <v>-0.33333333333333331</v>
      </c>
      <c r="AA41" s="88"/>
      <c r="AB41" s="89"/>
      <c r="AC41" s="43">
        <f t="shared" si="12"/>
        <v>43938</v>
      </c>
      <c r="AD41" s="84">
        <v>0.33333333333333331</v>
      </c>
      <c r="AE41" s="85"/>
      <c r="AF41" s="86"/>
      <c r="AG41" s="87"/>
      <c r="AH41" s="88">
        <f t="shared" si="13"/>
        <v>-0.33333333333333331</v>
      </c>
      <c r="AI41" s="88"/>
      <c r="AJ41" s="88"/>
    </row>
    <row r="42" spans="2:36">
      <c r="B42" s="39">
        <f t="shared" si="15"/>
        <v>2020</v>
      </c>
      <c r="C42" s="40" t="str">
        <f t="shared" si="6"/>
        <v>avr</v>
      </c>
      <c r="D42" s="41">
        <v>17</v>
      </c>
      <c r="E42" s="42">
        <f t="shared" si="14"/>
        <v>43941</v>
      </c>
      <c r="F42" s="84"/>
      <c r="G42" s="85"/>
      <c r="H42" s="86"/>
      <c r="I42" s="87"/>
      <c r="J42" s="88">
        <f t="shared" si="7"/>
        <v>0</v>
      </c>
      <c r="K42" s="88"/>
      <c r="L42" s="89"/>
      <c r="M42" s="42">
        <f t="shared" si="8"/>
        <v>43942</v>
      </c>
      <c r="N42" s="84"/>
      <c r="O42" s="85"/>
      <c r="P42" s="86"/>
      <c r="Q42" s="87"/>
      <c r="R42" s="88">
        <f t="shared" si="9"/>
        <v>0</v>
      </c>
      <c r="S42" s="88"/>
      <c r="T42" s="89"/>
      <c r="U42" s="42">
        <f t="shared" si="10"/>
        <v>43944</v>
      </c>
      <c r="V42" s="84"/>
      <c r="W42" s="85"/>
      <c r="X42" s="86"/>
      <c r="Y42" s="87"/>
      <c r="Z42" s="88">
        <f t="shared" si="11"/>
        <v>0</v>
      </c>
      <c r="AA42" s="88"/>
      <c r="AB42" s="89"/>
      <c r="AC42" s="43">
        <f t="shared" si="12"/>
        <v>43945</v>
      </c>
      <c r="AD42" s="84"/>
      <c r="AE42" s="85"/>
      <c r="AF42" s="86"/>
      <c r="AG42" s="87"/>
      <c r="AH42" s="88">
        <f t="shared" si="13"/>
        <v>0</v>
      </c>
      <c r="AI42" s="88"/>
      <c r="AJ42" s="88"/>
    </row>
    <row r="43" spans="2:36">
      <c r="B43" s="39">
        <f t="shared" si="15"/>
        <v>2020</v>
      </c>
      <c r="C43" s="40" t="str">
        <f t="shared" si="6"/>
        <v>avr</v>
      </c>
      <c r="D43" s="41">
        <v>18</v>
      </c>
      <c r="E43" s="42">
        <f t="shared" si="14"/>
        <v>43948</v>
      </c>
      <c r="F43" s="84">
        <v>0.33333333333333331</v>
      </c>
      <c r="G43" s="85"/>
      <c r="H43" s="86"/>
      <c r="I43" s="87"/>
      <c r="J43" s="88">
        <f t="shared" si="7"/>
        <v>-0.33333333333333331</v>
      </c>
      <c r="K43" s="88"/>
      <c r="L43" s="89"/>
      <c r="M43" s="42">
        <f t="shared" si="8"/>
        <v>43949</v>
      </c>
      <c r="N43" s="84">
        <v>0.33333333333333331</v>
      </c>
      <c r="O43" s="85"/>
      <c r="P43" s="86"/>
      <c r="Q43" s="87"/>
      <c r="R43" s="88">
        <f t="shared" si="9"/>
        <v>-0.33333333333333331</v>
      </c>
      <c r="S43" s="88"/>
      <c r="T43" s="89"/>
      <c r="U43" s="42">
        <f t="shared" si="10"/>
        <v>43951</v>
      </c>
      <c r="V43" s="84">
        <v>0.33333333333333331</v>
      </c>
      <c r="W43" s="85"/>
      <c r="X43" s="90"/>
      <c r="Y43" s="87"/>
      <c r="Z43" s="88">
        <f t="shared" si="11"/>
        <v>-0.33333333333333331</v>
      </c>
      <c r="AA43" s="88"/>
      <c r="AB43" s="89"/>
      <c r="AC43" s="43">
        <f t="shared" si="12"/>
        <v>43952</v>
      </c>
      <c r="AD43" s="84">
        <v>0.33333333333333331</v>
      </c>
      <c r="AE43" s="85"/>
      <c r="AF43" s="86"/>
      <c r="AG43" s="87"/>
      <c r="AH43" s="88">
        <f t="shared" si="13"/>
        <v>-0.33333333333333331</v>
      </c>
      <c r="AI43" s="88"/>
      <c r="AJ43" s="88"/>
    </row>
    <row r="44" spans="2:36">
      <c r="B44" s="39">
        <f t="shared" si="15"/>
        <v>2020</v>
      </c>
      <c r="C44" s="40" t="str">
        <f t="shared" si="6"/>
        <v>mai</v>
      </c>
      <c r="D44" s="41">
        <v>19</v>
      </c>
      <c r="E44" s="42">
        <f t="shared" si="14"/>
        <v>43955</v>
      </c>
      <c r="F44" s="84">
        <v>0.33333333333333331</v>
      </c>
      <c r="G44" s="85"/>
      <c r="H44" s="86"/>
      <c r="I44" s="87"/>
      <c r="J44" s="88">
        <f t="shared" si="7"/>
        <v>-0.33333333333333331</v>
      </c>
      <c r="K44" s="88"/>
      <c r="L44" s="89"/>
      <c r="M44" s="42">
        <f t="shared" si="8"/>
        <v>43956</v>
      </c>
      <c r="N44" s="84">
        <v>0.33333333333333331</v>
      </c>
      <c r="O44" s="85"/>
      <c r="P44" s="86"/>
      <c r="Q44" s="87"/>
      <c r="R44" s="88">
        <f t="shared" si="9"/>
        <v>-0.33333333333333331</v>
      </c>
      <c r="S44" s="88"/>
      <c r="T44" s="89"/>
      <c r="U44" s="42">
        <f t="shared" si="10"/>
        <v>43958</v>
      </c>
      <c r="V44" s="84">
        <v>0.33333333333333331</v>
      </c>
      <c r="W44" s="85"/>
      <c r="X44" s="86"/>
      <c r="Y44" s="87"/>
      <c r="Z44" s="88">
        <f t="shared" si="11"/>
        <v>-0.33333333333333331</v>
      </c>
      <c r="AA44" s="88"/>
      <c r="AB44" s="89"/>
      <c r="AC44" s="43">
        <f t="shared" si="12"/>
        <v>43959</v>
      </c>
      <c r="AD44" s="84">
        <v>0.33333333333333331</v>
      </c>
      <c r="AE44" s="85"/>
      <c r="AF44" s="86"/>
      <c r="AG44" s="87"/>
      <c r="AH44" s="88">
        <f t="shared" si="13"/>
        <v>-0.33333333333333331</v>
      </c>
      <c r="AI44" s="88"/>
      <c r="AJ44" s="88"/>
    </row>
    <row r="45" spans="2:36">
      <c r="B45" s="39">
        <f t="shared" si="15"/>
        <v>2020</v>
      </c>
      <c r="C45" s="40" t="str">
        <f t="shared" si="6"/>
        <v>mai</v>
      </c>
      <c r="D45" s="41">
        <v>20</v>
      </c>
      <c r="E45" s="42">
        <f t="shared" si="14"/>
        <v>43962</v>
      </c>
      <c r="F45" s="84">
        <v>0.33333333333333331</v>
      </c>
      <c r="G45" s="85"/>
      <c r="H45" s="86"/>
      <c r="I45" s="87"/>
      <c r="J45" s="88">
        <f t="shared" si="7"/>
        <v>-0.33333333333333331</v>
      </c>
      <c r="K45" s="88"/>
      <c r="L45" s="89"/>
      <c r="M45" s="42">
        <f t="shared" si="8"/>
        <v>43963</v>
      </c>
      <c r="N45" s="84">
        <v>0.33333333333333331</v>
      </c>
      <c r="O45" s="85"/>
      <c r="P45" s="86"/>
      <c r="Q45" s="87"/>
      <c r="R45" s="88">
        <f t="shared" si="9"/>
        <v>-0.33333333333333331</v>
      </c>
      <c r="S45" s="88"/>
      <c r="T45" s="89"/>
      <c r="U45" s="42">
        <f t="shared" si="10"/>
        <v>43965</v>
      </c>
      <c r="V45" s="84">
        <v>0.33333333333333331</v>
      </c>
      <c r="W45" s="85"/>
      <c r="X45" s="86"/>
      <c r="Y45" s="87"/>
      <c r="Z45" s="88">
        <f t="shared" si="11"/>
        <v>-0.33333333333333331</v>
      </c>
      <c r="AA45" s="88"/>
      <c r="AB45" s="89"/>
      <c r="AC45" s="43">
        <f t="shared" si="12"/>
        <v>43966</v>
      </c>
      <c r="AD45" s="84">
        <v>0.33333333333333331</v>
      </c>
      <c r="AE45" s="85"/>
      <c r="AF45" s="86"/>
      <c r="AG45" s="87"/>
      <c r="AH45" s="88">
        <f t="shared" si="13"/>
        <v>-0.33333333333333331</v>
      </c>
      <c r="AI45" s="88"/>
      <c r="AJ45" s="88"/>
    </row>
    <row r="46" spans="2:36">
      <c r="B46" s="39">
        <f t="shared" si="15"/>
        <v>2020</v>
      </c>
      <c r="C46" s="40" t="str">
        <f t="shared" si="6"/>
        <v>mai</v>
      </c>
      <c r="D46" s="41">
        <v>21</v>
      </c>
      <c r="E46" s="42">
        <f t="shared" si="14"/>
        <v>43969</v>
      </c>
      <c r="F46" s="84">
        <v>0.33333333333333331</v>
      </c>
      <c r="G46" s="85"/>
      <c r="H46" s="86"/>
      <c r="I46" s="87"/>
      <c r="J46" s="88">
        <f t="shared" si="7"/>
        <v>-0.33333333333333331</v>
      </c>
      <c r="K46" s="88"/>
      <c r="L46" s="89"/>
      <c r="M46" s="42">
        <f t="shared" si="8"/>
        <v>43970</v>
      </c>
      <c r="N46" s="84">
        <v>0.33333333333333331</v>
      </c>
      <c r="O46" s="85"/>
      <c r="P46" s="86"/>
      <c r="Q46" s="87"/>
      <c r="R46" s="88">
        <f t="shared" si="9"/>
        <v>-0.33333333333333331</v>
      </c>
      <c r="S46" s="88"/>
      <c r="T46" s="89"/>
      <c r="U46" s="42">
        <f t="shared" si="10"/>
        <v>43972</v>
      </c>
      <c r="V46" s="84">
        <v>0.33333333333333331</v>
      </c>
      <c r="W46" s="85"/>
      <c r="X46" s="86"/>
      <c r="Y46" s="87"/>
      <c r="Z46" s="88">
        <f t="shared" si="11"/>
        <v>-0.33333333333333331</v>
      </c>
      <c r="AA46" s="88"/>
      <c r="AB46" s="89"/>
      <c r="AC46" s="43">
        <f t="shared" si="12"/>
        <v>43973</v>
      </c>
      <c r="AD46" s="84">
        <v>0.33333333333333331</v>
      </c>
      <c r="AE46" s="85"/>
      <c r="AF46" s="86"/>
      <c r="AG46" s="87"/>
      <c r="AH46" s="88">
        <f t="shared" si="13"/>
        <v>-0.33333333333333331</v>
      </c>
      <c r="AI46" s="88"/>
      <c r="AJ46" s="88"/>
    </row>
    <row r="47" spans="2:36">
      <c r="B47" s="39">
        <f t="shared" si="15"/>
        <v>2020</v>
      </c>
      <c r="C47" s="40" t="str">
        <f t="shared" si="6"/>
        <v>mai</v>
      </c>
      <c r="D47" s="41">
        <v>22</v>
      </c>
      <c r="E47" s="42">
        <f t="shared" si="14"/>
        <v>43976</v>
      </c>
      <c r="F47" s="84">
        <v>0.33333333333333331</v>
      </c>
      <c r="G47" s="85"/>
      <c r="H47" s="86"/>
      <c r="I47" s="87"/>
      <c r="J47" s="88">
        <f t="shared" si="7"/>
        <v>-0.33333333333333331</v>
      </c>
      <c r="K47" s="88"/>
      <c r="L47" s="89"/>
      <c r="M47" s="42">
        <f t="shared" si="8"/>
        <v>43977</v>
      </c>
      <c r="N47" s="84">
        <v>0.33333333333333331</v>
      </c>
      <c r="O47" s="85"/>
      <c r="P47" s="86"/>
      <c r="Q47" s="87"/>
      <c r="R47" s="88">
        <f t="shared" si="9"/>
        <v>-0.33333333333333331</v>
      </c>
      <c r="S47" s="88"/>
      <c r="T47" s="89"/>
      <c r="U47" s="42">
        <f t="shared" si="10"/>
        <v>43979</v>
      </c>
      <c r="V47" s="84">
        <v>0.33333333333333331</v>
      </c>
      <c r="W47" s="85"/>
      <c r="X47" s="86"/>
      <c r="Y47" s="87"/>
      <c r="Z47" s="88">
        <f t="shared" si="11"/>
        <v>-0.33333333333333331</v>
      </c>
      <c r="AA47" s="88"/>
      <c r="AB47" s="89"/>
      <c r="AC47" s="43">
        <f t="shared" si="12"/>
        <v>43980</v>
      </c>
      <c r="AD47" s="84">
        <v>0.33333333333333331</v>
      </c>
      <c r="AE47" s="85"/>
      <c r="AF47" s="86"/>
      <c r="AG47" s="87"/>
      <c r="AH47" s="88">
        <f t="shared" si="13"/>
        <v>-0.33333333333333331</v>
      </c>
      <c r="AI47" s="88"/>
      <c r="AJ47" s="88"/>
    </row>
    <row r="48" spans="2:36">
      <c r="B48" s="39">
        <f t="shared" si="15"/>
        <v>2020</v>
      </c>
      <c r="C48" s="40" t="str">
        <f t="shared" si="6"/>
        <v>juin</v>
      </c>
      <c r="D48" s="41">
        <v>23</v>
      </c>
      <c r="E48" s="42">
        <f t="shared" si="14"/>
        <v>43983</v>
      </c>
      <c r="F48" s="84">
        <v>0.33333333333333331</v>
      </c>
      <c r="G48" s="85"/>
      <c r="H48" s="86"/>
      <c r="I48" s="87"/>
      <c r="J48" s="88">
        <f t="shared" si="7"/>
        <v>-0.33333333333333331</v>
      </c>
      <c r="K48" s="88"/>
      <c r="L48" s="89"/>
      <c r="M48" s="42">
        <f t="shared" si="8"/>
        <v>43984</v>
      </c>
      <c r="N48" s="84">
        <v>0.33333333333333331</v>
      </c>
      <c r="O48" s="85"/>
      <c r="P48" s="86"/>
      <c r="Q48" s="87"/>
      <c r="R48" s="88">
        <f t="shared" si="9"/>
        <v>-0.33333333333333331</v>
      </c>
      <c r="S48" s="88"/>
      <c r="T48" s="89"/>
      <c r="U48" s="42">
        <f t="shared" si="10"/>
        <v>43986</v>
      </c>
      <c r="V48" s="84">
        <v>0.33333333333333331</v>
      </c>
      <c r="W48" s="85"/>
      <c r="X48" s="86"/>
      <c r="Y48" s="87"/>
      <c r="Z48" s="88">
        <f t="shared" si="11"/>
        <v>-0.33333333333333331</v>
      </c>
      <c r="AA48" s="88"/>
      <c r="AB48" s="89"/>
      <c r="AC48" s="43">
        <f t="shared" si="12"/>
        <v>43987</v>
      </c>
      <c r="AD48" s="84">
        <v>0.33333333333333331</v>
      </c>
      <c r="AE48" s="85"/>
      <c r="AF48" s="86"/>
      <c r="AG48" s="87"/>
      <c r="AH48" s="88">
        <f t="shared" si="13"/>
        <v>-0.33333333333333331</v>
      </c>
      <c r="AI48" s="88"/>
      <c r="AJ48" s="88"/>
    </row>
    <row r="49" spans="2:36">
      <c r="B49" s="39">
        <f t="shared" si="15"/>
        <v>2020</v>
      </c>
      <c r="C49" s="40" t="str">
        <f t="shared" si="6"/>
        <v>juin</v>
      </c>
      <c r="D49" s="41">
        <v>24</v>
      </c>
      <c r="E49" s="42">
        <f t="shared" si="14"/>
        <v>43990</v>
      </c>
      <c r="F49" s="84">
        <v>0.33333333333333331</v>
      </c>
      <c r="G49" s="85"/>
      <c r="H49" s="86"/>
      <c r="I49" s="87"/>
      <c r="J49" s="88">
        <f t="shared" si="7"/>
        <v>-0.33333333333333331</v>
      </c>
      <c r="K49" s="88"/>
      <c r="L49" s="89"/>
      <c r="M49" s="42">
        <f t="shared" si="8"/>
        <v>43991</v>
      </c>
      <c r="N49" s="84">
        <v>0.33333333333333331</v>
      </c>
      <c r="O49" s="85"/>
      <c r="P49" s="86"/>
      <c r="Q49" s="87"/>
      <c r="R49" s="88">
        <f t="shared" si="9"/>
        <v>-0.33333333333333331</v>
      </c>
      <c r="S49" s="88"/>
      <c r="T49" s="89"/>
      <c r="U49" s="42">
        <f t="shared" si="10"/>
        <v>43993</v>
      </c>
      <c r="V49" s="84">
        <v>0.33333333333333331</v>
      </c>
      <c r="W49" s="85"/>
      <c r="X49" s="86"/>
      <c r="Y49" s="87"/>
      <c r="Z49" s="88">
        <f t="shared" si="11"/>
        <v>-0.33333333333333331</v>
      </c>
      <c r="AA49" s="88"/>
      <c r="AB49" s="89"/>
      <c r="AC49" s="43">
        <f t="shared" si="12"/>
        <v>43994</v>
      </c>
      <c r="AD49" s="84">
        <v>0.33333333333333331</v>
      </c>
      <c r="AE49" s="85"/>
      <c r="AF49" s="86"/>
      <c r="AG49" s="87"/>
      <c r="AH49" s="88">
        <f t="shared" si="13"/>
        <v>-0.33333333333333331</v>
      </c>
      <c r="AI49" s="88"/>
      <c r="AJ49" s="88"/>
    </row>
    <row r="50" spans="2:36">
      <c r="B50" s="39">
        <f t="shared" si="15"/>
        <v>2020</v>
      </c>
      <c r="C50" s="40" t="str">
        <f t="shared" si="6"/>
        <v>juin</v>
      </c>
      <c r="D50" s="41">
        <v>25</v>
      </c>
      <c r="E50" s="42">
        <f t="shared" si="14"/>
        <v>43997</v>
      </c>
      <c r="F50" s="84">
        <v>0.33333333333333331</v>
      </c>
      <c r="G50" s="85"/>
      <c r="H50" s="86"/>
      <c r="I50" s="87"/>
      <c r="J50" s="88">
        <f t="shared" si="7"/>
        <v>-0.33333333333333331</v>
      </c>
      <c r="K50" s="88"/>
      <c r="L50" s="89"/>
      <c r="M50" s="42">
        <f t="shared" si="8"/>
        <v>43998</v>
      </c>
      <c r="N50" s="84">
        <v>0.33333333333333331</v>
      </c>
      <c r="O50" s="85"/>
      <c r="P50" s="86"/>
      <c r="Q50" s="87"/>
      <c r="R50" s="88">
        <f t="shared" si="9"/>
        <v>-0.33333333333333331</v>
      </c>
      <c r="S50" s="88"/>
      <c r="T50" s="89"/>
      <c r="U50" s="42">
        <f t="shared" si="10"/>
        <v>44000</v>
      </c>
      <c r="V50" s="84">
        <v>0.33333333333333331</v>
      </c>
      <c r="W50" s="85"/>
      <c r="X50" s="86"/>
      <c r="Y50" s="87"/>
      <c r="Z50" s="88">
        <f t="shared" si="11"/>
        <v>-0.33333333333333331</v>
      </c>
      <c r="AA50" s="88"/>
      <c r="AB50" s="89"/>
      <c r="AC50" s="43">
        <f t="shared" si="12"/>
        <v>44001</v>
      </c>
      <c r="AD50" s="84">
        <v>0.33333333333333331</v>
      </c>
      <c r="AE50" s="85"/>
      <c r="AF50" s="86"/>
      <c r="AG50" s="87"/>
      <c r="AH50" s="88">
        <f t="shared" si="13"/>
        <v>-0.33333333333333331</v>
      </c>
      <c r="AI50" s="88"/>
      <c r="AJ50" s="88"/>
    </row>
    <row r="51" spans="2:36">
      <c r="B51" s="39">
        <f t="shared" si="15"/>
        <v>2020</v>
      </c>
      <c r="C51" s="40" t="str">
        <f t="shared" si="6"/>
        <v>juin</v>
      </c>
      <c r="D51" s="41">
        <v>26</v>
      </c>
      <c r="E51" s="42">
        <f t="shared" si="14"/>
        <v>44004</v>
      </c>
      <c r="F51" s="84">
        <v>0.33333333333333331</v>
      </c>
      <c r="G51" s="85"/>
      <c r="H51" s="86"/>
      <c r="I51" s="87"/>
      <c r="J51" s="88">
        <f t="shared" si="7"/>
        <v>-0.33333333333333331</v>
      </c>
      <c r="K51" s="88"/>
      <c r="L51" s="89"/>
      <c r="M51" s="42">
        <f t="shared" si="8"/>
        <v>44005</v>
      </c>
      <c r="N51" s="84">
        <v>0.33333333333333331</v>
      </c>
      <c r="O51" s="85"/>
      <c r="P51" s="86"/>
      <c r="Q51" s="87"/>
      <c r="R51" s="88">
        <f t="shared" si="9"/>
        <v>-0.33333333333333331</v>
      </c>
      <c r="S51" s="88"/>
      <c r="T51" s="89"/>
      <c r="U51" s="42">
        <f t="shared" si="10"/>
        <v>44007</v>
      </c>
      <c r="V51" s="84">
        <v>0.33333333333333331</v>
      </c>
      <c r="W51" s="85"/>
      <c r="X51" s="86"/>
      <c r="Y51" s="87"/>
      <c r="Z51" s="88">
        <f t="shared" si="11"/>
        <v>-0.33333333333333331</v>
      </c>
      <c r="AA51" s="88"/>
      <c r="AB51" s="89"/>
      <c r="AC51" s="43">
        <f t="shared" si="12"/>
        <v>44008</v>
      </c>
      <c r="AD51" s="84">
        <v>0.33333333333333331</v>
      </c>
      <c r="AE51" s="85"/>
      <c r="AF51" s="86"/>
      <c r="AG51" s="87"/>
      <c r="AH51" s="88">
        <f t="shared" si="13"/>
        <v>-0.33333333333333331</v>
      </c>
      <c r="AI51" s="88"/>
      <c r="AJ51" s="88"/>
    </row>
    <row r="52" spans="2:36">
      <c r="B52" s="39">
        <f t="shared" si="15"/>
        <v>2020</v>
      </c>
      <c r="C52" s="40" t="str">
        <f t="shared" si="6"/>
        <v>juin</v>
      </c>
      <c r="D52" s="41">
        <v>27</v>
      </c>
      <c r="E52" s="42">
        <f t="shared" si="14"/>
        <v>44011</v>
      </c>
      <c r="F52" s="84"/>
      <c r="G52" s="85"/>
      <c r="H52" s="86"/>
      <c r="I52" s="87"/>
      <c r="J52" s="88">
        <f t="shared" si="7"/>
        <v>0</v>
      </c>
      <c r="K52" s="88"/>
      <c r="L52" s="89"/>
      <c r="M52" s="42">
        <f t="shared" si="8"/>
        <v>44012</v>
      </c>
      <c r="N52" s="84"/>
      <c r="O52" s="85"/>
      <c r="P52" s="86"/>
      <c r="Q52" s="87"/>
      <c r="R52" s="88">
        <f t="shared" si="9"/>
        <v>0</v>
      </c>
      <c r="S52" s="88"/>
      <c r="T52" s="89"/>
      <c r="U52" s="42">
        <f t="shared" si="10"/>
        <v>44014</v>
      </c>
      <c r="V52" s="84"/>
      <c r="W52" s="85"/>
      <c r="X52" s="86"/>
      <c r="Y52" s="87"/>
      <c r="Z52" s="88">
        <f t="shared" si="11"/>
        <v>0</v>
      </c>
      <c r="AA52" s="88"/>
      <c r="AB52" s="89"/>
      <c r="AC52" s="43">
        <f t="shared" si="12"/>
        <v>44015</v>
      </c>
      <c r="AD52" s="84"/>
      <c r="AE52" s="85"/>
      <c r="AF52" s="86"/>
      <c r="AG52" s="87"/>
      <c r="AH52" s="88">
        <f t="shared" si="13"/>
        <v>0</v>
      </c>
      <c r="AI52" s="88"/>
      <c r="AJ52" s="88"/>
    </row>
    <row r="53" spans="2:36">
      <c r="B53" s="39">
        <f t="shared" si="15"/>
        <v>2020</v>
      </c>
      <c r="C53" s="40" t="str">
        <f t="shared" si="6"/>
        <v>juil</v>
      </c>
      <c r="D53" s="41">
        <v>28</v>
      </c>
      <c r="E53" s="42">
        <f t="shared" si="14"/>
        <v>44018</v>
      </c>
      <c r="F53" s="84">
        <v>0.33333333333333331</v>
      </c>
      <c r="G53" s="85"/>
      <c r="H53" s="86"/>
      <c r="I53" s="87"/>
      <c r="J53" s="88">
        <f t="shared" si="7"/>
        <v>-0.33333333333333331</v>
      </c>
      <c r="K53" s="88"/>
      <c r="L53" s="89"/>
      <c r="M53" s="42">
        <f t="shared" si="8"/>
        <v>44019</v>
      </c>
      <c r="N53" s="84">
        <v>0.33333333333333331</v>
      </c>
      <c r="O53" s="85"/>
      <c r="P53" s="86"/>
      <c r="Q53" s="87"/>
      <c r="R53" s="88">
        <f t="shared" si="9"/>
        <v>-0.33333333333333331</v>
      </c>
      <c r="S53" s="88"/>
      <c r="T53" s="89"/>
      <c r="U53" s="42">
        <f t="shared" si="10"/>
        <v>44021</v>
      </c>
      <c r="V53" s="84">
        <v>0.33333333333333331</v>
      </c>
      <c r="W53" s="85"/>
      <c r="X53" s="86"/>
      <c r="Y53" s="87"/>
      <c r="Z53" s="88">
        <f t="shared" si="11"/>
        <v>-0.33333333333333331</v>
      </c>
      <c r="AA53" s="88"/>
      <c r="AB53" s="89"/>
      <c r="AC53" s="43">
        <f t="shared" si="12"/>
        <v>44022</v>
      </c>
      <c r="AD53" s="84">
        <v>0.33333333333333331</v>
      </c>
      <c r="AE53" s="85"/>
      <c r="AF53" s="86"/>
      <c r="AG53" s="87"/>
      <c r="AH53" s="88">
        <f t="shared" si="13"/>
        <v>-0.33333333333333331</v>
      </c>
      <c r="AI53" s="88"/>
      <c r="AJ53" s="88"/>
    </row>
    <row r="54" spans="2:36">
      <c r="B54" s="39">
        <f t="shared" si="15"/>
        <v>2020</v>
      </c>
      <c r="C54" s="40" t="str">
        <f t="shared" si="6"/>
        <v>juil</v>
      </c>
      <c r="D54" s="41">
        <v>29</v>
      </c>
      <c r="E54" s="42">
        <f t="shared" si="14"/>
        <v>44025</v>
      </c>
      <c r="F54" s="84">
        <v>8.3333333333333339</v>
      </c>
      <c r="G54" s="85"/>
      <c r="H54" s="86"/>
      <c r="I54" s="87"/>
      <c r="J54" s="88">
        <f t="shared" si="7"/>
        <v>-8.3333333333333339</v>
      </c>
      <c r="K54" s="88"/>
      <c r="L54" s="89"/>
      <c r="M54" s="42">
        <f t="shared" si="8"/>
        <v>44026</v>
      </c>
      <c r="N54" s="84">
        <v>8.3333333333333339</v>
      </c>
      <c r="O54" s="85"/>
      <c r="P54" s="86"/>
      <c r="Q54" s="87"/>
      <c r="R54" s="88">
        <f t="shared" si="9"/>
        <v>-8.3333333333333339</v>
      </c>
      <c r="S54" s="88"/>
      <c r="T54" s="89"/>
      <c r="U54" s="42">
        <f t="shared" si="10"/>
        <v>44028</v>
      </c>
      <c r="V54" s="84">
        <v>8.3333333333333339</v>
      </c>
      <c r="W54" s="85"/>
      <c r="X54" s="86"/>
      <c r="Y54" s="87"/>
      <c r="Z54" s="88">
        <f t="shared" si="11"/>
        <v>-8.3333333333333339</v>
      </c>
      <c r="AA54" s="88"/>
      <c r="AB54" s="89"/>
      <c r="AC54" s="43">
        <f t="shared" si="12"/>
        <v>44029</v>
      </c>
      <c r="AD54" s="84">
        <v>8.3333333333333339</v>
      </c>
      <c r="AE54" s="85"/>
      <c r="AF54" s="86"/>
      <c r="AG54" s="87"/>
      <c r="AH54" s="88">
        <f t="shared" si="13"/>
        <v>-8.3333333333333339</v>
      </c>
      <c r="AI54" s="88"/>
      <c r="AJ54" s="88"/>
    </row>
    <row r="55" spans="2:36">
      <c r="B55" s="39">
        <f t="shared" si="15"/>
        <v>2020</v>
      </c>
      <c r="C55" s="40" t="str">
        <f t="shared" si="6"/>
        <v>juil</v>
      </c>
      <c r="D55" s="41">
        <v>30</v>
      </c>
      <c r="E55" s="42">
        <f t="shared" si="14"/>
        <v>44032</v>
      </c>
      <c r="F55" s="84">
        <v>8.3333333333333339</v>
      </c>
      <c r="G55" s="85"/>
      <c r="H55" s="86"/>
      <c r="I55" s="87"/>
      <c r="J55" s="88">
        <f t="shared" si="7"/>
        <v>-8.3333333333333339</v>
      </c>
      <c r="K55" s="88"/>
      <c r="L55" s="89"/>
      <c r="M55" s="42">
        <f t="shared" si="8"/>
        <v>44033</v>
      </c>
      <c r="N55" s="84">
        <v>8.3333333333333339</v>
      </c>
      <c r="O55" s="85"/>
      <c r="P55" s="86"/>
      <c r="Q55" s="87"/>
      <c r="R55" s="88">
        <f t="shared" si="9"/>
        <v>-8.3333333333333339</v>
      </c>
      <c r="S55" s="88"/>
      <c r="T55" s="89"/>
      <c r="U55" s="42">
        <f t="shared" si="10"/>
        <v>44035</v>
      </c>
      <c r="V55" s="84">
        <v>8.3333333333333339</v>
      </c>
      <c r="W55" s="85"/>
      <c r="X55" s="86"/>
      <c r="Y55" s="87"/>
      <c r="Z55" s="88">
        <f t="shared" si="11"/>
        <v>-8.3333333333333339</v>
      </c>
      <c r="AA55" s="88"/>
      <c r="AB55" s="89"/>
      <c r="AC55" s="43">
        <f t="shared" si="12"/>
        <v>44036</v>
      </c>
      <c r="AD55" s="84">
        <v>8.3333333333333339</v>
      </c>
      <c r="AE55" s="85"/>
      <c r="AF55" s="86"/>
      <c r="AG55" s="87"/>
      <c r="AH55" s="88">
        <f t="shared" si="13"/>
        <v>-8.3333333333333339</v>
      </c>
      <c r="AI55" s="88"/>
      <c r="AJ55" s="88"/>
    </row>
    <row r="56" spans="2:36">
      <c r="B56" s="39">
        <f t="shared" si="15"/>
        <v>2020</v>
      </c>
      <c r="C56" s="40" t="str">
        <f t="shared" si="6"/>
        <v>juil</v>
      </c>
      <c r="D56" s="41">
        <v>31</v>
      </c>
      <c r="E56" s="42">
        <f t="shared" si="14"/>
        <v>44039</v>
      </c>
      <c r="F56" s="84">
        <v>0.33333333333333331</v>
      </c>
      <c r="G56" s="85"/>
      <c r="H56" s="86"/>
      <c r="I56" s="87"/>
      <c r="J56" s="88">
        <f t="shared" si="7"/>
        <v>-0.33333333333333331</v>
      </c>
      <c r="K56" s="88"/>
      <c r="L56" s="89"/>
      <c r="M56" s="42">
        <f t="shared" si="8"/>
        <v>44040</v>
      </c>
      <c r="N56" s="84">
        <v>0.33333333333333331</v>
      </c>
      <c r="O56" s="85"/>
      <c r="P56" s="86"/>
      <c r="Q56" s="87"/>
      <c r="R56" s="88">
        <f t="shared" si="9"/>
        <v>-0.33333333333333331</v>
      </c>
      <c r="S56" s="88"/>
      <c r="T56" s="89"/>
      <c r="U56" s="42">
        <f t="shared" si="10"/>
        <v>44042</v>
      </c>
      <c r="V56" s="84">
        <v>0.33333333333333331</v>
      </c>
      <c r="W56" s="85"/>
      <c r="X56" s="86"/>
      <c r="Y56" s="87"/>
      <c r="Z56" s="88">
        <f t="shared" si="11"/>
        <v>-0.33333333333333331</v>
      </c>
      <c r="AA56" s="88"/>
      <c r="AB56" s="89"/>
      <c r="AC56" s="43">
        <f t="shared" si="12"/>
        <v>44043</v>
      </c>
      <c r="AD56" s="84">
        <v>0.33333333333333331</v>
      </c>
      <c r="AE56" s="85"/>
      <c r="AF56" s="86"/>
      <c r="AG56" s="87"/>
      <c r="AH56" s="88">
        <f t="shared" si="13"/>
        <v>-0.33333333333333331</v>
      </c>
      <c r="AI56" s="88"/>
      <c r="AJ56" s="88"/>
    </row>
    <row r="57" spans="2:36">
      <c r="B57" s="39">
        <f t="shared" si="15"/>
        <v>2020</v>
      </c>
      <c r="C57" s="40" t="str">
        <f t="shared" si="6"/>
        <v>août</v>
      </c>
      <c r="D57" s="41">
        <v>32</v>
      </c>
      <c r="E57" s="42">
        <f t="shared" si="14"/>
        <v>44046</v>
      </c>
      <c r="F57" s="84">
        <v>0.33333333333333331</v>
      </c>
      <c r="G57" s="85"/>
      <c r="H57" s="86"/>
      <c r="I57" s="87"/>
      <c r="J57" s="88">
        <f t="shared" si="7"/>
        <v>-0.33333333333333331</v>
      </c>
      <c r="K57" s="88"/>
      <c r="L57" s="89"/>
      <c r="M57" s="42">
        <f t="shared" si="8"/>
        <v>44047</v>
      </c>
      <c r="N57" s="84">
        <v>0.33333333333333331</v>
      </c>
      <c r="O57" s="85"/>
      <c r="P57" s="86"/>
      <c r="Q57" s="87"/>
      <c r="R57" s="88">
        <f t="shared" si="9"/>
        <v>-0.33333333333333331</v>
      </c>
      <c r="S57" s="88"/>
      <c r="T57" s="89"/>
      <c r="U57" s="42">
        <f t="shared" si="10"/>
        <v>44049</v>
      </c>
      <c r="V57" s="84">
        <v>0.33333333333333331</v>
      </c>
      <c r="W57" s="85"/>
      <c r="X57" s="86"/>
      <c r="Y57" s="87"/>
      <c r="Z57" s="88">
        <f t="shared" si="11"/>
        <v>-0.33333333333333331</v>
      </c>
      <c r="AA57" s="88"/>
      <c r="AB57" s="89"/>
      <c r="AC57" s="43">
        <f t="shared" si="12"/>
        <v>44050</v>
      </c>
      <c r="AD57" s="84">
        <v>0.33333333333333331</v>
      </c>
      <c r="AE57" s="85"/>
      <c r="AF57" s="86"/>
      <c r="AG57" s="87"/>
      <c r="AH57" s="88">
        <f t="shared" si="13"/>
        <v>-0.33333333333333331</v>
      </c>
      <c r="AI57" s="88"/>
      <c r="AJ57" s="88"/>
    </row>
    <row r="58" spans="2:36">
      <c r="B58" s="39">
        <f t="shared" si="15"/>
        <v>2020</v>
      </c>
      <c r="C58" s="40" t="str">
        <f t="shared" si="6"/>
        <v>août</v>
      </c>
      <c r="D58" s="41">
        <v>33</v>
      </c>
      <c r="E58" s="42">
        <f t="shared" si="14"/>
        <v>44053</v>
      </c>
      <c r="F58" s="84"/>
      <c r="G58" s="85"/>
      <c r="H58" s="86"/>
      <c r="I58" s="87"/>
      <c r="J58" s="88">
        <f t="shared" si="7"/>
        <v>0</v>
      </c>
      <c r="K58" s="88"/>
      <c r="L58" s="89"/>
      <c r="M58" s="42">
        <f t="shared" si="8"/>
        <v>44054</v>
      </c>
      <c r="N58" s="84"/>
      <c r="O58" s="85"/>
      <c r="P58" s="86"/>
      <c r="Q58" s="87"/>
      <c r="R58" s="88">
        <f t="shared" si="9"/>
        <v>0</v>
      </c>
      <c r="S58" s="88"/>
      <c r="T58" s="89"/>
      <c r="U58" s="42">
        <f t="shared" si="10"/>
        <v>44056</v>
      </c>
      <c r="V58" s="84"/>
      <c r="W58" s="85"/>
      <c r="X58" s="86"/>
      <c r="Y58" s="87"/>
      <c r="Z58" s="88">
        <f t="shared" si="11"/>
        <v>0</v>
      </c>
      <c r="AA58" s="88"/>
      <c r="AB58" s="89"/>
      <c r="AC58" s="43">
        <f t="shared" si="12"/>
        <v>44057</v>
      </c>
      <c r="AD58" s="84"/>
      <c r="AE58" s="85"/>
      <c r="AF58" s="86"/>
      <c r="AG58" s="87"/>
      <c r="AH58" s="88">
        <f t="shared" si="13"/>
        <v>0</v>
      </c>
      <c r="AI58" s="88"/>
      <c r="AJ58" s="88"/>
    </row>
    <row r="59" spans="2:36">
      <c r="B59" s="39">
        <f t="shared" si="15"/>
        <v>2020</v>
      </c>
      <c r="C59" s="40" t="str">
        <f t="shared" si="6"/>
        <v>août</v>
      </c>
      <c r="D59" s="41">
        <v>34</v>
      </c>
      <c r="E59" s="42">
        <f t="shared" si="14"/>
        <v>44060</v>
      </c>
      <c r="F59" s="84"/>
      <c r="G59" s="85"/>
      <c r="H59" s="86"/>
      <c r="I59" s="87"/>
      <c r="J59" s="88">
        <f t="shared" si="7"/>
        <v>0</v>
      </c>
      <c r="K59" s="88"/>
      <c r="L59" s="89"/>
      <c r="M59" s="42">
        <f t="shared" si="8"/>
        <v>44061</v>
      </c>
      <c r="N59" s="84"/>
      <c r="O59" s="85"/>
      <c r="P59" s="86"/>
      <c r="Q59" s="87"/>
      <c r="R59" s="88">
        <f t="shared" si="9"/>
        <v>0</v>
      </c>
      <c r="S59" s="88"/>
      <c r="T59" s="89"/>
      <c r="U59" s="42">
        <f t="shared" si="10"/>
        <v>44063</v>
      </c>
      <c r="V59" s="84"/>
      <c r="W59" s="85"/>
      <c r="X59" s="86"/>
      <c r="Y59" s="87"/>
      <c r="Z59" s="88">
        <f t="shared" si="11"/>
        <v>0</v>
      </c>
      <c r="AA59" s="88"/>
      <c r="AB59" s="89"/>
      <c r="AC59" s="43">
        <f t="shared" si="12"/>
        <v>44064</v>
      </c>
      <c r="AD59" s="84"/>
      <c r="AE59" s="85"/>
      <c r="AF59" s="86"/>
      <c r="AG59" s="87"/>
      <c r="AH59" s="88">
        <f t="shared" si="13"/>
        <v>0</v>
      </c>
      <c r="AI59" s="88"/>
      <c r="AJ59" s="88"/>
    </row>
    <row r="60" spans="2:36">
      <c r="B60" s="39">
        <f t="shared" si="15"/>
        <v>2020</v>
      </c>
      <c r="C60" s="40" t="str">
        <f t="shared" si="6"/>
        <v>août</v>
      </c>
      <c r="D60" s="41">
        <v>35</v>
      </c>
      <c r="E60" s="42">
        <f t="shared" si="14"/>
        <v>44067</v>
      </c>
      <c r="F60" s="84">
        <v>0.33333333333333331</v>
      </c>
      <c r="G60" s="85"/>
      <c r="H60" s="86"/>
      <c r="I60" s="87"/>
      <c r="J60" s="88">
        <f t="shared" si="7"/>
        <v>-0.33333333333333331</v>
      </c>
      <c r="K60" s="88"/>
      <c r="L60" s="89"/>
      <c r="M60" s="42">
        <f t="shared" si="8"/>
        <v>44068</v>
      </c>
      <c r="N60" s="84">
        <v>0.33333333333333331</v>
      </c>
      <c r="O60" s="85"/>
      <c r="P60" s="86"/>
      <c r="Q60" s="87"/>
      <c r="R60" s="88">
        <f t="shared" si="9"/>
        <v>-0.33333333333333331</v>
      </c>
      <c r="S60" s="88"/>
      <c r="T60" s="89"/>
      <c r="U60" s="42">
        <f t="shared" si="10"/>
        <v>44070</v>
      </c>
      <c r="V60" s="84">
        <v>0.33333333333333331</v>
      </c>
      <c r="W60" s="85"/>
      <c r="X60" s="86"/>
      <c r="Y60" s="87"/>
      <c r="Z60" s="88">
        <f t="shared" si="11"/>
        <v>-0.33333333333333331</v>
      </c>
      <c r="AA60" s="88"/>
      <c r="AB60" s="89"/>
      <c r="AC60" s="43">
        <f t="shared" si="12"/>
        <v>44071</v>
      </c>
      <c r="AD60" s="84">
        <v>0.33333333333333331</v>
      </c>
      <c r="AE60" s="85"/>
      <c r="AF60" s="86"/>
      <c r="AG60" s="87"/>
      <c r="AH60" s="88">
        <f t="shared" si="13"/>
        <v>-0.33333333333333331</v>
      </c>
      <c r="AI60" s="88"/>
      <c r="AJ60" s="88"/>
    </row>
    <row r="61" spans="2:36">
      <c r="B61" s="39">
        <f t="shared" si="15"/>
        <v>2020</v>
      </c>
      <c r="C61" s="40" t="str">
        <f t="shared" si="6"/>
        <v>août</v>
      </c>
      <c r="D61" s="41">
        <v>36</v>
      </c>
      <c r="E61" s="42">
        <f t="shared" si="14"/>
        <v>44074</v>
      </c>
      <c r="F61" s="84">
        <v>8.3333333333333339</v>
      </c>
      <c r="G61" s="85"/>
      <c r="H61" s="86"/>
      <c r="I61" s="87"/>
      <c r="J61" s="88">
        <f t="shared" si="7"/>
        <v>-8.3333333333333339</v>
      </c>
      <c r="K61" s="88"/>
      <c r="L61" s="89"/>
      <c r="M61" s="42">
        <f t="shared" si="8"/>
        <v>44075</v>
      </c>
      <c r="N61" s="84">
        <v>8.3333333333333339</v>
      </c>
      <c r="O61" s="85"/>
      <c r="P61" s="86"/>
      <c r="Q61" s="87"/>
      <c r="R61" s="88">
        <f t="shared" si="9"/>
        <v>-8.3333333333333339</v>
      </c>
      <c r="S61" s="88"/>
      <c r="T61" s="89"/>
      <c r="U61" s="42">
        <f t="shared" si="10"/>
        <v>44077</v>
      </c>
      <c r="V61" s="84">
        <v>8.3333333333333339</v>
      </c>
      <c r="W61" s="85"/>
      <c r="X61" s="86"/>
      <c r="Y61" s="87"/>
      <c r="Z61" s="88">
        <f t="shared" si="11"/>
        <v>-8.3333333333333339</v>
      </c>
      <c r="AA61" s="88"/>
      <c r="AB61" s="89"/>
      <c r="AC61" s="43">
        <f t="shared" si="12"/>
        <v>44078</v>
      </c>
      <c r="AD61" s="84">
        <v>8.3333333333333339</v>
      </c>
      <c r="AE61" s="85"/>
      <c r="AF61" s="86"/>
      <c r="AG61" s="87"/>
      <c r="AH61" s="88">
        <f t="shared" si="13"/>
        <v>-8.3333333333333339</v>
      </c>
      <c r="AI61" s="88"/>
      <c r="AJ61" s="88"/>
    </row>
    <row r="62" spans="2:36">
      <c r="B62" s="39">
        <f t="shared" si="15"/>
        <v>2020</v>
      </c>
      <c r="C62" s="40" t="str">
        <f t="shared" si="6"/>
        <v>sept</v>
      </c>
      <c r="D62" s="41">
        <v>37</v>
      </c>
      <c r="E62" s="42">
        <f t="shared" si="14"/>
        <v>44081</v>
      </c>
      <c r="F62" s="84">
        <v>0.33333333333333331</v>
      </c>
      <c r="G62" s="85"/>
      <c r="H62" s="86"/>
      <c r="I62" s="87"/>
      <c r="J62" s="88">
        <f t="shared" si="7"/>
        <v>-0.33333333333333331</v>
      </c>
      <c r="K62" s="88"/>
      <c r="L62" s="89"/>
      <c r="M62" s="42">
        <f t="shared" si="8"/>
        <v>44082</v>
      </c>
      <c r="N62" s="84">
        <v>0.33333333333333331</v>
      </c>
      <c r="O62" s="85"/>
      <c r="P62" s="86"/>
      <c r="Q62" s="87"/>
      <c r="R62" s="88">
        <f t="shared" si="9"/>
        <v>-0.33333333333333331</v>
      </c>
      <c r="S62" s="88"/>
      <c r="T62" s="89"/>
      <c r="U62" s="42">
        <f t="shared" si="10"/>
        <v>44084</v>
      </c>
      <c r="V62" s="84">
        <v>0.33333333333333331</v>
      </c>
      <c r="W62" s="85"/>
      <c r="X62" s="86"/>
      <c r="Y62" s="87"/>
      <c r="Z62" s="88">
        <f t="shared" si="11"/>
        <v>-0.33333333333333331</v>
      </c>
      <c r="AA62" s="88"/>
      <c r="AB62" s="89"/>
      <c r="AC62" s="43">
        <f t="shared" si="12"/>
        <v>44085</v>
      </c>
      <c r="AD62" s="84">
        <v>0.33333333333333331</v>
      </c>
      <c r="AE62" s="85"/>
      <c r="AF62" s="86"/>
      <c r="AG62" s="87"/>
      <c r="AH62" s="88">
        <f t="shared" si="13"/>
        <v>-0.33333333333333331</v>
      </c>
      <c r="AI62" s="88"/>
      <c r="AJ62" s="88"/>
    </row>
    <row r="63" spans="2:36">
      <c r="B63" s="39">
        <f t="shared" si="15"/>
        <v>2020</v>
      </c>
      <c r="C63" s="40" t="str">
        <f t="shared" si="6"/>
        <v>sept</v>
      </c>
      <c r="D63" s="41">
        <v>38</v>
      </c>
      <c r="E63" s="42">
        <f t="shared" si="14"/>
        <v>44088</v>
      </c>
      <c r="F63" s="84">
        <v>0.33333333333333331</v>
      </c>
      <c r="G63" s="85"/>
      <c r="H63" s="86"/>
      <c r="I63" s="87"/>
      <c r="J63" s="88">
        <f t="shared" si="7"/>
        <v>-0.33333333333333331</v>
      </c>
      <c r="K63" s="88"/>
      <c r="L63" s="89"/>
      <c r="M63" s="42">
        <f t="shared" si="8"/>
        <v>44089</v>
      </c>
      <c r="N63" s="84">
        <v>0.33333333333333331</v>
      </c>
      <c r="O63" s="85"/>
      <c r="P63" s="86"/>
      <c r="Q63" s="87"/>
      <c r="R63" s="88">
        <f t="shared" si="9"/>
        <v>-0.33333333333333331</v>
      </c>
      <c r="S63" s="88"/>
      <c r="T63" s="89"/>
      <c r="U63" s="42">
        <f t="shared" si="10"/>
        <v>44091</v>
      </c>
      <c r="V63" s="84">
        <v>0.33333333333333331</v>
      </c>
      <c r="W63" s="85"/>
      <c r="X63" s="86"/>
      <c r="Y63" s="87"/>
      <c r="Z63" s="88">
        <f t="shared" si="11"/>
        <v>-0.33333333333333331</v>
      </c>
      <c r="AA63" s="88"/>
      <c r="AB63" s="89"/>
      <c r="AC63" s="43">
        <f t="shared" si="12"/>
        <v>44092</v>
      </c>
      <c r="AD63" s="84">
        <v>0.33333333333333331</v>
      </c>
      <c r="AE63" s="85"/>
      <c r="AF63" s="86"/>
      <c r="AG63" s="87"/>
      <c r="AH63" s="88">
        <f t="shared" si="13"/>
        <v>-0.33333333333333331</v>
      </c>
      <c r="AI63" s="88"/>
      <c r="AJ63" s="88"/>
    </row>
    <row r="64" spans="2:36">
      <c r="B64" s="39">
        <f t="shared" si="15"/>
        <v>2020</v>
      </c>
      <c r="C64" s="40" t="str">
        <f t="shared" si="6"/>
        <v>sept</v>
      </c>
      <c r="D64" s="41">
        <v>39</v>
      </c>
      <c r="E64" s="42">
        <f t="shared" si="14"/>
        <v>44095</v>
      </c>
      <c r="F64" s="84">
        <v>0.33333333333333331</v>
      </c>
      <c r="G64" s="85"/>
      <c r="H64" s="86"/>
      <c r="I64" s="87"/>
      <c r="J64" s="88">
        <f t="shared" si="7"/>
        <v>-0.33333333333333331</v>
      </c>
      <c r="K64" s="88"/>
      <c r="L64" s="89"/>
      <c r="M64" s="42">
        <f t="shared" si="8"/>
        <v>44096</v>
      </c>
      <c r="N64" s="84">
        <v>0.33333333333333331</v>
      </c>
      <c r="O64" s="85"/>
      <c r="P64" s="86"/>
      <c r="Q64" s="87"/>
      <c r="R64" s="88">
        <f t="shared" si="9"/>
        <v>-0.33333333333333331</v>
      </c>
      <c r="S64" s="88"/>
      <c r="T64" s="89"/>
      <c r="U64" s="42">
        <f t="shared" si="10"/>
        <v>44098</v>
      </c>
      <c r="V64" s="84">
        <v>0.33333333333333331</v>
      </c>
      <c r="W64" s="85"/>
      <c r="X64" s="86"/>
      <c r="Y64" s="87"/>
      <c r="Z64" s="88">
        <f t="shared" si="11"/>
        <v>-0.33333333333333331</v>
      </c>
      <c r="AA64" s="88"/>
      <c r="AB64" s="89"/>
      <c r="AC64" s="43">
        <f t="shared" si="12"/>
        <v>44099</v>
      </c>
      <c r="AD64" s="84">
        <v>0.33333333333333331</v>
      </c>
      <c r="AE64" s="85"/>
      <c r="AF64" s="86"/>
      <c r="AG64" s="87"/>
      <c r="AH64" s="88">
        <f t="shared" si="13"/>
        <v>-0.33333333333333331</v>
      </c>
      <c r="AI64" s="88"/>
      <c r="AJ64" s="88"/>
    </row>
    <row r="65" spans="2:36">
      <c r="B65" s="39">
        <f t="shared" si="15"/>
        <v>2020</v>
      </c>
      <c r="C65" s="40" t="str">
        <f t="shared" si="6"/>
        <v>sept</v>
      </c>
      <c r="D65" s="41">
        <v>40</v>
      </c>
      <c r="E65" s="42">
        <f t="shared" si="14"/>
        <v>44102</v>
      </c>
      <c r="F65" s="84">
        <v>0.33333333333333331</v>
      </c>
      <c r="G65" s="85"/>
      <c r="H65" s="86"/>
      <c r="I65" s="87"/>
      <c r="J65" s="88">
        <f t="shared" si="7"/>
        <v>-0.33333333333333331</v>
      </c>
      <c r="K65" s="88"/>
      <c r="L65" s="89"/>
      <c r="M65" s="42">
        <f t="shared" si="8"/>
        <v>44103</v>
      </c>
      <c r="N65" s="84">
        <v>0.33333333333333331</v>
      </c>
      <c r="O65" s="85"/>
      <c r="P65" s="86"/>
      <c r="Q65" s="87"/>
      <c r="R65" s="88">
        <f t="shared" si="9"/>
        <v>-0.33333333333333331</v>
      </c>
      <c r="S65" s="88"/>
      <c r="T65" s="89"/>
      <c r="U65" s="42">
        <f t="shared" si="10"/>
        <v>44105</v>
      </c>
      <c r="V65" s="84">
        <v>0.33333333333333331</v>
      </c>
      <c r="W65" s="85"/>
      <c r="X65" s="86"/>
      <c r="Y65" s="87"/>
      <c r="Z65" s="88">
        <f t="shared" si="11"/>
        <v>-0.33333333333333331</v>
      </c>
      <c r="AA65" s="88"/>
      <c r="AB65" s="89"/>
      <c r="AC65" s="43">
        <f t="shared" si="12"/>
        <v>44106</v>
      </c>
      <c r="AD65" s="84">
        <v>0.33333333333333331</v>
      </c>
      <c r="AE65" s="85"/>
      <c r="AF65" s="86"/>
      <c r="AG65" s="87"/>
      <c r="AH65" s="88">
        <f t="shared" si="13"/>
        <v>-0.33333333333333331</v>
      </c>
      <c r="AI65" s="88"/>
      <c r="AJ65" s="88"/>
    </row>
    <row r="66" spans="2:36">
      <c r="B66" s="39">
        <f t="shared" si="15"/>
        <v>2020</v>
      </c>
      <c r="C66" s="40" t="str">
        <f t="shared" si="6"/>
        <v>oct</v>
      </c>
      <c r="D66" s="41">
        <v>41</v>
      </c>
      <c r="E66" s="42">
        <f t="shared" si="14"/>
        <v>44109</v>
      </c>
      <c r="F66" s="84">
        <v>0.33333333333333331</v>
      </c>
      <c r="G66" s="85"/>
      <c r="H66" s="86"/>
      <c r="I66" s="87"/>
      <c r="J66" s="88">
        <f t="shared" si="7"/>
        <v>-0.33333333333333331</v>
      </c>
      <c r="K66" s="88"/>
      <c r="L66" s="89"/>
      <c r="M66" s="42">
        <f t="shared" si="8"/>
        <v>44110</v>
      </c>
      <c r="N66" s="84">
        <v>0.33333333333333331</v>
      </c>
      <c r="O66" s="85"/>
      <c r="P66" s="86"/>
      <c r="Q66" s="87"/>
      <c r="R66" s="88">
        <f t="shared" si="9"/>
        <v>-0.33333333333333331</v>
      </c>
      <c r="S66" s="88"/>
      <c r="T66" s="89"/>
      <c r="U66" s="42">
        <f t="shared" si="10"/>
        <v>44112</v>
      </c>
      <c r="V66" s="84">
        <v>0.33333333333333331</v>
      </c>
      <c r="W66" s="85"/>
      <c r="X66" s="86"/>
      <c r="Y66" s="87"/>
      <c r="Z66" s="88">
        <f t="shared" si="11"/>
        <v>-0.33333333333333331</v>
      </c>
      <c r="AA66" s="88"/>
      <c r="AB66" s="89"/>
      <c r="AC66" s="43">
        <f t="shared" si="12"/>
        <v>44113</v>
      </c>
      <c r="AD66" s="84">
        <v>0.33333333333333331</v>
      </c>
      <c r="AE66" s="85"/>
      <c r="AF66" s="86"/>
      <c r="AG66" s="87"/>
      <c r="AH66" s="88">
        <f t="shared" si="13"/>
        <v>-0.33333333333333331</v>
      </c>
      <c r="AI66" s="88"/>
      <c r="AJ66" s="88"/>
    </row>
    <row r="67" spans="2:36">
      <c r="B67" s="39">
        <f t="shared" si="15"/>
        <v>2020</v>
      </c>
      <c r="C67" s="40" t="str">
        <f t="shared" si="6"/>
        <v>oct</v>
      </c>
      <c r="D67" s="41">
        <v>42</v>
      </c>
      <c r="E67" s="42">
        <f>(7*$D67+DATE($B67,1,3)-WEEKDAY(DATE($B67,1,3))-5)+(1-1)</f>
        <v>44116</v>
      </c>
      <c r="F67" s="84">
        <v>0.33333333333333331</v>
      </c>
      <c r="G67" s="85"/>
      <c r="H67" s="86"/>
      <c r="I67" s="87"/>
      <c r="J67" s="88">
        <f t="shared" si="7"/>
        <v>-0.33333333333333331</v>
      </c>
      <c r="K67" s="88"/>
      <c r="L67" s="89"/>
      <c r="M67" s="42">
        <f t="shared" si="8"/>
        <v>44117</v>
      </c>
      <c r="N67" s="84">
        <v>0.33333333333333331</v>
      </c>
      <c r="O67" s="85"/>
      <c r="P67" s="86"/>
      <c r="Q67" s="87"/>
      <c r="R67" s="88">
        <f t="shared" si="9"/>
        <v>-0.33333333333333331</v>
      </c>
      <c r="S67" s="88"/>
      <c r="T67" s="89"/>
      <c r="U67" s="42">
        <f t="shared" si="10"/>
        <v>44119</v>
      </c>
      <c r="V67" s="84">
        <v>0.33333333333333331</v>
      </c>
      <c r="W67" s="85"/>
      <c r="X67" s="86"/>
      <c r="Y67" s="87"/>
      <c r="Z67" s="88">
        <f t="shared" si="11"/>
        <v>-0.33333333333333331</v>
      </c>
      <c r="AA67" s="88"/>
      <c r="AB67" s="89"/>
      <c r="AC67" s="43">
        <f t="shared" si="12"/>
        <v>44120</v>
      </c>
      <c r="AD67" s="84">
        <v>0.33333333333333331</v>
      </c>
      <c r="AE67" s="85"/>
      <c r="AF67" s="86"/>
      <c r="AG67" s="87"/>
      <c r="AH67" s="88">
        <f t="shared" si="13"/>
        <v>-0.33333333333333331</v>
      </c>
      <c r="AI67" s="88"/>
      <c r="AJ67" s="88"/>
    </row>
    <row r="68" spans="2:36">
      <c r="B68" s="39">
        <f t="shared" si="15"/>
        <v>2020</v>
      </c>
      <c r="C68" s="40" t="str">
        <f t="shared" si="6"/>
        <v>oct</v>
      </c>
      <c r="D68" s="41">
        <v>43</v>
      </c>
      <c r="E68" s="42">
        <f t="shared" si="14"/>
        <v>44123</v>
      </c>
      <c r="F68" s="84"/>
      <c r="G68" s="85"/>
      <c r="H68" s="86"/>
      <c r="I68" s="87"/>
      <c r="J68" s="88">
        <f t="shared" si="7"/>
        <v>0</v>
      </c>
      <c r="K68" s="88"/>
      <c r="L68" s="89"/>
      <c r="M68" s="42">
        <f t="shared" si="8"/>
        <v>44124</v>
      </c>
      <c r="N68" s="84"/>
      <c r="O68" s="85"/>
      <c r="P68" s="86"/>
      <c r="Q68" s="87"/>
      <c r="R68" s="88">
        <f t="shared" si="9"/>
        <v>0</v>
      </c>
      <c r="S68" s="88"/>
      <c r="T68" s="89"/>
      <c r="U68" s="42">
        <f t="shared" si="10"/>
        <v>44126</v>
      </c>
      <c r="V68" s="84"/>
      <c r="W68" s="85"/>
      <c r="X68" s="86"/>
      <c r="Y68" s="87"/>
      <c r="Z68" s="88">
        <f t="shared" si="11"/>
        <v>0</v>
      </c>
      <c r="AA68" s="88"/>
      <c r="AB68" s="89"/>
      <c r="AC68" s="43">
        <f t="shared" si="12"/>
        <v>44127</v>
      </c>
      <c r="AD68" s="84"/>
      <c r="AE68" s="85"/>
      <c r="AF68" s="86"/>
      <c r="AG68" s="87"/>
      <c r="AH68" s="88">
        <f t="shared" si="13"/>
        <v>0</v>
      </c>
      <c r="AI68" s="88"/>
      <c r="AJ68" s="88"/>
    </row>
    <row r="69" spans="2:36">
      <c r="B69" s="39">
        <f t="shared" si="15"/>
        <v>2020</v>
      </c>
      <c r="C69" s="40" t="str">
        <f t="shared" si="6"/>
        <v>oct</v>
      </c>
      <c r="D69" s="41">
        <v>44</v>
      </c>
      <c r="E69" s="42">
        <f t="shared" si="14"/>
        <v>44130</v>
      </c>
      <c r="F69" s="84">
        <v>0.33333333333333331</v>
      </c>
      <c r="G69" s="85"/>
      <c r="H69" s="86"/>
      <c r="I69" s="87"/>
      <c r="J69" s="88">
        <f t="shared" si="7"/>
        <v>-0.33333333333333331</v>
      </c>
      <c r="K69" s="88"/>
      <c r="L69" s="89"/>
      <c r="M69" s="42">
        <f t="shared" si="8"/>
        <v>44131</v>
      </c>
      <c r="N69" s="84">
        <v>0.33333333333333331</v>
      </c>
      <c r="O69" s="85"/>
      <c r="P69" s="86"/>
      <c r="Q69" s="87"/>
      <c r="R69" s="88">
        <f t="shared" si="9"/>
        <v>-0.33333333333333331</v>
      </c>
      <c r="S69" s="88"/>
      <c r="T69" s="89"/>
      <c r="U69" s="42">
        <f t="shared" si="10"/>
        <v>44133</v>
      </c>
      <c r="V69" s="84">
        <v>0.33333333333333331</v>
      </c>
      <c r="W69" s="85"/>
      <c r="X69" s="86"/>
      <c r="Y69" s="87"/>
      <c r="Z69" s="88">
        <f t="shared" si="11"/>
        <v>-0.33333333333333331</v>
      </c>
      <c r="AA69" s="88"/>
      <c r="AB69" s="89"/>
      <c r="AC69" s="43">
        <f t="shared" si="12"/>
        <v>44134</v>
      </c>
      <c r="AD69" s="84">
        <v>0.33333333333333331</v>
      </c>
      <c r="AE69" s="85"/>
      <c r="AF69" s="86"/>
      <c r="AG69" s="87"/>
      <c r="AH69" s="88">
        <f t="shared" si="13"/>
        <v>-0.33333333333333331</v>
      </c>
      <c r="AI69" s="88"/>
      <c r="AJ69" s="88"/>
    </row>
    <row r="70" spans="2:36">
      <c r="B70" s="39">
        <f t="shared" si="15"/>
        <v>2020</v>
      </c>
      <c r="C70" s="40" t="str">
        <f t="shared" si="6"/>
        <v>juil</v>
      </c>
      <c r="D70" s="41">
        <v>30</v>
      </c>
      <c r="E70" s="42">
        <f t="shared" si="14"/>
        <v>44032</v>
      </c>
      <c r="F70" s="84">
        <v>0.33333333333333331</v>
      </c>
      <c r="G70" s="85"/>
      <c r="H70" s="86"/>
      <c r="I70" s="87"/>
      <c r="J70" s="88">
        <f t="shared" si="7"/>
        <v>-0.33333333333333331</v>
      </c>
      <c r="K70" s="88"/>
      <c r="L70" s="89"/>
      <c r="M70" s="42">
        <f t="shared" si="8"/>
        <v>44033</v>
      </c>
      <c r="N70" s="84">
        <v>0.33333333333333331</v>
      </c>
      <c r="O70" s="85"/>
      <c r="P70" s="86"/>
      <c r="Q70" s="87"/>
      <c r="R70" s="88">
        <f t="shared" si="9"/>
        <v>-0.33333333333333331</v>
      </c>
      <c r="S70" s="88"/>
      <c r="T70" s="89"/>
      <c r="U70" s="42">
        <f t="shared" si="10"/>
        <v>44035</v>
      </c>
      <c r="V70" s="84">
        <v>0.33333333333333331</v>
      </c>
      <c r="W70" s="85"/>
      <c r="X70" s="86"/>
      <c r="Y70" s="87"/>
      <c r="Z70" s="88">
        <f t="shared" si="11"/>
        <v>-0.33333333333333331</v>
      </c>
      <c r="AA70" s="88"/>
      <c r="AB70" s="89"/>
      <c r="AC70" s="43">
        <f t="shared" si="12"/>
        <v>44036</v>
      </c>
      <c r="AD70" s="84">
        <v>0.33333333333333331</v>
      </c>
      <c r="AE70" s="85"/>
      <c r="AF70" s="86"/>
      <c r="AG70" s="87"/>
      <c r="AH70" s="88">
        <f t="shared" si="13"/>
        <v>-0.33333333333333331</v>
      </c>
      <c r="AI70" s="88"/>
      <c r="AJ70" s="88"/>
    </row>
    <row r="71" spans="2:36"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  <c r="AB71" s="28"/>
      <c r="AC71" s="28"/>
      <c r="AD71" s="28"/>
      <c r="AE71" s="28"/>
      <c r="AF71" s="28"/>
      <c r="AG71" s="28"/>
      <c r="AH71" s="28"/>
      <c r="AI71" s="28"/>
      <c r="AJ71" s="28"/>
    </row>
  </sheetData>
  <mergeCells count="710">
    <mergeCell ref="J2:M2"/>
    <mergeCell ref="N2:Q2"/>
    <mergeCell ref="R2:S2"/>
    <mergeCell ref="T2:W2"/>
    <mergeCell ref="P4:U4"/>
    <mergeCell ref="V4:AA4"/>
    <mergeCell ref="AB4:AC4"/>
    <mergeCell ref="AD4:AI4"/>
    <mergeCell ref="D5:E5"/>
    <mergeCell ref="G5:I5"/>
    <mergeCell ref="J5:K5"/>
    <mergeCell ref="L5:N5"/>
    <mergeCell ref="P5:Q5"/>
    <mergeCell ref="S5:U5"/>
    <mergeCell ref="V5:W5"/>
    <mergeCell ref="Y5:AA5"/>
    <mergeCell ref="AB5:AC5"/>
    <mergeCell ref="AD5:AE5"/>
    <mergeCell ref="AG5:AI5"/>
    <mergeCell ref="D6:E6"/>
    <mergeCell ref="G6:I6"/>
    <mergeCell ref="J6:K6"/>
    <mergeCell ref="L6:N6"/>
    <mergeCell ref="P6:Q6"/>
    <mergeCell ref="S6:U6"/>
    <mergeCell ref="V6:W6"/>
    <mergeCell ref="Y6:AA6"/>
    <mergeCell ref="AB6:AC6"/>
    <mergeCell ref="S8:U8"/>
    <mergeCell ref="D8:E8"/>
    <mergeCell ref="G8:I8"/>
    <mergeCell ref="J8:K8"/>
    <mergeCell ref="L8:N8"/>
    <mergeCell ref="P8:Q8"/>
    <mergeCell ref="AD6:AE6"/>
    <mergeCell ref="AG6:AI6"/>
    <mergeCell ref="D7:E7"/>
    <mergeCell ref="G7:I7"/>
    <mergeCell ref="J7:K7"/>
    <mergeCell ref="L7:N7"/>
    <mergeCell ref="P7:Q7"/>
    <mergeCell ref="S7:U7"/>
    <mergeCell ref="V8:W8"/>
    <mergeCell ref="Y8:AA8"/>
    <mergeCell ref="AB8:AC8"/>
    <mergeCell ref="AD8:AE8"/>
    <mergeCell ref="AG8:AI8"/>
    <mergeCell ref="V7:W7"/>
    <mergeCell ref="Y7:AA7"/>
    <mergeCell ref="AB7:AC7"/>
    <mergeCell ref="AD7:AE7"/>
    <mergeCell ref="AG7:AI7"/>
    <mergeCell ref="AF18:AG18"/>
    <mergeCell ref="AH18:AJ18"/>
    <mergeCell ref="Z17:AB17"/>
    <mergeCell ref="AD17:AE17"/>
    <mergeCell ref="D9:E9"/>
    <mergeCell ref="G9:I9"/>
    <mergeCell ref="L9:N9"/>
    <mergeCell ref="B16:B17"/>
    <mergeCell ref="C16:C17"/>
    <mergeCell ref="D16:D17"/>
    <mergeCell ref="E16:L16"/>
    <mergeCell ref="M16:T16"/>
    <mergeCell ref="U16:AB16"/>
    <mergeCell ref="AC16:AJ16"/>
    <mergeCell ref="F17:G17"/>
    <mergeCell ref="H17:I17"/>
    <mergeCell ref="J17:L17"/>
    <mergeCell ref="N17:O17"/>
    <mergeCell ref="P17:Q17"/>
    <mergeCell ref="R17:T17"/>
    <mergeCell ref="V17:W17"/>
    <mergeCell ref="X17:Y17"/>
    <mergeCell ref="AF17:AG17"/>
    <mergeCell ref="AH17:AJ17"/>
    <mergeCell ref="Z19:AB19"/>
    <mergeCell ref="AD19:AE19"/>
    <mergeCell ref="AF19:AG19"/>
    <mergeCell ref="AH19:AJ19"/>
    <mergeCell ref="F19:G19"/>
    <mergeCell ref="H19:I19"/>
    <mergeCell ref="J19:L19"/>
    <mergeCell ref="N19:O19"/>
    <mergeCell ref="P19:Q19"/>
    <mergeCell ref="R19:T19"/>
    <mergeCell ref="AD18:AE18"/>
    <mergeCell ref="V20:W20"/>
    <mergeCell ref="X20:Y20"/>
    <mergeCell ref="Z20:AB20"/>
    <mergeCell ref="AD20:AE20"/>
    <mergeCell ref="AF20:AG20"/>
    <mergeCell ref="AH20:AJ20"/>
    <mergeCell ref="F20:G20"/>
    <mergeCell ref="H20:I20"/>
    <mergeCell ref="J20:L20"/>
    <mergeCell ref="N20:O20"/>
    <mergeCell ref="P20:Q20"/>
    <mergeCell ref="R20:T20"/>
    <mergeCell ref="F18:G18"/>
    <mergeCell ref="H18:I18"/>
    <mergeCell ref="J18:L18"/>
    <mergeCell ref="N18:O18"/>
    <mergeCell ref="P18:Q18"/>
    <mergeCell ref="R18:T18"/>
    <mergeCell ref="V18:W18"/>
    <mergeCell ref="X18:Y18"/>
    <mergeCell ref="Z18:AB18"/>
    <mergeCell ref="V19:W19"/>
    <mergeCell ref="X19:Y19"/>
    <mergeCell ref="V21:W21"/>
    <mergeCell ref="X21:Y21"/>
    <mergeCell ref="Z21:AB21"/>
    <mergeCell ref="AD21:AE21"/>
    <mergeCell ref="AF21:AG21"/>
    <mergeCell ref="AH21:AJ21"/>
    <mergeCell ref="F21:G21"/>
    <mergeCell ref="H21:I21"/>
    <mergeCell ref="J21:L21"/>
    <mergeCell ref="N21:O21"/>
    <mergeCell ref="P21:Q21"/>
    <mergeCell ref="R21:T21"/>
    <mergeCell ref="V22:W22"/>
    <mergeCell ref="X22:Y22"/>
    <mergeCell ref="Z22:AB22"/>
    <mergeCell ref="AD22:AE22"/>
    <mergeCell ref="AF22:AG22"/>
    <mergeCell ref="AH22:AJ22"/>
    <mergeCell ref="F22:G22"/>
    <mergeCell ref="H22:I22"/>
    <mergeCell ref="J22:L22"/>
    <mergeCell ref="N22:O22"/>
    <mergeCell ref="P22:Q22"/>
    <mergeCell ref="R22:T22"/>
    <mergeCell ref="V23:W23"/>
    <mergeCell ref="X23:Y23"/>
    <mergeCell ref="Z23:AB23"/>
    <mergeCell ref="AD23:AE23"/>
    <mergeCell ref="AF23:AG23"/>
    <mergeCell ref="AH23:AJ23"/>
    <mergeCell ref="F23:G23"/>
    <mergeCell ref="H23:I23"/>
    <mergeCell ref="J23:L23"/>
    <mergeCell ref="N23:O23"/>
    <mergeCell ref="P23:Q23"/>
    <mergeCell ref="R23:T23"/>
    <mergeCell ref="V24:W24"/>
    <mergeCell ref="X24:Y24"/>
    <mergeCell ref="Z24:AB24"/>
    <mergeCell ref="AD24:AE24"/>
    <mergeCell ref="AF24:AG24"/>
    <mergeCell ref="AH24:AJ24"/>
    <mergeCell ref="F24:G24"/>
    <mergeCell ref="H24:I24"/>
    <mergeCell ref="J24:L24"/>
    <mergeCell ref="N24:O24"/>
    <mergeCell ref="P24:Q24"/>
    <mergeCell ref="R24:T24"/>
    <mergeCell ref="V25:W25"/>
    <mergeCell ref="X25:Y25"/>
    <mergeCell ref="Z25:AB25"/>
    <mergeCell ref="AD25:AE25"/>
    <mergeCell ref="AF25:AG25"/>
    <mergeCell ref="AH25:AJ25"/>
    <mergeCell ref="F25:G25"/>
    <mergeCell ref="H25:I25"/>
    <mergeCell ref="J25:L25"/>
    <mergeCell ref="N25:O25"/>
    <mergeCell ref="P25:Q25"/>
    <mergeCell ref="R25:T25"/>
    <mergeCell ref="V26:W26"/>
    <mergeCell ref="X26:Y26"/>
    <mergeCell ref="Z26:AB26"/>
    <mergeCell ref="AD26:AE26"/>
    <mergeCell ref="AF26:AG26"/>
    <mergeCell ref="AH26:AJ26"/>
    <mergeCell ref="F26:G26"/>
    <mergeCell ref="H26:I26"/>
    <mergeCell ref="J26:L26"/>
    <mergeCell ref="N26:O26"/>
    <mergeCell ref="P26:Q26"/>
    <mergeCell ref="R26:T26"/>
    <mergeCell ref="V27:W27"/>
    <mergeCell ref="X27:Y27"/>
    <mergeCell ref="Z27:AB27"/>
    <mergeCell ref="AD27:AE27"/>
    <mergeCell ref="AF27:AG27"/>
    <mergeCell ref="AH27:AJ27"/>
    <mergeCell ref="F27:G27"/>
    <mergeCell ref="H27:I27"/>
    <mergeCell ref="J27:L27"/>
    <mergeCell ref="N27:O27"/>
    <mergeCell ref="P27:Q27"/>
    <mergeCell ref="R27:T27"/>
    <mergeCell ref="V28:W28"/>
    <mergeCell ref="X28:Y28"/>
    <mergeCell ref="Z28:AB28"/>
    <mergeCell ref="AD28:AE28"/>
    <mergeCell ref="AF28:AG28"/>
    <mergeCell ref="AH28:AJ28"/>
    <mergeCell ref="F28:G28"/>
    <mergeCell ref="H28:I28"/>
    <mergeCell ref="J28:L28"/>
    <mergeCell ref="N28:O28"/>
    <mergeCell ref="P28:Q28"/>
    <mergeCell ref="R28:T28"/>
    <mergeCell ref="V29:W29"/>
    <mergeCell ref="X29:Y29"/>
    <mergeCell ref="Z29:AB29"/>
    <mergeCell ref="AD29:AE29"/>
    <mergeCell ref="AF29:AG29"/>
    <mergeCell ref="AH29:AJ29"/>
    <mergeCell ref="F29:G29"/>
    <mergeCell ref="H29:I29"/>
    <mergeCell ref="J29:L29"/>
    <mergeCell ref="N29:O29"/>
    <mergeCell ref="P29:Q29"/>
    <mergeCell ref="R29:T29"/>
    <mergeCell ref="V30:W30"/>
    <mergeCell ref="X30:Y30"/>
    <mergeCell ref="Z30:AB30"/>
    <mergeCell ref="AD30:AE30"/>
    <mergeCell ref="AF30:AG30"/>
    <mergeCell ref="AH30:AJ30"/>
    <mergeCell ref="F30:G30"/>
    <mergeCell ref="H30:I30"/>
    <mergeCell ref="J30:L30"/>
    <mergeCell ref="N30:O30"/>
    <mergeCell ref="P30:Q30"/>
    <mergeCell ref="R30:T30"/>
    <mergeCell ref="V31:W31"/>
    <mergeCell ref="X31:Y31"/>
    <mergeCell ref="Z31:AB31"/>
    <mergeCell ref="AD31:AE31"/>
    <mergeCell ref="AF31:AG31"/>
    <mergeCell ref="AH31:AJ31"/>
    <mergeCell ref="F31:G31"/>
    <mergeCell ref="H31:I31"/>
    <mergeCell ref="J31:L31"/>
    <mergeCell ref="N31:O31"/>
    <mergeCell ref="P31:Q31"/>
    <mergeCell ref="R31:T31"/>
    <mergeCell ref="V32:W32"/>
    <mergeCell ref="X32:Y32"/>
    <mergeCell ref="Z32:AB32"/>
    <mergeCell ref="AD32:AE32"/>
    <mergeCell ref="AF32:AG32"/>
    <mergeCell ref="AH32:AJ32"/>
    <mergeCell ref="F32:G32"/>
    <mergeCell ref="H32:I32"/>
    <mergeCell ref="J32:L32"/>
    <mergeCell ref="N32:O32"/>
    <mergeCell ref="P32:Q32"/>
    <mergeCell ref="R32:T32"/>
    <mergeCell ref="V33:W33"/>
    <mergeCell ref="X33:Y33"/>
    <mergeCell ref="Z33:AB33"/>
    <mergeCell ref="AD33:AE33"/>
    <mergeCell ref="AF33:AG33"/>
    <mergeCell ref="AH33:AJ33"/>
    <mergeCell ref="F33:G33"/>
    <mergeCell ref="H33:I33"/>
    <mergeCell ref="J33:L33"/>
    <mergeCell ref="N33:O33"/>
    <mergeCell ref="P33:Q33"/>
    <mergeCell ref="R33:T33"/>
    <mergeCell ref="V34:W34"/>
    <mergeCell ref="X34:Y34"/>
    <mergeCell ref="Z34:AB34"/>
    <mergeCell ref="AD34:AE34"/>
    <mergeCell ref="AF34:AG34"/>
    <mergeCell ref="AH34:AJ34"/>
    <mergeCell ref="F34:G34"/>
    <mergeCell ref="H34:I34"/>
    <mergeCell ref="J34:L34"/>
    <mergeCell ref="N34:O34"/>
    <mergeCell ref="P34:Q34"/>
    <mergeCell ref="R34:T34"/>
    <mergeCell ref="V35:W35"/>
    <mergeCell ref="X35:Y35"/>
    <mergeCell ref="Z35:AB35"/>
    <mergeCell ref="AD35:AE35"/>
    <mergeCell ref="AF35:AG35"/>
    <mergeCell ref="AH35:AJ35"/>
    <mergeCell ref="F35:G35"/>
    <mergeCell ref="H35:I35"/>
    <mergeCell ref="J35:L35"/>
    <mergeCell ref="N35:O35"/>
    <mergeCell ref="P35:Q35"/>
    <mergeCell ref="R35:T35"/>
    <mergeCell ref="V36:W36"/>
    <mergeCell ref="X36:Y36"/>
    <mergeCell ref="Z36:AB36"/>
    <mergeCell ref="AD36:AE36"/>
    <mergeCell ref="AF36:AG36"/>
    <mergeCell ref="AH36:AJ36"/>
    <mergeCell ref="F36:G36"/>
    <mergeCell ref="H36:I36"/>
    <mergeCell ref="J36:L36"/>
    <mergeCell ref="N36:O36"/>
    <mergeCell ref="P36:Q36"/>
    <mergeCell ref="R36:T36"/>
    <mergeCell ref="V37:W37"/>
    <mergeCell ref="X37:Y37"/>
    <mergeCell ref="Z37:AB37"/>
    <mergeCell ref="AD37:AE37"/>
    <mergeCell ref="AF37:AG37"/>
    <mergeCell ref="AH37:AJ37"/>
    <mergeCell ref="F37:G37"/>
    <mergeCell ref="H37:I37"/>
    <mergeCell ref="J37:L37"/>
    <mergeCell ref="N37:O37"/>
    <mergeCell ref="P37:Q37"/>
    <mergeCell ref="R37:T37"/>
    <mergeCell ref="V38:W38"/>
    <mergeCell ref="X38:Y38"/>
    <mergeCell ref="Z38:AB38"/>
    <mergeCell ref="AD38:AE38"/>
    <mergeCell ref="AF38:AG38"/>
    <mergeCell ref="AH38:AJ38"/>
    <mergeCell ref="F38:G38"/>
    <mergeCell ref="H38:I38"/>
    <mergeCell ref="J38:L38"/>
    <mergeCell ref="N38:O38"/>
    <mergeCell ref="P38:Q38"/>
    <mergeCell ref="R38:T38"/>
    <mergeCell ref="V39:W39"/>
    <mergeCell ref="X39:Y39"/>
    <mergeCell ref="Z39:AB39"/>
    <mergeCell ref="AD39:AE39"/>
    <mergeCell ref="AF39:AG39"/>
    <mergeCell ref="AH39:AJ39"/>
    <mergeCell ref="F39:G39"/>
    <mergeCell ref="H39:I39"/>
    <mergeCell ref="J39:L39"/>
    <mergeCell ref="N39:O39"/>
    <mergeCell ref="P39:Q39"/>
    <mergeCell ref="R39:T39"/>
    <mergeCell ref="V40:W40"/>
    <mergeCell ref="X40:Y40"/>
    <mergeCell ref="Z40:AB40"/>
    <mergeCell ref="AD40:AE40"/>
    <mergeCell ref="AF40:AG40"/>
    <mergeCell ref="AH40:AJ40"/>
    <mergeCell ref="F40:G40"/>
    <mergeCell ref="H40:I40"/>
    <mergeCell ref="J40:L40"/>
    <mergeCell ref="N40:O40"/>
    <mergeCell ref="P40:Q40"/>
    <mergeCell ref="R40:T40"/>
    <mergeCell ref="V41:W41"/>
    <mergeCell ref="X41:Y41"/>
    <mergeCell ref="Z41:AB41"/>
    <mergeCell ref="AD41:AE41"/>
    <mergeCell ref="AF41:AG41"/>
    <mergeCell ref="AH41:AJ41"/>
    <mergeCell ref="F41:G41"/>
    <mergeCell ref="H41:I41"/>
    <mergeCell ref="J41:L41"/>
    <mergeCell ref="N41:O41"/>
    <mergeCell ref="P41:Q41"/>
    <mergeCell ref="R41:T41"/>
    <mergeCell ref="V42:W42"/>
    <mergeCell ref="X42:Y42"/>
    <mergeCell ref="Z42:AB42"/>
    <mergeCell ref="AD42:AE42"/>
    <mergeCell ref="AF42:AG42"/>
    <mergeCell ref="AH42:AJ42"/>
    <mergeCell ref="F42:G42"/>
    <mergeCell ref="H42:I42"/>
    <mergeCell ref="J42:L42"/>
    <mergeCell ref="N42:O42"/>
    <mergeCell ref="P42:Q42"/>
    <mergeCell ref="R42:T42"/>
    <mergeCell ref="V43:W43"/>
    <mergeCell ref="X43:Y43"/>
    <mergeCell ref="Z43:AB43"/>
    <mergeCell ref="AD43:AE43"/>
    <mergeCell ref="AF43:AG43"/>
    <mergeCell ref="AH43:AJ43"/>
    <mergeCell ref="F43:G43"/>
    <mergeCell ref="H43:I43"/>
    <mergeCell ref="J43:L43"/>
    <mergeCell ref="N43:O43"/>
    <mergeCell ref="P43:Q43"/>
    <mergeCell ref="R43:T43"/>
    <mergeCell ref="V44:W44"/>
    <mergeCell ref="X44:Y44"/>
    <mergeCell ref="Z44:AB44"/>
    <mergeCell ref="AD44:AE44"/>
    <mergeCell ref="AF44:AG44"/>
    <mergeCell ref="AH44:AJ44"/>
    <mergeCell ref="F44:G44"/>
    <mergeCell ref="H44:I44"/>
    <mergeCell ref="J44:L44"/>
    <mergeCell ref="N44:O44"/>
    <mergeCell ref="P44:Q44"/>
    <mergeCell ref="R44:T44"/>
    <mergeCell ref="V45:W45"/>
    <mergeCell ref="X45:Y45"/>
    <mergeCell ref="Z45:AB45"/>
    <mergeCell ref="AD45:AE45"/>
    <mergeCell ref="AF45:AG45"/>
    <mergeCell ref="AH45:AJ45"/>
    <mergeCell ref="F45:G45"/>
    <mergeCell ref="H45:I45"/>
    <mergeCell ref="J45:L45"/>
    <mergeCell ref="N45:O45"/>
    <mergeCell ref="P45:Q45"/>
    <mergeCell ref="R45:T45"/>
    <mergeCell ref="V46:W46"/>
    <mergeCell ref="X46:Y46"/>
    <mergeCell ref="Z46:AB46"/>
    <mergeCell ref="AD46:AE46"/>
    <mergeCell ref="AF46:AG46"/>
    <mergeCell ref="AH46:AJ46"/>
    <mergeCell ref="F46:G46"/>
    <mergeCell ref="H46:I46"/>
    <mergeCell ref="J46:L46"/>
    <mergeCell ref="N46:O46"/>
    <mergeCell ref="P46:Q46"/>
    <mergeCell ref="R46:T46"/>
    <mergeCell ref="V47:W47"/>
    <mergeCell ref="X47:Y47"/>
    <mergeCell ref="Z47:AB47"/>
    <mergeCell ref="AD47:AE47"/>
    <mergeCell ref="AF47:AG47"/>
    <mergeCell ref="AH47:AJ47"/>
    <mergeCell ref="F47:G47"/>
    <mergeCell ref="H47:I47"/>
    <mergeCell ref="J47:L47"/>
    <mergeCell ref="N47:O47"/>
    <mergeCell ref="P47:Q47"/>
    <mergeCell ref="R47:T47"/>
    <mergeCell ref="V48:W48"/>
    <mergeCell ref="X48:Y48"/>
    <mergeCell ref="Z48:AB48"/>
    <mergeCell ref="AD48:AE48"/>
    <mergeCell ref="AF48:AG48"/>
    <mergeCell ref="AH48:AJ48"/>
    <mergeCell ref="F48:G48"/>
    <mergeCell ref="H48:I48"/>
    <mergeCell ref="J48:L48"/>
    <mergeCell ref="N48:O48"/>
    <mergeCell ref="P48:Q48"/>
    <mergeCell ref="R48:T48"/>
    <mergeCell ref="V49:W49"/>
    <mergeCell ref="X49:Y49"/>
    <mergeCell ref="Z49:AB49"/>
    <mergeCell ref="AD49:AE49"/>
    <mergeCell ref="AF49:AG49"/>
    <mergeCell ref="AH49:AJ49"/>
    <mergeCell ref="F49:G49"/>
    <mergeCell ref="H49:I49"/>
    <mergeCell ref="J49:L49"/>
    <mergeCell ref="N49:O49"/>
    <mergeCell ref="P49:Q49"/>
    <mergeCell ref="R49:T49"/>
    <mergeCell ref="V50:W50"/>
    <mergeCell ref="X50:Y50"/>
    <mergeCell ref="Z50:AB50"/>
    <mergeCell ref="AD50:AE50"/>
    <mergeCell ref="AF50:AG50"/>
    <mergeCell ref="AH50:AJ50"/>
    <mergeCell ref="F50:G50"/>
    <mergeCell ref="H50:I50"/>
    <mergeCell ref="J50:L50"/>
    <mergeCell ref="N50:O50"/>
    <mergeCell ref="P50:Q50"/>
    <mergeCell ref="R50:T50"/>
    <mergeCell ref="V51:W51"/>
    <mergeCell ref="X51:Y51"/>
    <mergeCell ref="Z51:AB51"/>
    <mergeCell ref="AD51:AE51"/>
    <mergeCell ref="AF51:AG51"/>
    <mergeCell ref="AH51:AJ51"/>
    <mergeCell ref="F51:G51"/>
    <mergeCell ref="H51:I51"/>
    <mergeCell ref="J51:L51"/>
    <mergeCell ref="N51:O51"/>
    <mergeCell ref="P51:Q51"/>
    <mergeCell ref="R51:T51"/>
    <mergeCell ref="V52:W52"/>
    <mergeCell ref="X52:Y52"/>
    <mergeCell ref="Z52:AB52"/>
    <mergeCell ref="AD52:AE52"/>
    <mergeCell ref="AF52:AG52"/>
    <mergeCell ref="AH52:AJ52"/>
    <mergeCell ref="F52:G52"/>
    <mergeCell ref="H52:I52"/>
    <mergeCell ref="J52:L52"/>
    <mergeCell ref="N52:O52"/>
    <mergeCell ref="P52:Q52"/>
    <mergeCell ref="R52:T52"/>
    <mergeCell ref="V53:W53"/>
    <mergeCell ref="X53:Y53"/>
    <mergeCell ref="Z53:AB53"/>
    <mergeCell ref="AD53:AE53"/>
    <mergeCell ref="AF53:AG53"/>
    <mergeCell ref="AH53:AJ53"/>
    <mergeCell ref="F53:G53"/>
    <mergeCell ref="H53:I53"/>
    <mergeCell ref="J53:L53"/>
    <mergeCell ref="N53:O53"/>
    <mergeCell ref="P53:Q53"/>
    <mergeCell ref="R53:T53"/>
    <mergeCell ref="V54:W54"/>
    <mergeCell ref="X54:Y54"/>
    <mergeCell ref="Z54:AB54"/>
    <mergeCell ref="AD54:AE54"/>
    <mergeCell ref="AF54:AG54"/>
    <mergeCell ref="AH54:AJ54"/>
    <mergeCell ref="F54:G54"/>
    <mergeCell ref="H54:I54"/>
    <mergeCell ref="J54:L54"/>
    <mergeCell ref="N54:O54"/>
    <mergeCell ref="P54:Q54"/>
    <mergeCell ref="R54:T54"/>
    <mergeCell ref="V55:W55"/>
    <mergeCell ref="X55:Y55"/>
    <mergeCell ref="Z55:AB55"/>
    <mergeCell ref="AD55:AE55"/>
    <mergeCell ref="AF55:AG55"/>
    <mergeCell ref="AH55:AJ55"/>
    <mergeCell ref="F55:G55"/>
    <mergeCell ref="H55:I55"/>
    <mergeCell ref="J55:L55"/>
    <mergeCell ref="N55:O55"/>
    <mergeCell ref="P55:Q55"/>
    <mergeCell ref="R55:T55"/>
    <mergeCell ref="V56:W56"/>
    <mergeCell ref="X56:Y56"/>
    <mergeCell ref="Z56:AB56"/>
    <mergeCell ref="AD56:AE56"/>
    <mergeCell ref="AF56:AG56"/>
    <mergeCell ref="AH56:AJ56"/>
    <mergeCell ref="F56:G56"/>
    <mergeCell ref="H56:I56"/>
    <mergeCell ref="J56:L56"/>
    <mergeCell ref="N56:O56"/>
    <mergeCell ref="P56:Q56"/>
    <mergeCell ref="R56:T56"/>
    <mergeCell ref="V57:W57"/>
    <mergeCell ref="X57:Y57"/>
    <mergeCell ref="Z57:AB57"/>
    <mergeCell ref="AD57:AE57"/>
    <mergeCell ref="AF57:AG57"/>
    <mergeCell ref="AH57:AJ57"/>
    <mergeCell ref="F57:G57"/>
    <mergeCell ref="H57:I57"/>
    <mergeCell ref="J57:L57"/>
    <mergeCell ref="N57:O57"/>
    <mergeCell ref="P57:Q57"/>
    <mergeCell ref="R57:T57"/>
    <mergeCell ref="V58:W58"/>
    <mergeCell ref="X58:Y58"/>
    <mergeCell ref="Z58:AB58"/>
    <mergeCell ref="AD58:AE58"/>
    <mergeCell ref="AF58:AG58"/>
    <mergeCell ref="AH58:AJ58"/>
    <mergeCell ref="F58:G58"/>
    <mergeCell ref="H58:I58"/>
    <mergeCell ref="J58:L58"/>
    <mergeCell ref="N58:O58"/>
    <mergeCell ref="P58:Q58"/>
    <mergeCell ref="R58:T58"/>
    <mergeCell ref="V59:W59"/>
    <mergeCell ref="X59:Y59"/>
    <mergeCell ref="Z59:AB59"/>
    <mergeCell ref="AD59:AE59"/>
    <mergeCell ref="AF59:AG59"/>
    <mergeCell ref="AH59:AJ59"/>
    <mergeCell ref="F59:G59"/>
    <mergeCell ref="H59:I59"/>
    <mergeCell ref="J59:L59"/>
    <mergeCell ref="N59:O59"/>
    <mergeCell ref="P59:Q59"/>
    <mergeCell ref="R59:T59"/>
    <mergeCell ref="V60:W60"/>
    <mergeCell ref="X60:Y60"/>
    <mergeCell ref="Z60:AB60"/>
    <mergeCell ref="AD60:AE60"/>
    <mergeCell ref="AF60:AG60"/>
    <mergeCell ref="AH60:AJ60"/>
    <mergeCell ref="F60:G60"/>
    <mergeCell ref="H60:I60"/>
    <mergeCell ref="J60:L60"/>
    <mergeCell ref="N60:O60"/>
    <mergeCell ref="P60:Q60"/>
    <mergeCell ref="R60:T60"/>
    <mergeCell ref="V61:W61"/>
    <mergeCell ref="X61:Y61"/>
    <mergeCell ref="Z61:AB61"/>
    <mergeCell ref="AD61:AE61"/>
    <mergeCell ref="AF61:AG61"/>
    <mergeCell ref="AH61:AJ61"/>
    <mergeCell ref="F61:G61"/>
    <mergeCell ref="H61:I61"/>
    <mergeCell ref="J61:L61"/>
    <mergeCell ref="N61:O61"/>
    <mergeCell ref="P61:Q61"/>
    <mergeCell ref="R61:T61"/>
    <mergeCell ref="V62:W62"/>
    <mergeCell ref="X62:Y62"/>
    <mergeCell ref="Z62:AB62"/>
    <mergeCell ref="AD62:AE62"/>
    <mergeCell ref="AF62:AG62"/>
    <mergeCell ref="AH62:AJ62"/>
    <mergeCell ref="F62:G62"/>
    <mergeCell ref="H62:I62"/>
    <mergeCell ref="J62:L62"/>
    <mergeCell ref="N62:O62"/>
    <mergeCell ref="P62:Q62"/>
    <mergeCell ref="R62:T62"/>
    <mergeCell ref="V63:W63"/>
    <mergeCell ref="X63:Y63"/>
    <mergeCell ref="Z63:AB63"/>
    <mergeCell ref="AD63:AE63"/>
    <mergeCell ref="AF63:AG63"/>
    <mergeCell ref="AH63:AJ63"/>
    <mergeCell ref="F63:G63"/>
    <mergeCell ref="H63:I63"/>
    <mergeCell ref="J63:L63"/>
    <mergeCell ref="N63:O63"/>
    <mergeCell ref="P63:Q63"/>
    <mergeCell ref="R63:T63"/>
    <mergeCell ref="V64:W64"/>
    <mergeCell ref="X64:Y64"/>
    <mergeCell ref="Z64:AB64"/>
    <mergeCell ref="AD64:AE64"/>
    <mergeCell ref="AF64:AG64"/>
    <mergeCell ref="AH64:AJ64"/>
    <mergeCell ref="F64:G64"/>
    <mergeCell ref="H64:I64"/>
    <mergeCell ref="J64:L64"/>
    <mergeCell ref="N64:O64"/>
    <mergeCell ref="P64:Q64"/>
    <mergeCell ref="R64:T64"/>
    <mergeCell ref="V65:W65"/>
    <mergeCell ref="X65:Y65"/>
    <mergeCell ref="Z65:AB65"/>
    <mergeCell ref="AD65:AE65"/>
    <mergeCell ref="AF65:AG65"/>
    <mergeCell ref="AH65:AJ65"/>
    <mergeCell ref="F65:G65"/>
    <mergeCell ref="H65:I65"/>
    <mergeCell ref="J65:L65"/>
    <mergeCell ref="N65:O65"/>
    <mergeCell ref="P65:Q65"/>
    <mergeCell ref="R65:T65"/>
    <mergeCell ref="V66:W66"/>
    <mergeCell ref="X66:Y66"/>
    <mergeCell ref="Z66:AB66"/>
    <mergeCell ref="AD66:AE66"/>
    <mergeCell ref="AF66:AG66"/>
    <mergeCell ref="AH66:AJ66"/>
    <mergeCell ref="F66:G66"/>
    <mergeCell ref="H66:I66"/>
    <mergeCell ref="J66:L66"/>
    <mergeCell ref="N66:O66"/>
    <mergeCell ref="P66:Q66"/>
    <mergeCell ref="R66:T66"/>
    <mergeCell ref="V67:W67"/>
    <mergeCell ref="X67:Y67"/>
    <mergeCell ref="Z67:AB67"/>
    <mergeCell ref="AD67:AE67"/>
    <mergeCell ref="AF67:AG67"/>
    <mergeCell ref="AH67:AJ67"/>
    <mergeCell ref="F67:G67"/>
    <mergeCell ref="H67:I67"/>
    <mergeCell ref="J67:L67"/>
    <mergeCell ref="N67:O67"/>
    <mergeCell ref="P67:Q67"/>
    <mergeCell ref="R67:T67"/>
    <mergeCell ref="V68:W68"/>
    <mergeCell ref="X68:Y68"/>
    <mergeCell ref="Z68:AB68"/>
    <mergeCell ref="AD68:AE68"/>
    <mergeCell ref="AF68:AG68"/>
    <mergeCell ref="AH68:AJ68"/>
    <mergeCell ref="F68:G68"/>
    <mergeCell ref="H68:I68"/>
    <mergeCell ref="J68:L68"/>
    <mergeCell ref="N68:O68"/>
    <mergeCell ref="P68:Q68"/>
    <mergeCell ref="R68:T68"/>
    <mergeCell ref="V69:W69"/>
    <mergeCell ref="X69:Y69"/>
    <mergeCell ref="Z69:AB69"/>
    <mergeCell ref="AD69:AE69"/>
    <mergeCell ref="AF69:AG69"/>
    <mergeCell ref="AH69:AJ69"/>
    <mergeCell ref="F69:G69"/>
    <mergeCell ref="H69:I69"/>
    <mergeCell ref="J69:L69"/>
    <mergeCell ref="N69:O69"/>
    <mergeCell ref="P69:Q69"/>
    <mergeCell ref="R69:T69"/>
    <mergeCell ref="V70:W70"/>
    <mergeCell ref="X70:Y70"/>
    <mergeCell ref="Z70:AB70"/>
    <mergeCell ref="AD70:AE70"/>
    <mergeCell ref="AF70:AG70"/>
    <mergeCell ref="AH70:AJ70"/>
    <mergeCell ref="F70:G70"/>
    <mergeCell ref="H70:I70"/>
    <mergeCell ref="J70:L70"/>
    <mergeCell ref="N70:O70"/>
    <mergeCell ref="P70:Q70"/>
    <mergeCell ref="R70:T70"/>
  </mergeCells>
  <conditionalFormatting sqref="J18:L70 R18:T70 Z18:AB70 AH18:AJ70">
    <cfRule type="cellIs" dxfId="3" priority="4" operator="equal">
      <formula>0.447916666666667</formula>
    </cfRule>
  </conditionalFormatting>
  <conditionalFormatting sqref="J18:L70 R18:T70 Z18:AB70 AH18:AJ70">
    <cfRule type="cellIs" dxfId="2" priority="3" operator="equal">
      <formula>0.427083333333333</formula>
    </cfRule>
  </conditionalFormatting>
  <conditionalFormatting sqref="J18:L70 R18:T70 Z18:AB70 AH18:AJ70">
    <cfRule type="cellIs" dxfId="1" priority="2" operator="equal">
      <formula>0.416666666666667</formula>
    </cfRule>
  </conditionalFormatting>
  <conditionalFormatting sqref="J18:L70 R18:T70 Z18:AB70 AH18:AJ70">
    <cfRule type="cellIs" dxfId="0" priority="1" operator="equal">
      <formula>0</formula>
    </cfRule>
  </conditionalFormatting>
  <dataValidations count="1">
    <dataValidation type="list" allowBlank="1" showInputMessage="1" showErrorMessage="1" sqref="C2">
      <formula1 xml:space="preserve"> MesAnnées</formula1>
    </dataValidation>
  </dataValidations>
  <pageMargins left="0.72" right="0.70866141732283472" top="0.56999999999999995" bottom="0.74803149606299213" header="0.31496062992125984" footer="0.31496062992125984"/>
  <pageSetup paperSize="9" scale="82" orientation="portrait" horizontalDpi="4294967293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4</vt:i4>
      </vt:variant>
    </vt:vector>
  </HeadingPairs>
  <TitlesOfParts>
    <vt:vector size="17" baseType="lpstr">
      <vt:lpstr>Feuil1</vt:lpstr>
      <vt:lpstr>Feuil1 (2)</vt:lpstr>
      <vt:lpstr>Feuil1 (3)</vt:lpstr>
      <vt:lpstr>Feuil1 (4)</vt:lpstr>
      <vt:lpstr>Feuil1 (5)</vt:lpstr>
      <vt:lpstr>Feuil1 (6)</vt:lpstr>
      <vt:lpstr>Feuil1 (7)</vt:lpstr>
      <vt:lpstr>Feuil1 (8)</vt:lpstr>
      <vt:lpstr>Feuil1 (9)</vt:lpstr>
      <vt:lpstr>Feuil1 (10)</vt:lpstr>
      <vt:lpstr>Feuil1 (11)</vt:lpstr>
      <vt:lpstr>Feuil1 (12)</vt:lpstr>
      <vt:lpstr>NOUV TAB</vt:lpstr>
      <vt:lpstr>An</vt:lpstr>
      <vt:lpstr>Liste_années</vt:lpstr>
      <vt:lpstr>ListeAnnées</vt:lpstr>
      <vt:lpstr>MesAnnées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</dc:creator>
  <cp:lastModifiedBy>LUCAS</cp:lastModifiedBy>
  <cp:lastPrinted>2019-09-09T13:31:37Z</cp:lastPrinted>
  <dcterms:created xsi:type="dcterms:W3CDTF">2019-09-08T07:59:58Z</dcterms:created>
  <dcterms:modified xsi:type="dcterms:W3CDTF">2019-09-17T08:32:35Z</dcterms:modified>
</cp:coreProperties>
</file>