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555" yWindow="0" windowWidth="19110" windowHeight="94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Feuil1!$A$2:$M$744</definedName>
    <definedName name="_xlnm.Print_Area" localSheetId="0">Feuil1!$A:$C</definedName>
  </definedNames>
  <calcPr calcId="125725" fullCalcOnLoad="1"/>
</workbook>
</file>

<file path=xl/calcChain.xml><?xml version="1.0" encoding="utf-8"?>
<calcChain xmlns="http://schemas.openxmlformats.org/spreadsheetml/2006/main">
  <c r="AG3" i="1"/>
  <c r="AG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G58"/>
  <c r="AG59"/>
  <c r="AG60"/>
  <c r="AG61"/>
  <c r="AG62"/>
  <c r="AG63"/>
  <c r="AG64"/>
  <c r="AG65"/>
  <c r="AG66"/>
  <c r="AG67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AG85"/>
  <c r="AG86"/>
  <c r="AG87"/>
  <c r="AG88"/>
  <c r="AG89"/>
  <c r="AG90"/>
  <c r="AG91"/>
  <c r="AG92"/>
  <c r="AG93"/>
  <c r="AG94"/>
  <c r="AG95"/>
  <c r="AG96"/>
  <c r="AG97"/>
  <c r="AG98"/>
  <c r="AG99"/>
  <c r="AG100"/>
  <c r="AG101"/>
  <c r="AG102"/>
  <c r="AG103"/>
  <c r="AG104"/>
  <c r="AG105"/>
  <c r="AG106"/>
  <c r="AG107"/>
  <c r="AG108"/>
  <c r="AG109"/>
  <c r="AG110"/>
  <c r="AG111"/>
  <c r="AG112"/>
  <c r="AG113"/>
  <c r="AG114"/>
  <c r="AG115"/>
  <c r="AG116"/>
  <c r="AG117"/>
  <c r="AG118"/>
  <c r="AG119"/>
  <c r="AG120"/>
  <c r="AG121"/>
  <c r="AG122"/>
  <c r="AG123"/>
  <c r="AG124"/>
  <c r="AG125"/>
  <c r="AG126"/>
  <c r="AG127"/>
  <c r="AG128"/>
  <c r="AG129"/>
  <c r="AG130"/>
  <c r="AG131"/>
  <c r="AG132"/>
  <c r="AG133"/>
  <c r="AG134"/>
  <c r="AG135"/>
  <c r="AG136"/>
  <c r="AG137"/>
  <c r="AG138"/>
  <c r="AG139"/>
  <c r="AG140"/>
  <c r="AG141"/>
  <c r="AG142"/>
  <c r="AG143"/>
  <c r="AG144"/>
  <c r="AG145"/>
  <c r="AG146"/>
  <c r="AG147"/>
  <c r="AG148"/>
  <c r="AG149"/>
  <c r="AG150"/>
  <c r="AG151"/>
  <c r="AG152"/>
  <c r="AG153"/>
  <c r="AG154"/>
  <c r="AG155"/>
  <c r="AG156"/>
  <c r="AG157"/>
  <c r="AG158"/>
  <c r="AG159"/>
  <c r="AG160"/>
  <c r="AG161"/>
  <c r="AG162"/>
  <c r="AG163"/>
  <c r="AG164"/>
  <c r="AG165"/>
  <c r="AG166"/>
  <c r="AG167"/>
  <c r="AG168"/>
  <c r="AG169"/>
  <c r="AG170"/>
  <c r="AG171"/>
  <c r="AG172"/>
  <c r="AG173"/>
  <c r="AG174"/>
  <c r="AG175"/>
  <c r="AG176"/>
  <c r="AG177"/>
  <c r="AG178"/>
  <c r="AG179"/>
  <c r="AG180"/>
  <c r="AG181"/>
  <c r="AG182"/>
  <c r="AG183"/>
  <c r="AG184"/>
  <c r="AG185"/>
  <c r="AG186"/>
  <c r="AG187"/>
  <c r="AG188"/>
  <c r="AG189"/>
  <c r="AG190"/>
  <c r="AG191"/>
  <c r="AG192"/>
  <c r="AG193"/>
  <c r="AG194"/>
  <c r="AG195"/>
  <c r="AG196"/>
  <c r="AG197"/>
  <c r="AG198"/>
  <c r="AG199"/>
  <c r="AG200"/>
  <c r="AG201"/>
  <c r="AG202"/>
  <c r="AG203"/>
  <c r="AG204"/>
  <c r="AG205"/>
  <c r="AG206"/>
  <c r="AG207"/>
  <c r="AG208"/>
  <c r="AG209"/>
  <c r="AG210"/>
  <c r="AG211"/>
  <c r="AG212"/>
  <c r="AG213"/>
  <c r="AG214"/>
  <c r="AG215"/>
  <c r="AG216"/>
  <c r="AG217"/>
  <c r="AG218"/>
  <c r="AG219"/>
  <c r="AG220"/>
  <c r="AG221"/>
  <c r="AG222"/>
  <c r="AG223"/>
  <c r="AG224"/>
  <c r="AG225"/>
  <c r="AG226"/>
  <c r="AG227"/>
  <c r="AG228"/>
  <c r="AG229"/>
  <c r="AG230"/>
  <c r="AG231"/>
  <c r="AG232"/>
  <c r="AG233"/>
  <c r="AG234"/>
  <c r="AG235"/>
  <c r="AG236"/>
  <c r="AG237"/>
  <c r="AG238"/>
  <c r="AG239"/>
  <c r="AG240"/>
  <c r="AG241"/>
  <c r="AG242"/>
  <c r="AG243"/>
  <c r="AG244"/>
  <c r="AG245"/>
  <c r="AG246"/>
  <c r="AG247"/>
  <c r="AG248"/>
  <c r="AG249"/>
  <c r="AG250"/>
  <c r="AG251"/>
  <c r="AG252"/>
  <c r="AG253"/>
  <c r="AG254"/>
  <c r="AG255"/>
  <c r="AG256"/>
  <c r="AG257"/>
  <c r="AG258"/>
  <c r="AG259"/>
  <c r="AG260"/>
  <c r="AG261"/>
  <c r="AG262"/>
  <c r="AG263"/>
  <c r="AG264"/>
  <c r="AG265"/>
  <c r="AG266"/>
  <c r="AG267"/>
  <c r="AG268"/>
  <c r="AG269"/>
  <c r="AG270"/>
  <c r="AG271"/>
  <c r="AG272"/>
  <c r="AG273"/>
  <c r="AG274"/>
  <c r="AG275"/>
  <c r="AG276"/>
  <c r="AG277"/>
  <c r="AG278"/>
  <c r="AG279"/>
  <c r="AG280"/>
  <c r="AG281"/>
  <c r="AG282"/>
  <c r="AG283"/>
  <c r="AG284"/>
  <c r="AG285"/>
  <c r="AG286"/>
  <c r="AG287"/>
  <c r="AG288"/>
  <c r="AG289"/>
  <c r="AG290"/>
  <c r="AG291"/>
  <c r="AG292"/>
  <c r="AG293"/>
  <c r="AG294"/>
  <c r="AG295"/>
  <c r="AG296"/>
  <c r="AG297"/>
  <c r="AG298"/>
  <c r="AG299"/>
  <c r="AG300"/>
  <c r="AG301"/>
  <c r="AG302"/>
  <c r="AG303"/>
  <c r="AG304"/>
  <c r="AG305"/>
  <c r="AG306"/>
  <c r="AG307"/>
  <c r="AG308"/>
  <c r="AG309"/>
  <c r="AG310"/>
  <c r="AG311"/>
  <c r="AG312"/>
  <c r="AG313"/>
  <c r="AG314"/>
  <c r="AG315"/>
  <c r="AG316"/>
  <c r="AG317"/>
  <c r="AG318"/>
  <c r="AG319"/>
  <c r="AG320"/>
  <c r="AG321"/>
  <c r="AG322"/>
  <c r="AG323"/>
  <c r="AG324"/>
  <c r="AG325"/>
  <c r="AG326"/>
  <c r="AG327"/>
  <c r="AG328"/>
  <c r="AG329"/>
  <c r="AG330"/>
  <c r="AG331"/>
  <c r="AG332"/>
  <c r="AG333"/>
  <c r="AG334"/>
  <c r="AG335"/>
  <c r="AG336"/>
  <c r="AG337"/>
  <c r="AG338"/>
  <c r="AG339"/>
  <c r="AG340"/>
  <c r="AG341"/>
  <c r="AG342"/>
  <c r="AG343"/>
  <c r="AG344"/>
  <c r="AG345"/>
  <c r="AG346"/>
  <c r="AG347"/>
  <c r="AG348"/>
  <c r="AG349"/>
  <c r="AG350"/>
  <c r="AG351"/>
  <c r="AG352"/>
  <c r="AG353"/>
  <c r="AG354"/>
  <c r="AG355"/>
  <c r="AG356"/>
  <c r="AG357"/>
  <c r="AG358"/>
  <c r="AG359"/>
  <c r="AG360"/>
  <c r="AG361"/>
  <c r="AG362"/>
  <c r="AG363"/>
  <c r="AG364"/>
  <c r="AG365"/>
  <c r="AG366"/>
  <c r="AG367"/>
  <c r="AG368"/>
  <c r="AG369"/>
  <c r="AG370"/>
  <c r="AG371"/>
  <c r="AG372"/>
  <c r="AG373"/>
  <c r="AG374"/>
  <c r="AG375"/>
  <c r="AG376"/>
  <c r="AG377"/>
  <c r="AG378"/>
  <c r="AG379"/>
  <c r="AG380"/>
  <c r="AG381"/>
  <c r="AG382"/>
  <c r="AG383"/>
  <c r="AG384"/>
  <c r="AG385"/>
  <c r="AG386"/>
  <c r="AG387"/>
  <c r="AG388"/>
  <c r="AG389"/>
  <c r="AG390"/>
  <c r="AG391"/>
  <c r="AG392"/>
  <c r="AG393"/>
  <c r="AG394"/>
  <c r="AG395"/>
  <c r="AG396"/>
  <c r="AG397"/>
  <c r="AG398"/>
  <c r="AG399"/>
  <c r="AG400"/>
  <c r="AG401"/>
  <c r="AG402"/>
  <c r="AG403"/>
  <c r="AG404"/>
  <c r="AG405"/>
  <c r="AG406"/>
  <c r="AG407"/>
  <c r="AG408"/>
  <c r="AG409"/>
  <c r="AG410"/>
  <c r="AG411"/>
  <c r="AG412"/>
  <c r="AG413"/>
  <c r="AG414"/>
  <c r="AG415"/>
  <c r="AG416"/>
  <c r="AG417"/>
  <c r="AG418"/>
  <c r="AG419"/>
  <c r="AG420"/>
  <c r="AG421"/>
  <c r="AG422"/>
  <c r="AG423"/>
  <c r="AG424"/>
  <c r="AG425"/>
  <c r="AG426"/>
  <c r="AG427"/>
  <c r="AG428"/>
  <c r="AG429"/>
  <c r="AG430"/>
  <c r="AG431"/>
  <c r="AG432"/>
  <c r="AG433"/>
  <c r="AG434"/>
  <c r="AG435"/>
  <c r="AG436"/>
  <c r="AG437"/>
  <c r="AG438"/>
  <c r="AG439"/>
  <c r="AG440"/>
  <c r="AG441"/>
  <c r="AG442"/>
  <c r="AG443"/>
  <c r="AG444"/>
  <c r="AG445"/>
  <c r="AG446"/>
  <c r="AG447"/>
  <c r="AG448"/>
  <c r="AG449"/>
  <c r="AG450"/>
  <c r="AG451"/>
  <c r="AG452"/>
  <c r="AG453"/>
  <c r="AG454"/>
  <c r="AG455"/>
  <c r="AG456"/>
  <c r="AG457"/>
  <c r="AG458"/>
  <c r="AG459"/>
  <c r="AG460"/>
  <c r="AG461"/>
  <c r="AG462"/>
  <c r="AG463"/>
  <c r="AG464"/>
  <c r="AG465"/>
  <c r="AG466"/>
  <c r="AG467"/>
  <c r="AG468"/>
  <c r="AG469"/>
  <c r="AG470"/>
  <c r="AG471"/>
  <c r="AG472"/>
  <c r="AG473"/>
  <c r="AG474"/>
  <c r="AG475"/>
  <c r="AG476"/>
  <c r="AG477"/>
  <c r="AG478"/>
  <c r="AG479"/>
  <c r="AG480"/>
  <c r="AG481"/>
  <c r="AG482"/>
  <c r="AG483"/>
  <c r="AG484"/>
  <c r="AG485"/>
  <c r="AG486"/>
  <c r="AG487"/>
  <c r="AG488"/>
  <c r="AG489"/>
  <c r="AG490"/>
  <c r="AG491"/>
  <c r="AG492"/>
  <c r="AG493"/>
  <c r="AG494"/>
  <c r="AG495"/>
  <c r="AG496"/>
  <c r="AG497"/>
  <c r="AG498"/>
  <c r="AG499"/>
  <c r="AG500"/>
  <c r="AG501"/>
  <c r="AG502"/>
  <c r="AG503"/>
  <c r="AG504"/>
  <c r="AG505"/>
  <c r="AG506"/>
  <c r="AG507"/>
  <c r="AG508"/>
  <c r="AG509"/>
  <c r="AG510"/>
  <c r="AG511"/>
  <c r="AG512"/>
  <c r="AG513"/>
  <c r="AG514"/>
  <c r="AG515"/>
  <c r="AG516"/>
  <c r="AG517"/>
  <c r="AG518"/>
  <c r="AG519"/>
  <c r="AG520"/>
  <c r="AG521"/>
  <c r="AG522"/>
  <c r="AG523"/>
  <c r="AG524"/>
  <c r="AG525"/>
  <c r="AG526"/>
  <c r="AG527"/>
  <c r="AG528"/>
  <c r="AG529"/>
  <c r="AG530"/>
  <c r="AG531"/>
  <c r="AG532"/>
  <c r="AG533"/>
  <c r="AG534"/>
  <c r="AG535"/>
  <c r="AG536"/>
  <c r="AG537"/>
  <c r="AG538"/>
  <c r="AG539"/>
  <c r="AG540"/>
  <c r="AG541"/>
  <c r="AG542"/>
  <c r="AG543"/>
  <c r="AG544"/>
  <c r="AG545"/>
  <c r="AG546"/>
  <c r="AG547"/>
  <c r="AG548"/>
  <c r="AG549"/>
  <c r="AG550"/>
  <c r="AG551"/>
  <c r="AG552"/>
  <c r="AG553"/>
  <c r="AG554"/>
  <c r="AG555"/>
  <c r="AG556"/>
  <c r="AG557"/>
  <c r="AG558"/>
  <c r="AG559"/>
  <c r="AG560"/>
  <c r="AG561"/>
  <c r="AG562"/>
  <c r="AG563"/>
  <c r="AG564"/>
  <c r="AG565"/>
  <c r="AG566"/>
  <c r="AG567"/>
  <c r="AG568"/>
  <c r="AG569"/>
  <c r="AG570"/>
  <c r="AG571"/>
  <c r="AG572"/>
  <c r="AG573"/>
  <c r="AG574"/>
  <c r="AG575"/>
  <c r="AG576"/>
  <c r="AG577"/>
  <c r="AG578"/>
  <c r="AG579"/>
  <c r="AG580"/>
  <c r="AG581"/>
  <c r="AG582"/>
  <c r="AG583"/>
  <c r="AG584"/>
  <c r="AG585"/>
  <c r="AG586"/>
  <c r="AG587"/>
  <c r="AG588"/>
  <c r="AG589"/>
  <c r="AG590"/>
  <c r="AG591"/>
  <c r="AG592"/>
  <c r="AG593"/>
  <c r="AG594"/>
  <c r="AG595"/>
  <c r="AG596"/>
  <c r="AG597"/>
  <c r="AG598"/>
  <c r="AG599"/>
  <c r="AG600"/>
  <c r="AG601"/>
  <c r="AG602"/>
  <c r="AG603"/>
  <c r="AG604"/>
  <c r="AG605"/>
  <c r="AG606"/>
  <c r="AG607"/>
  <c r="AG608"/>
  <c r="AG609"/>
  <c r="AG610"/>
  <c r="AG611"/>
  <c r="AG612"/>
  <c r="AG613"/>
  <c r="AG614"/>
  <c r="AG615"/>
  <c r="AG616"/>
  <c r="AG617"/>
  <c r="AG618"/>
  <c r="AG619"/>
  <c r="AG620"/>
  <c r="AG621"/>
  <c r="AG622"/>
  <c r="AG623"/>
  <c r="AG624"/>
  <c r="AG625"/>
  <c r="AG626"/>
  <c r="AG627"/>
  <c r="AG628"/>
  <c r="AG629"/>
  <c r="AG630"/>
  <c r="AG631"/>
  <c r="AG632"/>
  <c r="AG633"/>
  <c r="AG634"/>
  <c r="AG635"/>
  <c r="AG636"/>
  <c r="AG637"/>
  <c r="AG638"/>
  <c r="AG639"/>
  <c r="AG640"/>
  <c r="AG641"/>
  <c r="AG642"/>
  <c r="AG643"/>
  <c r="AG644"/>
  <c r="AG645"/>
  <c r="AG646"/>
  <c r="AG647"/>
  <c r="AG648"/>
  <c r="AG649"/>
  <c r="AG650"/>
  <c r="AG651"/>
  <c r="AG652"/>
  <c r="AG653"/>
  <c r="AG654"/>
  <c r="AG655"/>
  <c r="AG656"/>
  <c r="AG657"/>
  <c r="AG658"/>
  <c r="AG659"/>
  <c r="AG660"/>
  <c r="AG661"/>
  <c r="AG662"/>
  <c r="AG663"/>
  <c r="AG664"/>
  <c r="AG665"/>
  <c r="AG666"/>
  <c r="AG667"/>
  <c r="AG668"/>
  <c r="AG669"/>
  <c r="AG670"/>
  <c r="AG671"/>
  <c r="AG672"/>
  <c r="AG673"/>
  <c r="AG674"/>
  <c r="AG675"/>
  <c r="AG676"/>
  <c r="AG677"/>
  <c r="AG678"/>
  <c r="AG679"/>
  <c r="AG680"/>
  <c r="AG681"/>
  <c r="AG682"/>
  <c r="AG683"/>
  <c r="AG684"/>
  <c r="AG685"/>
  <c r="AG686"/>
  <c r="AG687"/>
  <c r="AG688"/>
  <c r="AG689"/>
  <c r="AG690"/>
  <c r="AG691"/>
  <c r="AG692"/>
  <c r="AG693"/>
  <c r="AG694"/>
  <c r="AG695"/>
  <c r="AG696"/>
  <c r="AG697"/>
  <c r="AG698"/>
  <c r="AG699"/>
  <c r="AG700"/>
  <c r="AG701"/>
  <c r="AG702"/>
  <c r="AG703"/>
  <c r="AG704"/>
  <c r="AG705"/>
  <c r="AG706"/>
  <c r="AG707"/>
  <c r="AG708"/>
  <c r="AG709"/>
  <c r="AG710"/>
  <c r="AG711"/>
  <c r="AG712"/>
  <c r="AG713"/>
  <c r="AG714"/>
  <c r="AG715"/>
  <c r="AG716"/>
  <c r="AG717"/>
  <c r="AG718"/>
  <c r="AG719"/>
  <c r="AG720"/>
  <c r="AG721"/>
  <c r="AG722"/>
  <c r="AG723"/>
  <c r="AG724"/>
  <c r="AG725"/>
  <c r="AG726"/>
  <c r="AG727"/>
  <c r="AG728"/>
  <c r="AG729"/>
  <c r="AG730"/>
  <c r="AG731"/>
  <c r="AG732"/>
  <c r="AG733"/>
  <c r="AG734"/>
  <c r="AG735"/>
  <c r="AG736"/>
  <c r="AG737"/>
  <c r="AG738"/>
  <c r="AG739"/>
  <c r="AG740"/>
  <c r="AG741"/>
  <c r="AG742"/>
  <c r="AG743"/>
  <c r="AG744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F86"/>
  <c r="AF87"/>
  <c r="AF88"/>
  <c r="AF89"/>
  <c r="AF90"/>
  <c r="AF91"/>
  <c r="AF92"/>
  <c r="AF93"/>
  <c r="AF94"/>
  <c r="AF95"/>
  <c r="AF96"/>
  <c r="AF97"/>
  <c r="AF98"/>
  <c r="AF99"/>
  <c r="AF100"/>
  <c r="AF101"/>
  <c r="AF102"/>
  <c r="AF103"/>
  <c r="AF104"/>
  <c r="AF105"/>
  <c r="AF106"/>
  <c r="AF107"/>
  <c r="AF108"/>
  <c r="AF109"/>
  <c r="AF110"/>
  <c r="AF111"/>
  <c r="AF112"/>
  <c r="AF113"/>
  <c r="AF114"/>
  <c r="AF115"/>
  <c r="AF116"/>
  <c r="AF117"/>
  <c r="AF118"/>
  <c r="AF119"/>
  <c r="AF120"/>
  <c r="AF121"/>
  <c r="AF122"/>
  <c r="AF123"/>
  <c r="AF124"/>
  <c r="AF125"/>
  <c r="AF126"/>
  <c r="AF127"/>
  <c r="AF128"/>
  <c r="AF129"/>
  <c r="AF130"/>
  <c r="AF131"/>
  <c r="AF132"/>
  <c r="AF133"/>
  <c r="AF134"/>
  <c r="AF135"/>
  <c r="AF136"/>
  <c r="AF137"/>
  <c r="AF138"/>
  <c r="AF139"/>
  <c r="AF140"/>
  <c r="AF141"/>
  <c r="AF142"/>
  <c r="AF143"/>
  <c r="AF144"/>
  <c r="AF145"/>
  <c r="AF146"/>
  <c r="AF147"/>
  <c r="AF148"/>
  <c r="AF149"/>
  <c r="AF150"/>
  <c r="AF151"/>
  <c r="AF152"/>
  <c r="AF153"/>
  <c r="AF154"/>
  <c r="AF155"/>
  <c r="AF156"/>
  <c r="AF157"/>
  <c r="AF158"/>
  <c r="AF159"/>
  <c r="AF160"/>
  <c r="AF161"/>
  <c r="AF162"/>
  <c r="AF163"/>
  <c r="AF164"/>
  <c r="AF165"/>
  <c r="AF166"/>
  <c r="AF167"/>
  <c r="AF168"/>
  <c r="AF169"/>
  <c r="AF170"/>
  <c r="AF171"/>
  <c r="AF172"/>
  <c r="AF173"/>
  <c r="AF174"/>
  <c r="AF175"/>
  <c r="AF176"/>
  <c r="AF177"/>
  <c r="AF178"/>
  <c r="AF179"/>
  <c r="AF180"/>
  <c r="AF181"/>
  <c r="AF182"/>
  <c r="AF183"/>
  <c r="AF184"/>
  <c r="AF185"/>
  <c r="AF186"/>
  <c r="AF187"/>
  <c r="AF188"/>
  <c r="AF189"/>
  <c r="AF190"/>
  <c r="AF191"/>
  <c r="AF192"/>
  <c r="AF193"/>
  <c r="AF194"/>
  <c r="AF195"/>
  <c r="AF196"/>
  <c r="AF197"/>
  <c r="AF198"/>
  <c r="AF199"/>
  <c r="AF200"/>
  <c r="AF201"/>
  <c r="AF202"/>
  <c r="AF203"/>
  <c r="AF204"/>
  <c r="AF205"/>
  <c r="AF206"/>
  <c r="AF207"/>
  <c r="AF208"/>
  <c r="AF209"/>
  <c r="AF210"/>
  <c r="AF211"/>
  <c r="AF212"/>
  <c r="AF213"/>
  <c r="AF214"/>
  <c r="AF215"/>
  <c r="AF216"/>
  <c r="AF217"/>
  <c r="AF218"/>
  <c r="AF219"/>
  <c r="AF220"/>
  <c r="AF221"/>
  <c r="AF222"/>
  <c r="AF223"/>
  <c r="AF224"/>
  <c r="AF225"/>
  <c r="AF226"/>
  <c r="AF227"/>
  <c r="AF228"/>
  <c r="AF229"/>
  <c r="AF230"/>
  <c r="AF231"/>
  <c r="AF232"/>
  <c r="AF233"/>
  <c r="AF234"/>
  <c r="AF235"/>
  <c r="AF236"/>
  <c r="AF237"/>
  <c r="AF238"/>
  <c r="AF239"/>
  <c r="AF240"/>
  <c r="AF241"/>
  <c r="AF242"/>
  <c r="AF243"/>
  <c r="AF244"/>
  <c r="AF245"/>
  <c r="AF246"/>
  <c r="AF247"/>
  <c r="AF248"/>
  <c r="AF249"/>
  <c r="AF250"/>
  <c r="AF251"/>
  <c r="AF252"/>
  <c r="AF253"/>
  <c r="AF254"/>
  <c r="AF255"/>
  <c r="AF256"/>
  <c r="AF257"/>
  <c r="AF258"/>
  <c r="AF259"/>
  <c r="AF260"/>
  <c r="AF261"/>
  <c r="AF262"/>
  <c r="AF263"/>
  <c r="AF264"/>
  <c r="AF265"/>
  <c r="AF266"/>
  <c r="AF267"/>
  <c r="AF268"/>
  <c r="AF269"/>
  <c r="AF270"/>
  <c r="AF271"/>
  <c r="AF272"/>
  <c r="AF273"/>
  <c r="AF274"/>
  <c r="AF275"/>
  <c r="AF276"/>
  <c r="AF277"/>
  <c r="AF278"/>
  <c r="AF279"/>
  <c r="AF280"/>
  <c r="AF281"/>
  <c r="AF282"/>
  <c r="AF283"/>
  <c r="AF284"/>
  <c r="AF285"/>
  <c r="AF286"/>
  <c r="AF287"/>
  <c r="AF288"/>
  <c r="AF289"/>
  <c r="AF290"/>
  <c r="AF291"/>
  <c r="AF292"/>
  <c r="AF293"/>
  <c r="AF294"/>
  <c r="AF295"/>
  <c r="AF296"/>
  <c r="AF297"/>
  <c r="AF298"/>
  <c r="AF299"/>
  <c r="AF300"/>
  <c r="AF301"/>
  <c r="AF302"/>
  <c r="AF303"/>
  <c r="AF304"/>
  <c r="AF305"/>
  <c r="AF306"/>
  <c r="AF307"/>
  <c r="AF308"/>
  <c r="AF309"/>
  <c r="AF310"/>
  <c r="AF311"/>
  <c r="AF312"/>
  <c r="AF313"/>
  <c r="AF314"/>
  <c r="AF315"/>
  <c r="AF316"/>
  <c r="AF317"/>
  <c r="AF318"/>
  <c r="AF319"/>
  <c r="AF320"/>
  <c r="AF321"/>
  <c r="AF322"/>
  <c r="AF323"/>
  <c r="AF324"/>
  <c r="AF325"/>
  <c r="AF326"/>
  <c r="AF327"/>
  <c r="AF328"/>
  <c r="AF329"/>
  <c r="AF330"/>
  <c r="AF331"/>
  <c r="AF332"/>
  <c r="AF333"/>
  <c r="AF334"/>
  <c r="AF335"/>
  <c r="AF336"/>
  <c r="AF337"/>
  <c r="AF338"/>
  <c r="AF339"/>
  <c r="AF340"/>
  <c r="AF341"/>
  <c r="AF342"/>
  <c r="AF343"/>
  <c r="AF344"/>
  <c r="AF345"/>
  <c r="AF346"/>
  <c r="AF347"/>
  <c r="AF348"/>
  <c r="AF349"/>
  <c r="AF350"/>
  <c r="AF351"/>
  <c r="AF352"/>
  <c r="AF353"/>
  <c r="AF354"/>
  <c r="AF355"/>
  <c r="AF356"/>
  <c r="AF357"/>
  <c r="AF358"/>
  <c r="AF359"/>
  <c r="AF360"/>
  <c r="AF361"/>
  <c r="AF362"/>
  <c r="AF363"/>
  <c r="AF364"/>
  <c r="AF365"/>
  <c r="AF366"/>
  <c r="AF367"/>
  <c r="AF368"/>
  <c r="AF369"/>
  <c r="AF370"/>
  <c r="AF371"/>
  <c r="AF372"/>
  <c r="AF373"/>
  <c r="AF374"/>
  <c r="AF375"/>
  <c r="AF376"/>
  <c r="AF377"/>
  <c r="AF378"/>
  <c r="AF379"/>
  <c r="AF380"/>
  <c r="AF381"/>
  <c r="AF382"/>
  <c r="AF383"/>
  <c r="AF384"/>
  <c r="AF385"/>
  <c r="AF386"/>
  <c r="AF387"/>
  <c r="AF388"/>
  <c r="AF389"/>
  <c r="AF390"/>
  <c r="AF391"/>
  <c r="AF392"/>
  <c r="AF393"/>
  <c r="AF394"/>
  <c r="AF395"/>
  <c r="AF396"/>
  <c r="AF397"/>
  <c r="AF398"/>
  <c r="AF399"/>
  <c r="AF400"/>
  <c r="AF401"/>
  <c r="AF402"/>
  <c r="AF403"/>
  <c r="AF404"/>
  <c r="AF405"/>
  <c r="AF406"/>
  <c r="AF407"/>
  <c r="AF408"/>
  <c r="AF409"/>
  <c r="AF410"/>
  <c r="AF411"/>
  <c r="AF412"/>
  <c r="AF413"/>
  <c r="AF414"/>
  <c r="AF415"/>
  <c r="AF416"/>
  <c r="AF417"/>
  <c r="AF418"/>
  <c r="AF419"/>
  <c r="AF420"/>
  <c r="AF421"/>
  <c r="AF422"/>
  <c r="AF423"/>
  <c r="AF424"/>
  <c r="AF425"/>
  <c r="AF426"/>
  <c r="AF427"/>
  <c r="AF428"/>
  <c r="AF429"/>
  <c r="AF430"/>
  <c r="AF431"/>
  <c r="AF432"/>
  <c r="AF433"/>
  <c r="AF434"/>
  <c r="AF435"/>
  <c r="AF436"/>
  <c r="AF437"/>
  <c r="AF438"/>
  <c r="AF439"/>
  <c r="AF440"/>
  <c r="AF441"/>
  <c r="AF442"/>
  <c r="AF443"/>
  <c r="AF444"/>
  <c r="AF445"/>
  <c r="AF446"/>
  <c r="AF447"/>
  <c r="AF448"/>
  <c r="AF449"/>
  <c r="AF450"/>
  <c r="AF451"/>
  <c r="AF452"/>
  <c r="AF453"/>
  <c r="AF454"/>
  <c r="AF455"/>
  <c r="AF456"/>
  <c r="AF457"/>
  <c r="AF458"/>
  <c r="AF459"/>
  <c r="AF460"/>
  <c r="AF461"/>
  <c r="AF462"/>
  <c r="AF463"/>
  <c r="AF464"/>
  <c r="AF465"/>
  <c r="AF466"/>
  <c r="AF467"/>
  <c r="AF468"/>
  <c r="AF469"/>
  <c r="AF470"/>
  <c r="AF471"/>
  <c r="AF472"/>
  <c r="AF473"/>
  <c r="AF474"/>
  <c r="AF475"/>
  <c r="AF476"/>
  <c r="AF477"/>
  <c r="AF478"/>
  <c r="AF479"/>
  <c r="AF480"/>
  <c r="AF481"/>
  <c r="AF482"/>
  <c r="AF483"/>
  <c r="AF484"/>
  <c r="AF485"/>
  <c r="AF486"/>
  <c r="AF487"/>
  <c r="AF488"/>
  <c r="AF489"/>
  <c r="AF490"/>
  <c r="AF491"/>
  <c r="AF492"/>
  <c r="AF493"/>
  <c r="AF494"/>
  <c r="AF495"/>
  <c r="AF496"/>
  <c r="AF497"/>
  <c r="AF498"/>
  <c r="AF499"/>
  <c r="AF500"/>
  <c r="AF501"/>
  <c r="AF502"/>
  <c r="AF503"/>
  <c r="AF504"/>
  <c r="AF505"/>
  <c r="AF506"/>
  <c r="AF507"/>
  <c r="AF508"/>
  <c r="AF509"/>
  <c r="AF510"/>
  <c r="AF511"/>
  <c r="AF512"/>
  <c r="AF513"/>
  <c r="AF514"/>
  <c r="AF515"/>
  <c r="AF516"/>
  <c r="AF517"/>
  <c r="AF518"/>
  <c r="AF519"/>
  <c r="AF520"/>
  <c r="AF521"/>
  <c r="AF522"/>
  <c r="AF523"/>
  <c r="AF524"/>
  <c r="AF525"/>
  <c r="AF526"/>
  <c r="AF527"/>
  <c r="AF528"/>
  <c r="AF529"/>
  <c r="AF530"/>
  <c r="AF531"/>
  <c r="AF532"/>
  <c r="AF533"/>
  <c r="AF534"/>
  <c r="AF535"/>
  <c r="AF536"/>
  <c r="AF537"/>
  <c r="AF538"/>
  <c r="AF539"/>
  <c r="AF540"/>
  <c r="AF541"/>
  <c r="AF542"/>
  <c r="AF543"/>
  <c r="AF544"/>
  <c r="AF545"/>
  <c r="AF546"/>
  <c r="AF547"/>
  <c r="AF548"/>
  <c r="AF549"/>
  <c r="AF550"/>
  <c r="AF551"/>
  <c r="AF552"/>
  <c r="AF553"/>
  <c r="AF554"/>
  <c r="AF555"/>
  <c r="AF556"/>
  <c r="AF557"/>
  <c r="AF558"/>
  <c r="AF559"/>
  <c r="AF560"/>
  <c r="AF561"/>
  <c r="AF562"/>
  <c r="AF563"/>
  <c r="AF564"/>
  <c r="AF565"/>
  <c r="AF566"/>
  <c r="AF567"/>
  <c r="AF568"/>
  <c r="AF569"/>
  <c r="AF570"/>
  <c r="AF571"/>
  <c r="AF572"/>
  <c r="AF573"/>
  <c r="AF574"/>
  <c r="AF575"/>
  <c r="AF576"/>
  <c r="AF577"/>
  <c r="AF578"/>
  <c r="AF579"/>
  <c r="AF580"/>
  <c r="AF581"/>
  <c r="AF582"/>
  <c r="AF583"/>
  <c r="AF584"/>
  <c r="AF585"/>
  <c r="AF586"/>
  <c r="AF587"/>
  <c r="AF588"/>
  <c r="AF589"/>
  <c r="AF590"/>
  <c r="AF591"/>
  <c r="AF592"/>
  <c r="AF593"/>
  <c r="AF594"/>
  <c r="AF595"/>
  <c r="AF596"/>
  <c r="AF597"/>
  <c r="AF598"/>
  <c r="AF599"/>
  <c r="AF600"/>
  <c r="AF601"/>
  <c r="AF602"/>
  <c r="AF603"/>
  <c r="AF604"/>
  <c r="AF605"/>
  <c r="AF606"/>
  <c r="AF607"/>
  <c r="AF608"/>
  <c r="AF609"/>
  <c r="AF610"/>
  <c r="AF611"/>
  <c r="AF612"/>
  <c r="AF613"/>
  <c r="AF614"/>
  <c r="AF615"/>
  <c r="AF616"/>
  <c r="AF617"/>
  <c r="AF618"/>
  <c r="AF619"/>
  <c r="AF620"/>
  <c r="AF621"/>
  <c r="AF622"/>
  <c r="AF623"/>
  <c r="AF624"/>
  <c r="AF625"/>
  <c r="AF626"/>
  <c r="AF627"/>
  <c r="AF628"/>
  <c r="AF629"/>
  <c r="AF630"/>
  <c r="AF631"/>
  <c r="AF632"/>
  <c r="AF633"/>
  <c r="AF634"/>
  <c r="AF635"/>
  <c r="AF636"/>
  <c r="AF637"/>
  <c r="AF638"/>
  <c r="AF639"/>
  <c r="AF640"/>
  <c r="AF641"/>
  <c r="AF642"/>
  <c r="AF643"/>
  <c r="AF644"/>
  <c r="AF645"/>
  <c r="AF646"/>
  <c r="AF647"/>
  <c r="AF648"/>
  <c r="AF649"/>
  <c r="AF650"/>
  <c r="AF651"/>
  <c r="AF652"/>
  <c r="AF653"/>
  <c r="AF654"/>
  <c r="AF655"/>
  <c r="AF656"/>
  <c r="AF657"/>
  <c r="AF658"/>
  <c r="AF659"/>
  <c r="AF660"/>
  <c r="AF661"/>
  <c r="AF662"/>
  <c r="AF663"/>
  <c r="AF664"/>
  <c r="AF665"/>
  <c r="AF666"/>
  <c r="AF667"/>
  <c r="AF668"/>
  <c r="AF669"/>
  <c r="AF670"/>
  <c r="AF671"/>
  <c r="AF672"/>
  <c r="AF673"/>
  <c r="AF674"/>
  <c r="AF675"/>
  <c r="AF676"/>
  <c r="AF677"/>
  <c r="AF678"/>
  <c r="AF679"/>
  <c r="AF680"/>
  <c r="AF681"/>
  <c r="AF682"/>
  <c r="AF683"/>
  <c r="AF684"/>
  <c r="AF685"/>
  <c r="AF686"/>
  <c r="AF687"/>
  <c r="AF688"/>
  <c r="AF689"/>
  <c r="AF690"/>
  <c r="AF691"/>
  <c r="AF692"/>
  <c r="AF693"/>
  <c r="AF694"/>
  <c r="AF695"/>
  <c r="AF696"/>
  <c r="AF697"/>
  <c r="AF698"/>
  <c r="AF699"/>
  <c r="AF700"/>
  <c r="AF701"/>
  <c r="AF702"/>
  <c r="AF703"/>
  <c r="AF704"/>
  <c r="AF705"/>
  <c r="AF706"/>
  <c r="AF707"/>
  <c r="AF708"/>
  <c r="AF709"/>
  <c r="AF710"/>
  <c r="AF711"/>
  <c r="AF712"/>
  <c r="AF713"/>
  <c r="AF714"/>
  <c r="AF715"/>
  <c r="AF716"/>
  <c r="AF717"/>
  <c r="AF718"/>
  <c r="AF719"/>
  <c r="AF720"/>
  <c r="AF721"/>
  <c r="AF722"/>
  <c r="AF723"/>
  <c r="AF724"/>
  <c r="AF725"/>
  <c r="AF726"/>
  <c r="AF727"/>
  <c r="AF728"/>
  <c r="AF729"/>
  <c r="AF730"/>
  <c r="AF731"/>
  <c r="AF732"/>
  <c r="AF733"/>
  <c r="AF734"/>
  <c r="AF735"/>
  <c r="AF736"/>
  <c r="AF737"/>
  <c r="AF738"/>
  <c r="AF739"/>
  <c r="AF740"/>
  <c r="AF741"/>
  <c r="AF742"/>
  <c r="AF743"/>
  <c r="AF744"/>
  <c r="AF3"/>
  <c r="AG4"/>
  <c r="AG745"/>
  <c r="AA97"/>
  <c r="AA98"/>
  <c r="AA99"/>
  <c r="AA100"/>
  <c r="AA101"/>
  <c r="AA102"/>
  <c r="AA103"/>
  <c r="AA104"/>
  <c r="AA105"/>
  <c r="AA106"/>
  <c r="AA107"/>
  <c r="AA108"/>
  <c r="AA109"/>
  <c r="AA110"/>
  <c r="AA111"/>
  <c r="AA112"/>
  <c r="AA113"/>
  <c r="AA114"/>
  <c r="AA115"/>
  <c r="AA116"/>
  <c r="AA117"/>
  <c r="AA118"/>
  <c r="AA119"/>
  <c r="AA120"/>
  <c r="AA121"/>
  <c r="AA122"/>
  <c r="AA123"/>
  <c r="AA124"/>
  <c r="AA125"/>
  <c r="AA126"/>
  <c r="AA127"/>
  <c r="AA128"/>
  <c r="AA129"/>
  <c r="AA130"/>
  <c r="AA131"/>
  <c r="AA132"/>
  <c r="AA133"/>
  <c r="AA134"/>
  <c r="AA135"/>
  <c r="AA136"/>
  <c r="AA137"/>
  <c r="AA138"/>
  <c r="AA139"/>
  <c r="AA140"/>
  <c r="AA141"/>
  <c r="AA142"/>
  <c r="AA143"/>
  <c r="AA144"/>
  <c r="AA145"/>
  <c r="AA146"/>
  <c r="AA147"/>
  <c r="AA148"/>
  <c r="AA149"/>
  <c r="AA535"/>
  <c r="AA536"/>
  <c r="AA537"/>
  <c r="AA538"/>
  <c r="AA539"/>
  <c r="AA540"/>
  <c r="AA541"/>
  <c r="AA542"/>
  <c r="AA543"/>
  <c r="AA544"/>
  <c r="AA545"/>
  <c r="AA546"/>
  <c r="AA547"/>
  <c r="AA548"/>
  <c r="AA549"/>
  <c r="AA550"/>
  <c r="AA551"/>
  <c r="AA552"/>
  <c r="AA553"/>
  <c r="AA554"/>
  <c r="AA555"/>
  <c r="AA556"/>
  <c r="AA557"/>
  <c r="AA558"/>
  <c r="AA559"/>
  <c r="AA560"/>
  <c r="AA561"/>
  <c r="AA562"/>
  <c r="AA563"/>
  <c r="AA564"/>
  <c r="AA565"/>
  <c r="AA566"/>
  <c r="AA567"/>
  <c r="AA568"/>
  <c r="AA569"/>
  <c r="AA570"/>
  <c r="AA571"/>
  <c r="AA572"/>
  <c r="AA573"/>
  <c r="AA574"/>
  <c r="AA575"/>
  <c r="AA576"/>
  <c r="AA577"/>
  <c r="AA578"/>
  <c r="AA579"/>
  <c r="AA580"/>
  <c r="AA581"/>
  <c r="AA582"/>
  <c r="AA583"/>
  <c r="AA584"/>
  <c r="AA585"/>
  <c r="AA586"/>
  <c r="AA587"/>
  <c r="AA588"/>
  <c r="AA589"/>
  <c r="AA590"/>
  <c r="AA591"/>
  <c r="AA592"/>
  <c r="AA593"/>
  <c r="AA594"/>
  <c r="AA595"/>
  <c r="AA596"/>
  <c r="AA597"/>
  <c r="AA598"/>
  <c r="AA599"/>
  <c r="AA600"/>
  <c r="AA601"/>
  <c r="AA602"/>
  <c r="AA603"/>
  <c r="AA604"/>
  <c r="AA605"/>
  <c r="AA606"/>
  <c r="AA607"/>
  <c r="AA608"/>
  <c r="AA609"/>
  <c r="AA610"/>
  <c r="AA611"/>
  <c r="AA612"/>
  <c r="AA613"/>
  <c r="AA614"/>
  <c r="AA615"/>
  <c r="AA616"/>
  <c r="AA617"/>
  <c r="AA618"/>
  <c r="AA619"/>
  <c r="AA620"/>
  <c r="AA621"/>
  <c r="AA622"/>
  <c r="AA623"/>
  <c r="AA624"/>
  <c r="AA625"/>
  <c r="AA626"/>
  <c r="AA627"/>
  <c r="AA628"/>
  <c r="AA629"/>
  <c r="AA630"/>
  <c r="AA631"/>
  <c r="AA632"/>
  <c r="AA633"/>
  <c r="AA634"/>
  <c r="AA635"/>
  <c r="AA636"/>
  <c r="AA637"/>
  <c r="AA638"/>
  <c r="AA639"/>
  <c r="AA640"/>
  <c r="AA641"/>
  <c r="AA642"/>
  <c r="AA643"/>
  <c r="AA644"/>
  <c r="AA645"/>
  <c r="AA646"/>
  <c r="AA647"/>
  <c r="AA648"/>
  <c r="AA649"/>
  <c r="AA650"/>
  <c r="AA651"/>
  <c r="AA652"/>
  <c r="AA653"/>
  <c r="AA654"/>
  <c r="AA655"/>
  <c r="AA656"/>
  <c r="AA657"/>
  <c r="AA658"/>
  <c r="AA659"/>
  <c r="AA660"/>
  <c r="AA661"/>
  <c r="AA662"/>
  <c r="AA663"/>
  <c r="AA664"/>
  <c r="AA665"/>
  <c r="AA666"/>
  <c r="AA667"/>
  <c r="AA668"/>
  <c r="AA669"/>
  <c r="AA670"/>
  <c r="AA671"/>
  <c r="AA672"/>
  <c r="AA673"/>
  <c r="AA674"/>
  <c r="AA675"/>
  <c r="AA676"/>
  <c r="AA677"/>
  <c r="AA678"/>
  <c r="AA679"/>
  <c r="AA680"/>
  <c r="AA681"/>
  <c r="AA682"/>
  <c r="AA683"/>
  <c r="AA684"/>
  <c r="AA685"/>
  <c r="AA686"/>
  <c r="AA687"/>
  <c r="AA688"/>
  <c r="AA689"/>
  <c r="AA690"/>
  <c r="AA691"/>
  <c r="AA692"/>
  <c r="AA693"/>
  <c r="AA694"/>
  <c r="AA695"/>
  <c r="AA696"/>
  <c r="AA697"/>
  <c r="AA698"/>
  <c r="AA699"/>
  <c r="AA700"/>
  <c r="AA701"/>
  <c r="AA702"/>
  <c r="AA703"/>
  <c r="AA704"/>
  <c r="AA705"/>
  <c r="AA706"/>
  <c r="AA707"/>
  <c r="AA708"/>
  <c r="AA709"/>
  <c r="AA710"/>
  <c r="AA711"/>
  <c r="AA712"/>
  <c r="AA713"/>
  <c r="AA714"/>
  <c r="AA715"/>
  <c r="AA716"/>
  <c r="AA717"/>
  <c r="AA718"/>
  <c r="AA719"/>
  <c r="AA720"/>
  <c r="AA721"/>
  <c r="AA722"/>
  <c r="AA723"/>
  <c r="AA724"/>
  <c r="AA725"/>
  <c r="AA726"/>
  <c r="AA727"/>
  <c r="AA728"/>
  <c r="AA729"/>
  <c r="AA730"/>
  <c r="AA731"/>
  <c r="AA732"/>
  <c r="AA733"/>
  <c r="AA734"/>
  <c r="AA735"/>
  <c r="AA736"/>
  <c r="AA737"/>
  <c r="AA738"/>
  <c r="AA739"/>
  <c r="AA740"/>
  <c r="AA741"/>
  <c r="AA742"/>
  <c r="AA743"/>
  <c r="AA744"/>
  <c r="Y97"/>
  <c r="Z97"/>
  <c r="Y98"/>
  <c r="Z98"/>
  <c r="Y99"/>
  <c r="Z99"/>
  <c r="Y100"/>
  <c r="Z100"/>
  <c r="Y101"/>
  <c r="Z101"/>
  <c r="Y102"/>
  <c r="Z102"/>
  <c r="AB102" s="1"/>
  <c r="Y103"/>
  <c r="Z103"/>
  <c r="Y104"/>
  <c r="Z104"/>
  <c r="Y105"/>
  <c r="Z105"/>
  <c r="Y106"/>
  <c r="Z106"/>
  <c r="Y107"/>
  <c r="Z107"/>
  <c r="Y108"/>
  <c r="Z108"/>
  <c r="Y109"/>
  <c r="Z109"/>
  <c r="Y110"/>
  <c r="Z110"/>
  <c r="AB110" s="1"/>
  <c r="Y111"/>
  <c r="Z111"/>
  <c r="Y112"/>
  <c r="Z112"/>
  <c r="Y113"/>
  <c r="Z113"/>
  <c r="Y114"/>
  <c r="Z114"/>
  <c r="Y115"/>
  <c r="Z115"/>
  <c r="Y116"/>
  <c r="Z116"/>
  <c r="Y117"/>
  <c r="Z117"/>
  <c r="Y118"/>
  <c r="Z118"/>
  <c r="AB118" s="1"/>
  <c r="Y119"/>
  <c r="Z119"/>
  <c r="Y120"/>
  <c r="Z120"/>
  <c r="Y121"/>
  <c r="Z121"/>
  <c r="Y122"/>
  <c r="Z122"/>
  <c r="Y123"/>
  <c r="Z123"/>
  <c r="Y124"/>
  <c r="Z124"/>
  <c r="Y125"/>
  <c r="Z125"/>
  <c r="Y126"/>
  <c r="Z126"/>
  <c r="AB126" s="1"/>
  <c r="Y127"/>
  <c r="Z127"/>
  <c r="Y128"/>
  <c r="Z128"/>
  <c r="Y129"/>
  <c r="Z129"/>
  <c r="Y130"/>
  <c r="Z130"/>
  <c r="Y131"/>
  <c r="Z131"/>
  <c r="Y132"/>
  <c r="Z132"/>
  <c r="Y133"/>
  <c r="Z133"/>
  <c r="Y134"/>
  <c r="Z134"/>
  <c r="AB134" s="1"/>
  <c r="Y135"/>
  <c r="Z135"/>
  <c r="Y136"/>
  <c r="Z136"/>
  <c r="Y137"/>
  <c r="Z137"/>
  <c r="Y138"/>
  <c r="Z138"/>
  <c r="Y139"/>
  <c r="Z139"/>
  <c r="Y140"/>
  <c r="Z140"/>
  <c r="Y141"/>
  <c r="Z141"/>
  <c r="Y142"/>
  <c r="Z142"/>
  <c r="AB142" s="1"/>
  <c r="Y143"/>
  <c r="Z143"/>
  <c r="Y144"/>
  <c r="Z144"/>
  <c r="Y145"/>
  <c r="Z145"/>
  <c r="Y146"/>
  <c r="Z146"/>
  <c r="Y147"/>
  <c r="Z147"/>
  <c r="Y148"/>
  <c r="Z148"/>
  <c r="Y149"/>
  <c r="Z149"/>
  <c r="Y535"/>
  <c r="Z535"/>
  <c r="Y536"/>
  <c r="Z536"/>
  <c r="Y537"/>
  <c r="Z537"/>
  <c r="Y538"/>
  <c r="Z538"/>
  <c r="AB538" s="1"/>
  <c r="Y539"/>
  <c r="Z539"/>
  <c r="Y540"/>
  <c r="Z540"/>
  <c r="Y541"/>
  <c r="Z541"/>
  <c r="Y542"/>
  <c r="Z542"/>
  <c r="Y543"/>
  <c r="Z543"/>
  <c r="Y544"/>
  <c r="Z544"/>
  <c r="Y545"/>
  <c r="Z545"/>
  <c r="Y546"/>
  <c r="Z546"/>
  <c r="AB546" s="1"/>
  <c r="Y547"/>
  <c r="Z547"/>
  <c r="Y548"/>
  <c r="Z548"/>
  <c r="Y549"/>
  <c r="Z549"/>
  <c r="Y550"/>
  <c r="Z550"/>
  <c r="Y551"/>
  <c r="Z551"/>
  <c r="Y552"/>
  <c r="Z552"/>
  <c r="Y553"/>
  <c r="Z553"/>
  <c r="Y554"/>
  <c r="Z554"/>
  <c r="AB554" s="1"/>
  <c r="Y555"/>
  <c r="Z555"/>
  <c r="Y556"/>
  <c r="Z556"/>
  <c r="Y557"/>
  <c r="Z557"/>
  <c r="Y558"/>
  <c r="Z558"/>
  <c r="Y559"/>
  <c r="Z559"/>
  <c r="Y560"/>
  <c r="Z560"/>
  <c r="Y561"/>
  <c r="Z561"/>
  <c r="Y562"/>
  <c r="Z562"/>
  <c r="AB562" s="1"/>
  <c r="Y563"/>
  <c r="Z563"/>
  <c r="Y564"/>
  <c r="Z564"/>
  <c r="Y565"/>
  <c r="Z565"/>
  <c r="Y566"/>
  <c r="Z566"/>
  <c r="Y567"/>
  <c r="Z567"/>
  <c r="Y568"/>
  <c r="Z568"/>
  <c r="Y569"/>
  <c r="Z569"/>
  <c r="Y570"/>
  <c r="Z570"/>
  <c r="AB570" s="1"/>
  <c r="Y571"/>
  <c r="Z571"/>
  <c r="Y572"/>
  <c r="Z572"/>
  <c r="Y573"/>
  <c r="Z573"/>
  <c r="Y574"/>
  <c r="Z574"/>
  <c r="Y575"/>
  <c r="Z575"/>
  <c r="Y576"/>
  <c r="Z576"/>
  <c r="Y577"/>
  <c r="Z577"/>
  <c r="Y578"/>
  <c r="Z578"/>
  <c r="AB578" s="1"/>
  <c r="Y579"/>
  <c r="Z579"/>
  <c r="Y580"/>
  <c r="Z580"/>
  <c r="Y581"/>
  <c r="Z581"/>
  <c r="Y582"/>
  <c r="Z582"/>
  <c r="Y583"/>
  <c r="Z583"/>
  <c r="Y584"/>
  <c r="Z584"/>
  <c r="Y585"/>
  <c r="Z585"/>
  <c r="Y586"/>
  <c r="Z586"/>
  <c r="AB586" s="1"/>
  <c r="Y587"/>
  <c r="Z587"/>
  <c r="Y588"/>
  <c r="Z588"/>
  <c r="Y589"/>
  <c r="Z589"/>
  <c r="Y590"/>
  <c r="Z590"/>
  <c r="Y591"/>
  <c r="Z591"/>
  <c r="Y592"/>
  <c r="Z592"/>
  <c r="Y593"/>
  <c r="Z593"/>
  <c r="Y594"/>
  <c r="Z594"/>
  <c r="AB594" s="1"/>
  <c r="Y595"/>
  <c r="Z595"/>
  <c r="Y596"/>
  <c r="Z596"/>
  <c r="Y597"/>
  <c r="Z597"/>
  <c r="Y598"/>
  <c r="Z598"/>
  <c r="Y599"/>
  <c r="Z599"/>
  <c r="Y600"/>
  <c r="Z600"/>
  <c r="Y601"/>
  <c r="Z601"/>
  <c r="Y602"/>
  <c r="Z602"/>
  <c r="AB602" s="1"/>
  <c r="Y603"/>
  <c r="Z603"/>
  <c r="Y604"/>
  <c r="Z604"/>
  <c r="Y605"/>
  <c r="Z605"/>
  <c r="Y606"/>
  <c r="Z606"/>
  <c r="Y607"/>
  <c r="Z607"/>
  <c r="Y608"/>
  <c r="Z608"/>
  <c r="AB608" s="1"/>
  <c r="Y609"/>
  <c r="Z609"/>
  <c r="Y610"/>
  <c r="Z610"/>
  <c r="AB610" s="1"/>
  <c r="Y611"/>
  <c r="Z611"/>
  <c r="Y612"/>
  <c r="Z612"/>
  <c r="Y613"/>
  <c r="Z613"/>
  <c r="Y614"/>
  <c r="Z614"/>
  <c r="Y615"/>
  <c r="Z615"/>
  <c r="Y616"/>
  <c r="Z616"/>
  <c r="AB616" s="1"/>
  <c r="Y617"/>
  <c r="Z617"/>
  <c r="Y618"/>
  <c r="Z618"/>
  <c r="AB618" s="1"/>
  <c r="Y619"/>
  <c r="Z619"/>
  <c r="Y620"/>
  <c r="Z620"/>
  <c r="Y621"/>
  <c r="Z621"/>
  <c r="Y622"/>
  <c r="Z622"/>
  <c r="Y623"/>
  <c r="Z623"/>
  <c r="Y624"/>
  <c r="Z624"/>
  <c r="AB624" s="1"/>
  <c r="Y625"/>
  <c r="Z625"/>
  <c r="Y626"/>
  <c r="Z626"/>
  <c r="AB626" s="1"/>
  <c r="Y627"/>
  <c r="Z627"/>
  <c r="Y628"/>
  <c r="Z628"/>
  <c r="Y629"/>
  <c r="Z629"/>
  <c r="Y630"/>
  <c r="Z630"/>
  <c r="Y631"/>
  <c r="Z631"/>
  <c r="Y632"/>
  <c r="Z632"/>
  <c r="AB632" s="1"/>
  <c r="Y633"/>
  <c r="Z633"/>
  <c r="Y634"/>
  <c r="Z634"/>
  <c r="AB634" s="1"/>
  <c r="Y635"/>
  <c r="Z635"/>
  <c r="Y636"/>
  <c r="Z636"/>
  <c r="Y637"/>
  <c r="Z637"/>
  <c r="Y638"/>
  <c r="Z638"/>
  <c r="Y639"/>
  <c r="Z639"/>
  <c r="Y640"/>
  <c r="Z640"/>
  <c r="AB640" s="1"/>
  <c r="Y641"/>
  <c r="Z641"/>
  <c r="Y642"/>
  <c r="Z642"/>
  <c r="AB642" s="1"/>
  <c r="Y643"/>
  <c r="Z643"/>
  <c r="Y644"/>
  <c r="Z644"/>
  <c r="Y645"/>
  <c r="Z645"/>
  <c r="Y646"/>
  <c r="Z646"/>
  <c r="Y647"/>
  <c r="Z647"/>
  <c r="Y648"/>
  <c r="Z648"/>
  <c r="AB648" s="1"/>
  <c r="Y649"/>
  <c r="Z649"/>
  <c r="Y650"/>
  <c r="Z650"/>
  <c r="AB650" s="1"/>
  <c r="Y651"/>
  <c r="Z651"/>
  <c r="Y652"/>
  <c r="Z652"/>
  <c r="Y653"/>
  <c r="Z653"/>
  <c r="Y654"/>
  <c r="Z654"/>
  <c r="Y655"/>
  <c r="Z655"/>
  <c r="Y656"/>
  <c r="Z656"/>
  <c r="AB656" s="1"/>
  <c r="Y657"/>
  <c r="Z657"/>
  <c r="Y658"/>
  <c r="Z658"/>
  <c r="AB658" s="1"/>
  <c r="Y659"/>
  <c r="Z659"/>
  <c r="Y660"/>
  <c r="Z660"/>
  <c r="Y661"/>
  <c r="Z661"/>
  <c r="Y662"/>
  <c r="Z662"/>
  <c r="Y663"/>
  <c r="Z663"/>
  <c r="Y664"/>
  <c r="Z664"/>
  <c r="AB664" s="1"/>
  <c r="Y665"/>
  <c r="Z665"/>
  <c r="Y666"/>
  <c r="Z666"/>
  <c r="AB666" s="1"/>
  <c r="Y667"/>
  <c r="Z667"/>
  <c r="Y668"/>
  <c r="Z668"/>
  <c r="Y669"/>
  <c r="Z669"/>
  <c r="Y670"/>
  <c r="Z670"/>
  <c r="Y671"/>
  <c r="Z671"/>
  <c r="Y672"/>
  <c r="Z672"/>
  <c r="AB672" s="1"/>
  <c r="Y673"/>
  <c r="Z673"/>
  <c r="Y674"/>
  <c r="Z674"/>
  <c r="AB674" s="1"/>
  <c r="Y675"/>
  <c r="Z675"/>
  <c r="Y676"/>
  <c r="Z676"/>
  <c r="Y677"/>
  <c r="Z677"/>
  <c r="Y678"/>
  <c r="Z678"/>
  <c r="Y679"/>
  <c r="Z679"/>
  <c r="Y680"/>
  <c r="Z680"/>
  <c r="AB680" s="1"/>
  <c r="Y681"/>
  <c r="Z681"/>
  <c r="Y682"/>
  <c r="Z682"/>
  <c r="AB682" s="1"/>
  <c r="Y683"/>
  <c r="Z683"/>
  <c r="Y684"/>
  <c r="Z684"/>
  <c r="Y685"/>
  <c r="Z685"/>
  <c r="Y686"/>
  <c r="Z686"/>
  <c r="Y687"/>
  <c r="Z687"/>
  <c r="Y688"/>
  <c r="Z688"/>
  <c r="AB688" s="1"/>
  <c r="Y689"/>
  <c r="Z689"/>
  <c r="Y690"/>
  <c r="Z690"/>
  <c r="AB690" s="1"/>
  <c r="Y691"/>
  <c r="Z691"/>
  <c r="Y692"/>
  <c r="Z692"/>
  <c r="Y693"/>
  <c r="Z693"/>
  <c r="Y694"/>
  <c r="Z694"/>
  <c r="Y695"/>
  <c r="Z695"/>
  <c r="Y696"/>
  <c r="Z696"/>
  <c r="AB696" s="1"/>
  <c r="Y697"/>
  <c r="Z697"/>
  <c r="Y698"/>
  <c r="Z698"/>
  <c r="AB698" s="1"/>
  <c r="Y699"/>
  <c r="Z699"/>
  <c r="Y700"/>
  <c r="Z700"/>
  <c r="Y701"/>
  <c r="Z701"/>
  <c r="Y702"/>
  <c r="Z702"/>
  <c r="Y703"/>
  <c r="Z703"/>
  <c r="Y704"/>
  <c r="Z704"/>
  <c r="AB704" s="1"/>
  <c r="Y705"/>
  <c r="Z705"/>
  <c r="Y706"/>
  <c r="Z706"/>
  <c r="AB706" s="1"/>
  <c r="Y707"/>
  <c r="Z707"/>
  <c r="Y708"/>
  <c r="Z708"/>
  <c r="Y709"/>
  <c r="Z709"/>
  <c r="Y710"/>
  <c r="Z710"/>
  <c r="Y711"/>
  <c r="Z711"/>
  <c r="Y712"/>
  <c r="Z712"/>
  <c r="AB712" s="1"/>
  <c r="Y713"/>
  <c r="Z713"/>
  <c r="Y714"/>
  <c r="Z714"/>
  <c r="AB714" s="1"/>
  <c r="Y715"/>
  <c r="Z715"/>
  <c r="Y716"/>
  <c r="Z716"/>
  <c r="Y717"/>
  <c r="Z717"/>
  <c r="Y718"/>
  <c r="Z718"/>
  <c r="Y719"/>
  <c r="Z719"/>
  <c r="Y720"/>
  <c r="Z720"/>
  <c r="AB720" s="1"/>
  <c r="Y721"/>
  <c r="Z721"/>
  <c r="Y722"/>
  <c r="Z722"/>
  <c r="AB722" s="1"/>
  <c r="Y723"/>
  <c r="Z723"/>
  <c r="Y724"/>
  <c r="Z724"/>
  <c r="Y725"/>
  <c r="Z725"/>
  <c r="Y726"/>
  <c r="Z726"/>
  <c r="Y727"/>
  <c r="Z727"/>
  <c r="Y728"/>
  <c r="Z728"/>
  <c r="AB728" s="1"/>
  <c r="Y729"/>
  <c r="Z729"/>
  <c r="Y730"/>
  <c r="Z730"/>
  <c r="AB730" s="1"/>
  <c r="Y731"/>
  <c r="Z731"/>
  <c r="Y732"/>
  <c r="Z732"/>
  <c r="Y733"/>
  <c r="Z733"/>
  <c r="Y734"/>
  <c r="Z734"/>
  <c r="Y735"/>
  <c r="Z735"/>
  <c r="Y736"/>
  <c r="Z736"/>
  <c r="AB736" s="1"/>
  <c r="Y737"/>
  <c r="Z737"/>
  <c r="Y738"/>
  <c r="Z738"/>
  <c r="AB738" s="1"/>
  <c r="Y739"/>
  <c r="Z739"/>
  <c r="Y740"/>
  <c r="Z740"/>
  <c r="Y741"/>
  <c r="Z741"/>
  <c r="Y742"/>
  <c r="Z742"/>
  <c r="Y743"/>
  <c r="Z743"/>
  <c r="Y744"/>
  <c r="Z744"/>
  <c r="AB744" s="1"/>
  <c r="H745"/>
  <c r="E745"/>
  <c r="B17" i="2"/>
  <c r="E17"/>
  <c r="H17"/>
  <c r="B16"/>
  <c r="E16"/>
  <c r="H16"/>
  <c r="B15"/>
  <c r="E15"/>
  <c r="H15"/>
  <c r="B14"/>
  <c r="E14"/>
  <c r="H14"/>
  <c r="B13"/>
  <c r="E13"/>
  <c r="H13"/>
  <c r="B12"/>
  <c r="B11"/>
  <c r="E11"/>
  <c r="H11"/>
  <c r="B10"/>
  <c r="E10"/>
  <c r="H10"/>
  <c r="B9"/>
  <c r="E9"/>
  <c r="H9"/>
  <c r="B8"/>
  <c r="E8"/>
  <c r="I23"/>
  <c r="I22"/>
  <c r="I21"/>
  <c r="I20"/>
  <c r="I19"/>
  <c r="J19"/>
  <c r="K19"/>
  <c r="I18"/>
  <c r="E23"/>
  <c r="H23"/>
  <c r="H22"/>
  <c r="H20"/>
  <c r="H19"/>
  <c r="H18"/>
  <c r="F23"/>
  <c r="F17"/>
  <c r="F16"/>
  <c r="F15"/>
  <c r="F14"/>
  <c r="F13"/>
  <c r="F12"/>
  <c r="F11"/>
  <c r="F9"/>
  <c r="F10"/>
  <c r="F22"/>
  <c r="E22"/>
  <c r="F21"/>
  <c r="E21"/>
  <c r="E26"/>
  <c r="F8"/>
  <c r="F20"/>
  <c r="E20"/>
  <c r="F19"/>
  <c r="E19"/>
  <c r="E18"/>
  <c r="F18"/>
  <c r="I744" i="1"/>
  <c r="L744"/>
  <c r="M744"/>
  <c r="I743"/>
  <c r="L743"/>
  <c r="M743" s="1"/>
  <c r="I742"/>
  <c r="L742"/>
  <c r="M742"/>
  <c r="I741"/>
  <c r="L741"/>
  <c r="M741" s="1"/>
  <c r="I740"/>
  <c r="L740"/>
  <c r="M740"/>
  <c r="I739"/>
  <c r="L739"/>
  <c r="M739" s="1"/>
  <c r="I738"/>
  <c r="L738"/>
  <c r="M738"/>
  <c r="I737"/>
  <c r="L737"/>
  <c r="M737" s="1"/>
  <c r="I736"/>
  <c r="L736"/>
  <c r="M736"/>
  <c r="I735"/>
  <c r="L735"/>
  <c r="M735" s="1"/>
  <c r="I734"/>
  <c r="L734"/>
  <c r="M734"/>
  <c r="I733"/>
  <c r="L733"/>
  <c r="M733" s="1"/>
  <c r="I732"/>
  <c r="L732"/>
  <c r="M732"/>
  <c r="I731"/>
  <c r="L731"/>
  <c r="M731" s="1"/>
  <c r="I730"/>
  <c r="L730"/>
  <c r="M730"/>
  <c r="I729"/>
  <c r="L729"/>
  <c r="M729" s="1"/>
  <c r="I728"/>
  <c r="L728"/>
  <c r="M728"/>
  <c r="I727"/>
  <c r="L727"/>
  <c r="M727" s="1"/>
  <c r="I726"/>
  <c r="L726"/>
  <c r="M726"/>
  <c r="I725"/>
  <c r="L725"/>
  <c r="M725" s="1"/>
  <c r="N725" s="1"/>
  <c r="I724"/>
  <c r="L724"/>
  <c r="M724"/>
  <c r="I723"/>
  <c r="L723"/>
  <c r="M723" s="1"/>
  <c r="I722"/>
  <c r="L722"/>
  <c r="M722"/>
  <c r="I721"/>
  <c r="L721"/>
  <c r="M721" s="1"/>
  <c r="I720"/>
  <c r="L720"/>
  <c r="M720"/>
  <c r="I719"/>
  <c r="L719"/>
  <c r="M719" s="1"/>
  <c r="I718"/>
  <c r="L718"/>
  <c r="M718"/>
  <c r="I717"/>
  <c r="L717"/>
  <c r="M717" s="1"/>
  <c r="I716"/>
  <c r="L716"/>
  <c r="M716"/>
  <c r="I715"/>
  <c r="L715"/>
  <c r="M715" s="1"/>
  <c r="I714"/>
  <c r="L714"/>
  <c r="M714"/>
  <c r="I713"/>
  <c r="L713"/>
  <c r="M713" s="1"/>
  <c r="I712"/>
  <c r="L712"/>
  <c r="M712"/>
  <c r="I711"/>
  <c r="L711"/>
  <c r="M711" s="1"/>
  <c r="I710"/>
  <c r="L710"/>
  <c r="M710"/>
  <c r="I709"/>
  <c r="L709"/>
  <c r="M709" s="1"/>
  <c r="I708"/>
  <c r="L708"/>
  <c r="M708"/>
  <c r="I707"/>
  <c r="L707"/>
  <c r="M707" s="1"/>
  <c r="I706"/>
  <c r="L706"/>
  <c r="M706"/>
  <c r="I705"/>
  <c r="L705"/>
  <c r="M705" s="1"/>
  <c r="N705" s="1"/>
  <c r="I704"/>
  <c r="L704"/>
  <c r="M704"/>
  <c r="I703"/>
  <c r="L703"/>
  <c r="M703" s="1"/>
  <c r="I702"/>
  <c r="L702"/>
  <c r="M702"/>
  <c r="I701"/>
  <c r="L701"/>
  <c r="M701" s="1"/>
  <c r="I700"/>
  <c r="L700"/>
  <c r="M700"/>
  <c r="I699"/>
  <c r="L699"/>
  <c r="M699" s="1"/>
  <c r="I698"/>
  <c r="L698"/>
  <c r="M698"/>
  <c r="I697"/>
  <c r="L697"/>
  <c r="M697" s="1"/>
  <c r="I696"/>
  <c r="L696"/>
  <c r="M696"/>
  <c r="I695"/>
  <c r="L695"/>
  <c r="M695" s="1"/>
  <c r="N695" s="1"/>
  <c r="I694"/>
  <c r="L694"/>
  <c r="M694"/>
  <c r="I693"/>
  <c r="L693"/>
  <c r="M693" s="1"/>
  <c r="I692"/>
  <c r="L692"/>
  <c r="M692"/>
  <c r="I691"/>
  <c r="L691"/>
  <c r="M691" s="1"/>
  <c r="I690"/>
  <c r="L690"/>
  <c r="M690"/>
  <c r="I689"/>
  <c r="L689"/>
  <c r="M689" s="1"/>
  <c r="I688"/>
  <c r="L688"/>
  <c r="M688"/>
  <c r="I687"/>
  <c r="L687"/>
  <c r="M687" s="1"/>
  <c r="I686"/>
  <c r="L686"/>
  <c r="M686"/>
  <c r="I685"/>
  <c r="L685"/>
  <c r="M685" s="1"/>
  <c r="N685" s="1"/>
  <c r="I684"/>
  <c r="L684"/>
  <c r="M684"/>
  <c r="I683"/>
  <c r="L683"/>
  <c r="M683" s="1"/>
  <c r="N683" s="1"/>
  <c r="I682"/>
  <c r="L682"/>
  <c r="M682"/>
  <c r="I681"/>
  <c r="L681"/>
  <c r="M681" s="1"/>
  <c r="I680"/>
  <c r="L680"/>
  <c r="M680"/>
  <c r="I679"/>
  <c r="L679"/>
  <c r="M679" s="1"/>
  <c r="I678"/>
  <c r="L678"/>
  <c r="M678"/>
  <c r="I677"/>
  <c r="L677"/>
  <c r="M677" s="1"/>
  <c r="I676"/>
  <c r="L676"/>
  <c r="M676"/>
  <c r="I675"/>
  <c r="L675"/>
  <c r="M675" s="1"/>
  <c r="I674"/>
  <c r="L674"/>
  <c r="M674"/>
  <c r="I673"/>
  <c r="L673"/>
  <c r="M673" s="1"/>
  <c r="I672"/>
  <c r="L672"/>
  <c r="M672"/>
  <c r="I671"/>
  <c r="L671"/>
  <c r="M671" s="1"/>
  <c r="I670"/>
  <c r="L670"/>
  <c r="M670"/>
  <c r="I669"/>
  <c r="L669"/>
  <c r="M669" s="1"/>
  <c r="I668"/>
  <c r="L668"/>
  <c r="M668"/>
  <c r="I667"/>
  <c r="L667"/>
  <c r="M667" s="1"/>
  <c r="N667" s="1"/>
  <c r="I666"/>
  <c r="L666"/>
  <c r="M666"/>
  <c r="I665"/>
  <c r="L665"/>
  <c r="M665" s="1"/>
  <c r="I664"/>
  <c r="L664"/>
  <c r="M664"/>
  <c r="I663"/>
  <c r="L663"/>
  <c r="M663" s="1"/>
  <c r="I662"/>
  <c r="L662"/>
  <c r="M662"/>
  <c r="I661"/>
  <c r="L661"/>
  <c r="M661" s="1"/>
  <c r="I660"/>
  <c r="L660"/>
  <c r="M660"/>
  <c r="I659"/>
  <c r="L659"/>
  <c r="M659" s="1"/>
  <c r="I658"/>
  <c r="L658"/>
  <c r="M658"/>
  <c r="N658" s="1"/>
  <c r="I657"/>
  <c r="L657"/>
  <c r="M657" s="1"/>
  <c r="I656"/>
  <c r="L656"/>
  <c r="M656"/>
  <c r="I655"/>
  <c r="L655"/>
  <c r="M655" s="1"/>
  <c r="I654"/>
  <c r="L654"/>
  <c r="M654"/>
  <c r="I653"/>
  <c r="L653"/>
  <c r="M653" s="1"/>
  <c r="I652"/>
  <c r="L652"/>
  <c r="M652"/>
  <c r="I651"/>
  <c r="L651"/>
  <c r="M651" s="1"/>
  <c r="I650"/>
  <c r="L650"/>
  <c r="M650"/>
  <c r="N650" s="1"/>
  <c r="I649"/>
  <c r="L649"/>
  <c r="M649" s="1"/>
  <c r="I648"/>
  <c r="L648"/>
  <c r="M648"/>
  <c r="I647"/>
  <c r="L647"/>
  <c r="M647" s="1"/>
  <c r="I646"/>
  <c r="L646"/>
  <c r="M646"/>
  <c r="N646" s="1"/>
  <c r="I645"/>
  <c r="L645"/>
  <c r="M645" s="1"/>
  <c r="I644"/>
  <c r="L644"/>
  <c r="M644"/>
  <c r="I643"/>
  <c r="L643"/>
  <c r="M643" s="1"/>
  <c r="N643" s="1"/>
  <c r="I642"/>
  <c r="L642"/>
  <c r="M642"/>
  <c r="I641"/>
  <c r="L641"/>
  <c r="M641" s="1"/>
  <c r="N641" s="1"/>
  <c r="I640"/>
  <c r="L640"/>
  <c r="M640"/>
  <c r="I639"/>
  <c r="L639"/>
  <c r="M639" s="1"/>
  <c r="I638"/>
  <c r="L638"/>
  <c r="M638"/>
  <c r="N638" s="1"/>
  <c r="I637"/>
  <c r="L637"/>
  <c r="M637" s="1"/>
  <c r="I636"/>
  <c r="L636"/>
  <c r="M636"/>
  <c r="I635"/>
  <c r="L635"/>
  <c r="M635" s="1"/>
  <c r="I634"/>
  <c r="L634"/>
  <c r="M634"/>
  <c r="I633"/>
  <c r="L633"/>
  <c r="M633" s="1"/>
  <c r="I632"/>
  <c r="L632"/>
  <c r="M632"/>
  <c r="I631"/>
  <c r="L631"/>
  <c r="M631" s="1"/>
  <c r="I630"/>
  <c r="L630"/>
  <c r="M630"/>
  <c r="N630" s="1"/>
  <c r="I629"/>
  <c r="L629"/>
  <c r="M629" s="1"/>
  <c r="I628"/>
  <c r="L628"/>
  <c r="M628"/>
  <c r="I533"/>
  <c r="I532"/>
  <c r="I531"/>
  <c r="I530"/>
  <c r="I529"/>
  <c r="I528"/>
  <c r="I527"/>
  <c r="I526"/>
  <c r="I525"/>
  <c r="I524"/>
  <c r="I523"/>
  <c r="I522"/>
  <c r="I521"/>
  <c r="I520"/>
  <c r="I519"/>
  <c r="I518"/>
  <c r="I517"/>
  <c r="I516"/>
  <c r="I515"/>
  <c r="I514"/>
  <c r="I513"/>
  <c r="I512"/>
  <c r="I511"/>
  <c r="I510"/>
  <c r="I509"/>
  <c r="I508"/>
  <c r="I507"/>
  <c r="I506"/>
  <c r="I505"/>
  <c r="I504"/>
  <c r="I503"/>
  <c r="I502"/>
  <c r="I501"/>
  <c r="I500"/>
  <c r="I499"/>
  <c r="I498"/>
  <c r="I497"/>
  <c r="I496"/>
  <c r="I495"/>
  <c r="I494"/>
  <c r="I493"/>
  <c r="I492"/>
  <c r="I491"/>
  <c r="I490"/>
  <c r="I489"/>
  <c r="I488"/>
  <c r="I487"/>
  <c r="I486"/>
  <c r="I485"/>
  <c r="I484"/>
  <c r="I483"/>
  <c r="I482"/>
  <c r="I481"/>
  <c r="I480"/>
  <c r="I479"/>
  <c r="I478"/>
  <c r="I477"/>
  <c r="I476"/>
  <c r="I475"/>
  <c r="I474"/>
  <c r="I473"/>
  <c r="I472"/>
  <c r="I471"/>
  <c r="I470"/>
  <c r="I469"/>
  <c r="I468"/>
  <c r="I467"/>
  <c r="I466"/>
  <c r="I465"/>
  <c r="I464"/>
  <c r="I463"/>
  <c r="I462"/>
  <c r="I461"/>
  <c r="I460"/>
  <c r="I459"/>
  <c r="I458"/>
  <c r="I457"/>
  <c r="I456"/>
  <c r="I455"/>
  <c r="I454"/>
  <c r="I453"/>
  <c r="I452"/>
  <c r="I451"/>
  <c r="I450"/>
  <c r="I449"/>
  <c r="I448"/>
  <c r="I447"/>
  <c r="I446"/>
  <c r="I445"/>
  <c r="I444"/>
  <c r="I443"/>
  <c r="I442"/>
  <c r="I441"/>
  <c r="I440"/>
  <c r="I439"/>
  <c r="I438"/>
  <c r="I437"/>
  <c r="I436"/>
  <c r="I435"/>
  <c r="I434"/>
  <c r="I433"/>
  <c r="I432"/>
  <c r="I431"/>
  <c r="I430"/>
  <c r="I429"/>
  <c r="I428"/>
  <c r="I427"/>
  <c r="I426"/>
  <c r="I425"/>
  <c r="I424"/>
  <c r="I423"/>
  <c r="I422"/>
  <c r="I421"/>
  <c r="I420"/>
  <c r="I419"/>
  <c r="I418"/>
  <c r="I417"/>
  <c r="I416"/>
  <c r="I415"/>
  <c r="I414"/>
  <c r="I413"/>
  <c r="I412"/>
  <c r="I411"/>
  <c r="I410"/>
  <c r="I409"/>
  <c r="I408"/>
  <c r="I407"/>
  <c r="I406"/>
  <c r="I405"/>
  <c r="I404"/>
  <c r="I403"/>
  <c r="I402"/>
  <c r="I401"/>
  <c r="I400"/>
  <c r="I399"/>
  <c r="I398"/>
  <c r="I397"/>
  <c r="I396"/>
  <c r="I395"/>
  <c r="I394"/>
  <c r="I393"/>
  <c r="I392"/>
  <c r="I391"/>
  <c r="I390"/>
  <c r="I389"/>
  <c r="I388"/>
  <c r="I387"/>
  <c r="I386"/>
  <c r="I385"/>
  <c r="I384"/>
  <c r="I383"/>
  <c r="I382"/>
  <c r="I381"/>
  <c r="I380"/>
  <c r="I379"/>
  <c r="I378"/>
  <c r="I377"/>
  <c r="I376"/>
  <c r="I375"/>
  <c r="I374"/>
  <c r="I373"/>
  <c r="I372"/>
  <c r="I371"/>
  <c r="I370"/>
  <c r="I369"/>
  <c r="I368"/>
  <c r="I367"/>
  <c r="I366"/>
  <c r="I365"/>
  <c r="I364"/>
  <c r="I363"/>
  <c r="I362"/>
  <c r="I361"/>
  <c r="I360"/>
  <c r="I359"/>
  <c r="I358"/>
  <c r="I357"/>
  <c r="I356"/>
  <c r="I355"/>
  <c r="I354"/>
  <c r="I353"/>
  <c r="I352"/>
  <c r="I351"/>
  <c r="I350"/>
  <c r="I349"/>
  <c r="I348"/>
  <c r="I347"/>
  <c r="I346"/>
  <c r="I345"/>
  <c r="I344"/>
  <c r="I343"/>
  <c r="I342"/>
  <c r="I341"/>
  <c r="I340"/>
  <c r="I339"/>
  <c r="I338"/>
  <c r="I337"/>
  <c r="I336"/>
  <c r="I335"/>
  <c r="I334"/>
  <c r="I333"/>
  <c r="I332"/>
  <c r="I331"/>
  <c r="I330"/>
  <c r="I329"/>
  <c r="I328"/>
  <c r="I327"/>
  <c r="I326"/>
  <c r="I325"/>
  <c r="I324"/>
  <c r="I323"/>
  <c r="I322"/>
  <c r="I321"/>
  <c r="I320"/>
  <c r="I319"/>
  <c r="I318"/>
  <c r="I317"/>
  <c r="I316"/>
  <c r="I315"/>
  <c r="I314"/>
  <c r="I313"/>
  <c r="I312"/>
  <c r="I311"/>
  <c r="I310"/>
  <c r="I309"/>
  <c r="I308"/>
  <c r="I307"/>
  <c r="I306"/>
  <c r="I305"/>
  <c r="I304"/>
  <c r="I303"/>
  <c r="I302"/>
  <c r="I149"/>
  <c r="L149"/>
  <c r="M149" s="1"/>
  <c r="I148"/>
  <c r="L148"/>
  <c r="M148"/>
  <c r="I145"/>
  <c r="L145"/>
  <c r="M145" s="1"/>
  <c r="I144"/>
  <c r="L144"/>
  <c r="M144"/>
  <c r="I143"/>
  <c r="L143"/>
  <c r="M143" s="1"/>
  <c r="N143" s="1"/>
  <c r="I142"/>
  <c r="L142"/>
  <c r="M142"/>
  <c r="I141"/>
  <c r="L141"/>
  <c r="M141" s="1"/>
  <c r="I140"/>
  <c r="L140"/>
  <c r="M140"/>
  <c r="N140" s="1"/>
  <c r="I139"/>
  <c r="L139"/>
  <c r="M139" s="1"/>
  <c r="I138"/>
  <c r="L138"/>
  <c r="M138"/>
  <c r="I137"/>
  <c r="L137"/>
  <c r="M137" s="1"/>
  <c r="I136"/>
  <c r="L136"/>
  <c r="M136"/>
  <c r="I135"/>
  <c r="L135"/>
  <c r="M135" s="1"/>
  <c r="I134"/>
  <c r="L134"/>
  <c r="M134"/>
  <c r="I133"/>
  <c r="L133"/>
  <c r="M133" s="1"/>
  <c r="N133" s="1"/>
  <c r="I132"/>
  <c r="L132"/>
  <c r="M132"/>
  <c r="N132" s="1"/>
  <c r="I131"/>
  <c r="L131"/>
  <c r="M131" s="1"/>
  <c r="I130"/>
  <c r="L130"/>
  <c r="M130"/>
  <c r="I129"/>
  <c r="L129"/>
  <c r="M129" s="1"/>
  <c r="I128"/>
  <c r="L128"/>
  <c r="M128"/>
  <c r="I127"/>
  <c r="L127"/>
  <c r="M127" s="1"/>
  <c r="I126"/>
  <c r="L126"/>
  <c r="M126"/>
  <c r="I125"/>
  <c r="L125"/>
  <c r="M125" s="1"/>
  <c r="I124"/>
  <c r="L124"/>
  <c r="M124"/>
  <c r="I123"/>
  <c r="L123"/>
  <c r="M123" s="1"/>
  <c r="I122"/>
  <c r="L122"/>
  <c r="M122"/>
  <c r="I121"/>
  <c r="L121"/>
  <c r="M121" s="1"/>
  <c r="I120"/>
  <c r="L120"/>
  <c r="M120"/>
  <c r="I119"/>
  <c r="L119"/>
  <c r="M119" s="1"/>
  <c r="N119" s="1"/>
  <c r="I118"/>
  <c r="L118"/>
  <c r="M118"/>
  <c r="I117"/>
  <c r="L117"/>
  <c r="M117" s="1"/>
  <c r="I116"/>
  <c r="L116"/>
  <c r="M116"/>
  <c r="I115"/>
  <c r="L115"/>
  <c r="M115" s="1"/>
  <c r="N115" s="1"/>
  <c r="O115" s="1"/>
  <c r="I114"/>
  <c r="L114"/>
  <c r="M114"/>
  <c r="I113"/>
  <c r="L113"/>
  <c r="M113" s="1"/>
  <c r="I112"/>
  <c r="L112"/>
  <c r="M112"/>
  <c r="N112" s="1"/>
  <c r="I111"/>
  <c r="L111"/>
  <c r="M111" s="1"/>
  <c r="N111" s="1"/>
  <c r="I110"/>
  <c r="L110"/>
  <c r="M110"/>
  <c r="I109"/>
  <c r="L109"/>
  <c r="M109" s="1"/>
  <c r="I108"/>
  <c r="L108"/>
  <c r="M108"/>
  <c r="I107"/>
  <c r="L107"/>
  <c r="M107" s="1"/>
  <c r="N107" s="1"/>
  <c r="I106"/>
  <c r="L106"/>
  <c r="M106"/>
  <c r="I105"/>
  <c r="L105"/>
  <c r="M105" s="1"/>
  <c r="I104"/>
  <c r="L104"/>
  <c r="M104"/>
  <c r="I103"/>
  <c r="L103"/>
  <c r="M103" s="1"/>
  <c r="I102"/>
  <c r="L102"/>
  <c r="M102"/>
  <c r="I101"/>
  <c r="L101"/>
  <c r="M101" s="1"/>
  <c r="I100"/>
  <c r="L100"/>
  <c r="M100"/>
  <c r="N100" s="1"/>
  <c r="I99"/>
  <c r="L99"/>
  <c r="M99" s="1"/>
  <c r="I96"/>
  <c r="I95"/>
  <c r="I94"/>
  <c r="I93"/>
  <c r="I92"/>
  <c r="I91"/>
  <c r="I90"/>
  <c r="I89"/>
  <c r="I88"/>
  <c r="I87"/>
  <c r="I86"/>
  <c r="I85"/>
  <c r="I84"/>
  <c r="I83"/>
  <c r="I82"/>
  <c r="I81"/>
  <c r="I80"/>
  <c r="I79"/>
  <c r="I78"/>
  <c r="I77"/>
  <c r="I46"/>
  <c r="J97"/>
  <c r="K97"/>
  <c r="L97"/>
  <c r="M97" s="1"/>
  <c r="J98"/>
  <c r="K98"/>
  <c r="L98"/>
  <c r="M98" s="1"/>
  <c r="J99"/>
  <c r="K99"/>
  <c r="J100"/>
  <c r="K100"/>
  <c r="J101"/>
  <c r="K101"/>
  <c r="J102"/>
  <c r="K102"/>
  <c r="J103"/>
  <c r="K103"/>
  <c r="J104"/>
  <c r="J105"/>
  <c r="K105"/>
  <c r="J106"/>
  <c r="J107"/>
  <c r="K107"/>
  <c r="J108"/>
  <c r="K108"/>
  <c r="J109"/>
  <c r="K109"/>
  <c r="J110"/>
  <c r="K110"/>
  <c r="J111"/>
  <c r="K111"/>
  <c r="J112"/>
  <c r="J113"/>
  <c r="K113"/>
  <c r="J114"/>
  <c r="K114"/>
  <c r="J115"/>
  <c r="J116"/>
  <c r="J117"/>
  <c r="K117"/>
  <c r="J118"/>
  <c r="J119"/>
  <c r="K119"/>
  <c r="J120"/>
  <c r="J121"/>
  <c r="K121"/>
  <c r="J122"/>
  <c r="K122"/>
  <c r="J123"/>
  <c r="K123"/>
  <c r="J124"/>
  <c r="K124"/>
  <c r="J125"/>
  <c r="J126"/>
  <c r="K126"/>
  <c r="J127"/>
  <c r="J128"/>
  <c r="K128"/>
  <c r="J129"/>
  <c r="K129"/>
  <c r="J130"/>
  <c r="K130"/>
  <c r="J131"/>
  <c r="J132"/>
  <c r="K132"/>
  <c r="J133"/>
  <c r="K133"/>
  <c r="J134"/>
  <c r="K134"/>
  <c r="J135"/>
  <c r="K135"/>
  <c r="J136"/>
  <c r="K136"/>
  <c r="J137"/>
  <c r="K137"/>
  <c r="J138"/>
  <c r="K138"/>
  <c r="J139"/>
  <c r="K139"/>
  <c r="J140"/>
  <c r="K140"/>
  <c r="J141"/>
  <c r="K141"/>
  <c r="J142"/>
  <c r="K142"/>
  <c r="J143"/>
  <c r="K143"/>
  <c r="J144"/>
  <c r="J145"/>
  <c r="K145"/>
  <c r="J146"/>
  <c r="K146"/>
  <c r="L146"/>
  <c r="M146"/>
  <c r="J147"/>
  <c r="L147"/>
  <c r="M147" s="1"/>
  <c r="J148"/>
  <c r="K148"/>
  <c r="J149"/>
  <c r="K149"/>
  <c r="J535"/>
  <c r="K535"/>
  <c r="L535"/>
  <c r="M535"/>
  <c r="J536"/>
  <c r="K536"/>
  <c r="L536"/>
  <c r="M536"/>
  <c r="J537"/>
  <c r="K537"/>
  <c r="L537"/>
  <c r="M537"/>
  <c r="N537" s="1"/>
  <c r="J538"/>
  <c r="K538"/>
  <c r="L538"/>
  <c r="M538"/>
  <c r="N538" s="1"/>
  <c r="J539"/>
  <c r="L539"/>
  <c r="M539" s="1"/>
  <c r="J540"/>
  <c r="L540"/>
  <c r="M540"/>
  <c r="J541"/>
  <c r="L541"/>
  <c r="M541" s="1"/>
  <c r="J542"/>
  <c r="K542"/>
  <c r="L542"/>
  <c r="M542" s="1"/>
  <c r="J543"/>
  <c r="K543"/>
  <c r="L543"/>
  <c r="M543" s="1"/>
  <c r="J544"/>
  <c r="K544"/>
  <c r="L544"/>
  <c r="M544" s="1"/>
  <c r="J545"/>
  <c r="K545"/>
  <c r="L545"/>
  <c r="M545" s="1"/>
  <c r="J546"/>
  <c r="K546"/>
  <c r="L546"/>
  <c r="M546" s="1"/>
  <c r="J547"/>
  <c r="L547"/>
  <c r="M547"/>
  <c r="J548"/>
  <c r="L548"/>
  <c r="M548" s="1"/>
  <c r="J549"/>
  <c r="K549"/>
  <c r="L549"/>
  <c r="M549" s="1"/>
  <c r="J550"/>
  <c r="K550"/>
  <c r="L550"/>
  <c r="M550" s="1"/>
  <c r="J551"/>
  <c r="L551"/>
  <c r="M551"/>
  <c r="J552"/>
  <c r="K552"/>
  <c r="L552"/>
  <c r="M552"/>
  <c r="N552" s="1"/>
  <c r="J553"/>
  <c r="L553"/>
  <c r="M553" s="1"/>
  <c r="N553" s="1"/>
  <c r="J554"/>
  <c r="K554"/>
  <c r="L554"/>
  <c r="M554" s="1"/>
  <c r="N554" s="1"/>
  <c r="J555"/>
  <c r="K555"/>
  <c r="L555"/>
  <c r="M555" s="1"/>
  <c r="J556"/>
  <c r="K556"/>
  <c r="L556"/>
  <c r="M556" s="1"/>
  <c r="N556" s="1"/>
  <c r="J557"/>
  <c r="K557"/>
  <c r="L557"/>
  <c r="M557" s="1"/>
  <c r="J558"/>
  <c r="K558"/>
  <c r="L558"/>
  <c r="M558" s="1"/>
  <c r="J559"/>
  <c r="L559"/>
  <c r="M559"/>
  <c r="J560"/>
  <c r="K560"/>
  <c r="L560"/>
  <c r="M560"/>
  <c r="N560" s="1"/>
  <c r="J561"/>
  <c r="K561"/>
  <c r="L561"/>
  <c r="M561"/>
  <c r="N561" s="1"/>
  <c r="J562"/>
  <c r="K562"/>
  <c r="L562"/>
  <c r="M562"/>
  <c r="N562" s="1"/>
  <c r="J563"/>
  <c r="K563"/>
  <c r="L563"/>
  <c r="M563"/>
  <c r="N563" s="1"/>
  <c r="J564"/>
  <c r="L564"/>
  <c r="M564" s="1"/>
  <c r="J565"/>
  <c r="K565"/>
  <c r="L565"/>
  <c r="M565" s="1"/>
  <c r="J566"/>
  <c r="K566"/>
  <c r="L566"/>
  <c r="M566" s="1"/>
  <c r="J567"/>
  <c r="L567"/>
  <c r="M567"/>
  <c r="J568"/>
  <c r="L568"/>
  <c r="M568" s="1"/>
  <c r="J569"/>
  <c r="K569"/>
  <c r="L569"/>
  <c r="M569" s="1"/>
  <c r="J570"/>
  <c r="K570"/>
  <c r="L570"/>
  <c r="M570" s="1"/>
  <c r="J571"/>
  <c r="L571"/>
  <c r="M571"/>
  <c r="N571" s="1"/>
  <c r="O571" s="1"/>
  <c r="J572"/>
  <c r="L572"/>
  <c r="M572" s="1"/>
  <c r="N572" s="1"/>
  <c r="O572" s="1"/>
  <c r="J573"/>
  <c r="K573"/>
  <c r="L573"/>
  <c r="M573" s="1"/>
  <c r="J574"/>
  <c r="K574"/>
  <c r="L574"/>
  <c r="M574" s="1"/>
  <c r="N574" s="1"/>
  <c r="J575"/>
  <c r="K575"/>
  <c r="L575"/>
  <c r="M575" s="1"/>
  <c r="J576"/>
  <c r="K576"/>
  <c r="L576"/>
  <c r="M576" s="1"/>
  <c r="J577"/>
  <c r="L577"/>
  <c r="M577"/>
  <c r="J578"/>
  <c r="K578"/>
  <c r="L578"/>
  <c r="M578"/>
  <c r="J579"/>
  <c r="K579"/>
  <c r="L579"/>
  <c r="M579"/>
  <c r="N579" s="1"/>
  <c r="J580"/>
  <c r="L580"/>
  <c r="M580" s="1"/>
  <c r="J581"/>
  <c r="K581"/>
  <c r="L581"/>
  <c r="M581" s="1"/>
  <c r="N581" s="1"/>
  <c r="J582"/>
  <c r="K582"/>
  <c r="L582"/>
  <c r="M582" s="1"/>
  <c r="J583"/>
  <c r="K583"/>
  <c r="L583"/>
  <c r="M583" s="1"/>
  <c r="J584"/>
  <c r="L584"/>
  <c r="M584"/>
  <c r="J585"/>
  <c r="K585"/>
  <c r="L585"/>
  <c r="M585"/>
  <c r="N585" s="1"/>
  <c r="J586"/>
  <c r="K586"/>
  <c r="L586"/>
  <c r="M586"/>
  <c r="J587"/>
  <c r="K587"/>
  <c r="L587"/>
  <c r="M587"/>
  <c r="J588"/>
  <c r="L588"/>
  <c r="M588" s="1"/>
  <c r="J589"/>
  <c r="K589"/>
  <c r="L589"/>
  <c r="M589" s="1"/>
  <c r="N589" s="1"/>
  <c r="J590"/>
  <c r="K590"/>
  <c r="L590"/>
  <c r="M590" s="1"/>
  <c r="J591"/>
  <c r="L591"/>
  <c r="M591"/>
  <c r="N591" s="1"/>
  <c r="O591" s="1"/>
  <c r="J592"/>
  <c r="K592"/>
  <c r="L592"/>
  <c r="M592"/>
  <c r="N592" s="1"/>
  <c r="J593"/>
  <c r="K593"/>
  <c r="L593"/>
  <c r="M593"/>
  <c r="J594"/>
  <c r="K594"/>
  <c r="L594"/>
  <c r="M594"/>
  <c r="N594" s="1"/>
  <c r="J595"/>
  <c r="K595"/>
  <c r="L595"/>
  <c r="M595"/>
  <c r="N595" s="1"/>
  <c r="J596"/>
  <c r="K596"/>
  <c r="L596"/>
  <c r="M596"/>
  <c r="J597"/>
  <c r="L597"/>
  <c r="M597" s="1"/>
  <c r="J598"/>
  <c r="K598"/>
  <c r="L598"/>
  <c r="M598" s="1"/>
  <c r="J599"/>
  <c r="K599"/>
  <c r="L599"/>
  <c r="M599" s="1"/>
  <c r="J600"/>
  <c r="L600"/>
  <c r="M600"/>
  <c r="J601"/>
  <c r="K601"/>
  <c r="L601"/>
  <c r="M601"/>
  <c r="J602"/>
  <c r="K602"/>
  <c r="L602"/>
  <c r="M602"/>
  <c r="J603"/>
  <c r="K603"/>
  <c r="L603"/>
  <c r="M603"/>
  <c r="J604"/>
  <c r="K604"/>
  <c r="L604"/>
  <c r="M604"/>
  <c r="J605"/>
  <c r="K605"/>
  <c r="L605"/>
  <c r="M605"/>
  <c r="J606"/>
  <c r="L606"/>
  <c r="M606" s="1"/>
  <c r="J607"/>
  <c r="L607"/>
  <c r="M607"/>
  <c r="J608"/>
  <c r="K608"/>
  <c r="L608"/>
  <c r="M608"/>
  <c r="J609"/>
  <c r="K609"/>
  <c r="L609"/>
  <c r="M609"/>
  <c r="N609" s="1"/>
  <c r="J610"/>
  <c r="K610"/>
  <c r="L610"/>
  <c r="M610"/>
  <c r="J611"/>
  <c r="K611"/>
  <c r="L611"/>
  <c r="M611"/>
  <c r="N611" s="1"/>
  <c r="J612"/>
  <c r="K612"/>
  <c r="L612"/>
  <c r="M612"/>
  <c r="N612" s="1"/>
  <c r="J613"/>
  <c r="K613"/>
  <c r="L613"/>
  <c r="M613"/>
  <c r="N613" s="1"/>
  <c r="J614"/>
  <c r="L614"/>
  <c r="M614" s="1"/>
  <c r="J615"/>
  <c r="K615"/>
  <c r="L615"/>
  <c r="M615" s="1"/>
  <c r="J616"/>
  <c r="K616"/>
  <c r="L616"/>
  <c r="M616" s="1"/>
  <c r="N616" s="1"/>
  <c r="J617"/>
  <c r="L617"/>
  <c r="M617"/>
  <c r="J618"/>
  <c r="K618"/>
  <c r="L618"/>
  <c r="M618"/>
  <c r="N618" s="1"/>
  <c r="J619"/>
  <c r="L619"/>
  <c r="M619" s="1"/>
  <c r="J620"/>
  <c r="K620"/>
  <c r="L620"/>
  <c r="M620" s="1"/>
  <c r="N620" s="1"/>
  <c r="J621"/>
  <c r="K621"/>
  <c r="L621"/>
  <c r="M621" s="1"/>
  <c r="N621" s="1"/>
  <c r="J622"/>
  <c r="L622"/>
  <c r="M622"/>
  <c r="J623"/>
  <c r="K623"/>
  <c r="L623"/>
  <c r="M623"/>
  <c r="J624"/>
  <c r="L624"/>
  <c r="M624" s="1"/>
  <c r="J625"/>
  <c r="K625"/>
  <c r="L625"/>
  <c r="M625" s="1"/>
  <c r="J626"/>
  <c r="L626"/>
  <c r="M626"/>
  <c r="J627"/>
  <c r="K627"/>
  <c r="L627"/>
  <c r="M627"/>
  <c r="J628"/>
  <c r="K628"/>
  <c r="J629"/>
  <c r="K629"/>
  <c r="J630"/>
  <c r="K630"/>
  <c r="J631"/>
  <c r="J632"/>
  <c r="J633"/>
  <c r="K633"/>
  <c r="J634"/>
  <c r="K634"/>
  <c r="J635"/>
  <c r="K635"/>
  <c r="J636"/>
  <c r="J637"/>
  <c r="J638"/>
  <c r="K638"/>
  <c r="J639"/>
  <c r="K639"/>
  <c r="J640"/>
  <c r="K640"/>
  <c r="J641"/>
  <c r="K641"/>
  <c r="J642"/>
  <c r="J643"/>
  <c r="K643"/>
  <c r="J644"/>
  <c r="K644"/>
  <c r="J645"/>
  <c r="K645"/>
  <c r="J646"/>
  <c r="K646"/>
  <c r="J647"/>
  <c r="K647"/>
  <c r="J648"/>
  <c r="K648"/>
  <c r="J649"/>
  <c r="K649"/>
  <c r="J650"/>
  <c r="K650"/>
  <c r="J651"/>
  <c r="K651"/>
  <c r="J652"/>
  <c r="K652"/>
  <c r="J653"/>
  <c r="K653"/>
  <c r="J654"/>
  <c r="K654"/>
  <c r="J655"/>
  <c r="J656"/>
  <c r="K656"/>
  <c r="J657"/>
  <c r="K657"/>
  <c r="J658"/>
  <c r="J659"/>
  <c r="K659"/>
  <c r="J660"/>
  <c r="K660"/>
  <c r="J661"/>
  <c r="J662"/>
  <c r="K662"/>
  <c r="J663"/>
  <c r="K663"/>
  <c r="J664"/>
  <c r="J665"/>
  <c r="K665"/>
  <c r="J666"/>
  <c r="K666"/>
  <c r="J667"/>
  <c r="J668"/>
  <c r="K668"/>
  <c r="J669"/>
  <c r="J670"/>
  <c r="J671"/>
  <c r="J672"/>
  <c r="K672"/>
  <c r="J673"/>
  <c r="J674"/>
  <c r="J675"/>
  <c r="K675"/>
  <c r="J676"/>
  <c r="K676"/>
  <c r="J677"/>
  <c r="J678"/>
  <c r="K678"/>
  <c r="J679"/>
  <c r="K679"/>
  <c r="J680"/>
  <c r="J681"/>
  <c r="K681"/>
  <c r="J682"/>
  <c r="J683"/>
  <c r="K683"/>
  <c r="J684"/>
  <c r="K684"/>
  <c r="J685"/>
  <c r="J686"/>
  <c r="J687"/>
  <c r="K687"/>
  <c r="J688"/>
  <c r="K688"/>
  <c r="J689"/>
  <c r="K689"/>
  <c r="J690"/>
  <c r="J691"/>
  <c r="J692"/>
  <c r="K692"/>
  <c r="J693"/>
  <c r="J694"/>
  <c r="K694"/>
  <c r="J695"/>
  <c r="K695"/>
  <c r="J696"/>
  <c r="K696"/>
  <c r="J697"/>
  <c r="J698"/>
  <c r="J699"/>
  <c r="J700"/>
  <c r="K700"/>
  <c r="J701"/>
  <c r="K701"/>
  <c r="J702"/>
  <c r="J703"/>
  <c r="K703"/>
  <c r="J704"/>
  <c r="K704"/>
  <c r="J705"/>
  <c r="K705"/>
  <c r="J706"/>
  <c r="K706"/>
  <c r="J707"/>
  <c r="K707"/>
  <c r="J708"/>
  <c r="K708"/>
  <c r="J709"/>
  <c r="J710"/>
  <c r="K710"/>
  <c r="J711"/>
  <c r="J712"/>
  <c r="J713"/>
  <c r="J714"/>
  <c r="J715"/>
  <c r="K715"/>
  <c r="J716"/>
  <c r="K716"/>
  <c r="J717"/>
  <c r="J718"/>
  <c r="J719"/>
  <c r="J720"/>
  <c r="J721"/>
  <c r="K721"/>
  <c r="J722"/>
  <c r="J723"/>
  <c r="K723"/>
  <c r="J724"/>
  <c r="K724"/>
  <c r="J725"/>
  <c r="K725"/>
  <c r="J726"/>
  <c r="J727"/>
  <c r="K727"/>
  <c r="J728"/>
  <c r="J729"/>
  <c r="K729"/>
  <c r="J730"/>
  <c r="K730"/>
  <c r="J731"/>
  <c r="K731"/>
  <c r="J732"/>
  <c r="K732"/>
  <c r="J733"/>
  <c r="J734"/>
  <c r="N734"/>
  <c r="P734" s="1"/>
  <c r="J735"/>
  <c r="K735"/>
  <c r="J736"/>
  <c r="K736"/>
  <c r="J737"/>
  <c r="K737"/>
  <c r="J738"/>
  <c r="K738"/>
  <c r="J739"/>
  <c r="K739"/>
  <c r="J740"/>
  <c r="K740"/>
  <c r="J741"/>
  <c r="K741"/>
  <c r="J742"/>
  <c r="J743"/>
  <c r="K743"/>
  <c r="J744"/>
  <c r="K744"/>
  <c r="E12" i="2"/>
  <c r="H12"/>
  <c r="H8"/>
  <c r="J22"/>
  <c r="K22"/>
  <c r="J20"/>
  <c r="K20"/>
  <c r="J18"/>
  <c r="K18"/>
  <c r="H21"/>
  <c r="J21"/>
  <c r="K21"/>
  <c r="J23"/>
  <c r="K23"/>
  <c r="AF745" i="1"/>
  <c r="O725"/>
  <c r="O585"/>
  <c r="O579"/>
  <c r="N583"/>
  <c r="O583" s="1"/>
  <c r="N649"/>
  <c r="O649" s="1"/>
  <c r="O705"/>
  <c r="O630"/>
  <c r="N635"/>
  <c r="O635" s="1"/>
  <c r="AB742"/>
  <c r="AB734"/>
  <c r="AB726"/>
  <c r="AB718"/>
  <c r="AB710"/>
  <c r="AB702"/>
  <c r="AB694"/>
  <c r="AB686"/>
  <c r="AB678"/>
  <c r="AB670"/>
  <c r="AB662"/>
  <c r="AB654"/>
  <c r="AB646"/>
  <c r="AB638"/>
  <c r="AB630"/>
  <c r="AB622"/>
  <c r="AB614"/>
  <c r="AB606"/>
  <c r="AB598"/>
  <c r="AB590"/>
  <c r="AB582"/>
  <c r="AB574"/>
  <c r="AB566"/>
  <c r="AB558"/>
  <c r="AB550"/>
  <c r="AB542"/>
  <c r="AB146"/>
  <c r="AB138"/>
  <c r="AB130"/>
  <c r="AB122"/>
  <c r="AB114"/>
  <c r="AB106"/>
  <c r="AB98"/>
  <c r="O618"/>
  <c r="N102"/>
  <c r="O102" s="1"/>
  <c r="O133"/>
  <c r="N137"/>
  <c r="O137" s="1"/>
  <c r="O621"/>
  <c r="N586"/>
  <c r="O586" s="1"/>
  <c r="P586"/>
  <c r="O638"/>
  <c r="O646"/>
  <c r="O650"/>
  <c r="N627"/>
  <c r="O627" s="1"/>
  <c r="N559"/>
  <c r="N101"/>
  <c r="O101" s="1"/>
  <c r="N652"/>
  <c r="O652" s="1"/>
  <c r="O609"/>
  <c r="N570"/>
  <c r="O570" s="1"/>
  <c r="O562"/>
  <c r="O556"/>
  <c r="O554"/>
  <c r="N146"/>
  <c r="O146" s="1"/>
  <c r="P146"/>
  <c r="O119"/>
  <c r="N123"/>
  <c r="O123" s="1"/>
  <c r="O641"/>
  <c r="N727"/>
  <c r="O727" s="1"/>
  <c r="AB740"/>
  <c r="AB732"/>
  <c r="AB724"/>
  <c r="AB716"/>
  <c r="AB708"/>
  <c r="AB700"/>
  <c r="AB692"/>
  <c r="AB684"/>
  <c r="AB676"/>
  <c r="AB668"/>
  <c r="AB660"/>
  <c r="AB652"/>
  <c r="AB644"/>
  <c r="AB636"/>
  <c r="AB628"/>
  <c r="AB620"/>
  <c r="AB612"/>
  <c r="AB604"/>
  <c r="AB600"/>
  <c r="AB596"/>
  <c r="AB592"/>
  <c r="N596"/>
  <c r="N663"/>
  <c r="O663" s="1"/>
  <c r="P663" s="1"/>
  <c r="N688"/>
  <c r="O688"/>
  <c r="P688" s="1"/>
  <c r="Q688" s="1"/>
  <c r="N728"/>
  <c r="N673"/>
  <c r="N603"/>
  <c r="O603" s="1"/>
  <c r="P603" s="1"/>
  <c r="Q603" s="1"/>
  <c r="N573"/>
  <c r="O573"/>
  <c r="P573" s="1"/>
  <c r="N148"/>
  <c r="O148" s="1"/>
  <c r="P148" s="1"/>
  <c r="N645"/>
  <c r="O645"/>
  <c r="P645" s="1"/>
  <c r="N544"/>
  <c r="O544" s="1"/>
  <c r="P544" s="1"/>
  <c r="N698"/>
  <c r="N690"/>
  <c r="N139"/>
  <c r="O139" s="1"/>
  <c r="P139" s="1"/>
  <c r="N701"/>
  <c r="O701"/>
  <c r="P701" s="1"/>
  <c r="N105"/>
  <c r="O105"/>
  <c r="P105" s="1"/>
  <c r="N702"/>
  <c r="O702" s="1"/>
  <c r="K667"/>
  <c r="N678"/>
  <c r="O678" s="1"/>
  <c r="N704"/>
  <c r="O704" s="1"/>
  <c r="N98"/>
  <c r="O98" s="1"/>
  <c r="N679"/>
  <c r="O679"/>
  <c r="P679" s="1"/>
  <c r="N707"/>
  <c r="O707" s="1"/>
  <c r="P707" s="1"/>
  <c r="K734"/>
  <c r="O734"/>
  <c r="K728"/>
  <c r="N717"/>
  <c r="N700"/>
  <c r="O700" s="1"/>
  <c r="P700" s="1"/>
  <c r="N625"/>
  <c r="O625"/>
  <c r="P625" s="1"/>
  <c r="Q625" s="1"/>
  <c r="N623"/>
  <c r="O623" s="1"/>
  <c r="P623" s="1"/>
  <c r="N605"/>
  <c r="O605" s="1"/>
  <c r="P605" s="1"/>
  <c r="Q605" s="1"/>
  <c r="N536"/>
  <c r="O536" s="1"/>
  <c r="P536" s="1"/>
  <c r="N128"/>
  <c r="O128" s="1"/>
  <c r="P128" s="1"/>
  <c r="N634"/>
  <c r="O634"/>
  <c r="P634" s="1"/>
  <c r="N659"/>
  <c r="O659"/>
  <c r="P659" s="1"/>
  <c r="N715"/>
  <c r="O715"/>
  <c r="P715" s="1"/>
  <c r="Q715" s="1"/>
  <c r="K698"/>
  <c r="K685"/>
  <c r="K553"/>
  <c r="N549"/>
  <c r="O549" s="1"/>
  <c r="P549" s="1"/>
  <c r="Q549" s="1"/>
  <c r="N681"/>
  <c r="O681" s="1"/>
  <c r="P681" s="1"/>
  <c r="N114"/>
  <c r="O114" s="1"/>
  <c r="P114" s="1"/>
  <c r="Q114" s="1"/>
  <c r="K690"/>
  <c r="N628"/>
  <c r="O628"/>
  <c r="P628" s="1"/>
  <c r="N622"/>
  <c r="N99"/>
  <c r="O99" s="1"/>
  <c r="N121"/>
  <c r="N134"/>
  <c r="O134" s="1"/>
  <c r="P134" s="1"/>
  <c r="N141"/>
  <c r="O141"/>
  <c r="P141" s="1"/>
  <c r="N665"/>
  <c r="O665" s="1"/>
  <c r="N676"/>
  <c r="O676" s="1"/>
  <c r="P676" s="1"/>
  <c r="N651"/>
  <c r="O651"/>
  <c r="P651" s="1"/>
  <c r="K591"/>
  <c r="K588"/>
  <c r="N588"/>
  <c r="K642"/>
  <c r="N642"/>
  <c r="K147"/>
  <c r="N147"/>
  <c r="N557"/>
  <c r="O557" s="1"/>
  <c r="P557" s="1"/>
  <c r="Q557" s="1"/>
  <c r="K673"/>
  <c r="N593"/>
  <c r="O593" s="1"/>
  <c r="P593" s="1"/>
  <c r="K559"/>
  <c r="N546"/>
  <c r="O546" s="1"/>
  <c r="P546" s="1"/>
  <c r="N97"/>
  <c r="O97"/>
  <c r="P97" s="1"/>
  <c r="Q97" s="1"/>
  <c r="N582"/>
  <c r="O582" s="1"/>
  <c r="N565"/>
  <c r="O565" s="1"/>
  <c r="P565" s="1"/>
  <c r="N110"/>
  <c r="N738"/>
  <c r="O738" s="1"/>
  <c r="P738" s="1"/>
  <c r="N699"/>
  <c r="N692"/>
  <c r="O692" s="1"/>
  <c r="P692" s="1"/>
  <c r="N577"/>
  <c r="N550"/>
  <c r="O550" s="1"/>
  <c r="P550" s="1"/>
  <c r="K115"/>
  <c r="K112"/>
  <c r="N640"/>
  <c r="O640" s="1"/>
  <c r="P640" s="1"/>
  <c r="Q640" s="1"/>
  <c r="N687"/>
  <c r="O687"/>
  <c r="P687" s="1"/>
  <c r="N694"/>
  <c r="O694" s="1"/>
  <c r="P694" s="1"/>
  <c r="N721"/>
  <c r="O721"/>
  <c r="P721" s="1"/>
  <c r="N732"/>
  <c r="O732" s="1"/>
  <c r="P732" s="1"/>
  <c r="N735"/>
  <c r="O735"/>
  <c r="P735" s="1"/>
  <c r="N718"/>
  <c r="O718" s="1"/>
  <c r="K718"/>
  <c r="K572"/>
  <c r="K709"/>
  <c r="N709"/>
  <c r="N693"/>
  <c r="O693" s="1"/>
  <c r="K693"/>
  <c r="K686"/>
  <c r="N686"/>
  <c r="N647"/>
  <c r="O647" s="1"/>
  <c r="P647" s="1"/>
  <c r="Q647" s="1"/>
  <c r="N578"/>
  <c r="O578" s="1"/>
  <c r="P578" s="1"/>
  <c r="N629"/>
  <c r="O629"/>
  <c r="P629" s="1"/>
  <c r="N615"/>
  <c r="O615" s="1"/>
  <c r="P615" s="1"/>
  <c r="N706"/>
  <c r="O706"/>
  <c r="P706" s="1"/>
  <c r="N703"/>
  <c r="O703" s="1"/>
  <c r="P703" s="1"/>
  <c r="N696"/>
  <c r="O696"/>
  <c r="P696" s="1"/>
  <c r="N654"/>
  <c r="O654" s="1"/>
  <c r="P654" s="1"/>
  <c r="Q654" s="1"/>
  <c r="N103"/>
  <c r="O103" s="1"/>
  <c r="P103" s="1"/>
  <c r="Q103" s="1"/>
  <c r="N142"/>
  <c r="O142"/>
  <c r="P142" s="1"/>
  <c r="N710"/>
  <c r="O710" s="1"/>
  <c r="N741"/>
  <c r="O741"/>
  <c r="P741" s="1"/>
  <c r="N109"/>
  <c r="O109" s="1"/>
  <c r="P109" s="1"/>
  <c r="N656"/>
  <c r="O656"/>
  <c r="P656" s="1"/>
  <c r="N708"/>
  <c r="O708" s="1"/>
  <c r="N730"/>
  <c r="O730" s="1"/>
  <c r="P730" s="1"/>
  <c r="Q730" s="1"/>
  <c r="N719"/>
  <c r="N610"/>
  <c r="O610" s="1"/>
  <c r="P610" s="1"/>
  <c r="N604"/>
  <c r="O604"/>
  <c r="P604" s="1"/>
  <c r="N599"/>
  <c r="O599" s="1"/>
  <c r="P599" s="1"/>
  <c r="N576"/>
  <c r="O576" s="1"/>
  <c r="P576" s="1"/>
  <c r="N108"/>
  <c r="O108" s="1"/>
  <c r="P108" s="1"/>
  <c r="Q108" s="1"/>
  <c r="N117"/>
  <c r="O117"/>
  <c r="P117" s="1"/>
  <c r="N129"/>
  <c r="N145"/>
  <c r="O145" s="1"/>
  <c r="P145"/>
  <c r="N660"/>
  <c r="O660"/>
  <c r="P660" s="1"/>
  <c r="Q660" s="1"/>
  <c r="R660" s="1"/>
  <c r="N684"/>
  <c r="O684"/>
  <c r="P684" s="1"/>
  <c r="G4" i="2"/>
  <c r="K726" i="1"/>
  <c r="N726"/>
  <c r="K626"/>
  <c r="N626"/>
  <c r="O626" s="1"/>
  <c r="K580"/>
  <c r="N580"/>
  <c r="N116"/>
  <c r="K116"/>
  <c r="N680"/>
  <c r="K680"/>
  <c r="K636"/>
  <c r="N636"/>
  <c r="O636" s="1"/>
  <c r="N584"/>
  <c r="K584"/>
  <c r="K127"/>
  <c r="N127"/>
  <c r="O127" s="1"/>
  <c r="N733"/>
  <c r="K733"/>
  <c r="K720"/>
  <c r="N720"/>
  <c r="O720" s="1"/>
  <c r="K714"/>
  <c r="N714"/>
  <c r="K697"/>
  <c r="N697"/>
  <c r="O697" s="1"/>
  <c r="K564"/>
  <c r="N564"/>
  <c r="O564" s="1"/>
  <c r="N138"/>
  <c r="O138"/>
  <c r="P138" s="1"/>
  <c r="Q138" s="1"/>
  <c r="N124"/>
  <c r="O124" s="1"/>
  <c r="N737"/>
  <c r="K719"/>
  <c r="O589"/>
  <c r="K699"/>
  <c r="N545"/>
  <c r="N569"/>
  <c r="O569" s="1"/>
  <c r="K622"/>
  <c r="N731"/>
  <c r="N602"/>
  <c r="O602" s="1"/>
  <c r="N130"/>
  <c r="O130"/>
  <c r="P130" s="1"/>
  <c r="N716"/>
  <c r="O716" s="1"/>
  <c r="N136"/>
  <c r="O136"/>
  <c r="P136" s="1"/>
  <c r="K702"/>
  <c r="N135"/>
  <c r="O135"/>
  <c r="P135" s="1"/>
  <c r="K717"/>
  <c r="N739"/>
  <c r="K606"/>
  <c r="N606"/>
  <c r="O606" s="1"/>
  <c r="K711"/>
  <c r="N711"/>
  <c r="O711" s="1"/>
  <c r="N668"/>
  <c r="O668"/>
  <c r="N639"/>
  <c r="N587"/>
  <c r="O587" s="1"/>
  <c r="O121"/>
  <c r="P121"/>
  <c r="N689"/>
  <c r="N662"/>
  <c r="O662"/>
  <c r="P662" s="1"/>
  <c r="Q662" s="1"/>
  <c r="R662" s="1"/>
  <c r="K658"/>
  <c r="N113"/>
  <c r="O113" s="1"/>
  <c r="N743"/>
  <c r="N566"/>
  <c r="O566" s="1"/>
  <c r="N724"/>
  <c r="O724"/>
  <c r="P724" s="1"/>
  <c r="Q724" s="1"/>
  <c r="N729"/>
  <c r="O729" s="1"/>
  <c r="N675"/>
  <c r="N669"/>
  <c r="O669" s="1"/>
  <c r="N653"/>
  <c r="O653"/>
  <c r="P653" s="1"/>
  <c r="N614"/>
  <c r="O614" s="1"/>
  <c r="N590"/>
  <c r="O590" s="1"/>
  <c r="N575"/>
  <c r="O575" s="1"/>
  <c r="O561"/>
  <c r="N558"/>
  <c r="O558"/>
  <c r="P558" s="1"/>
  <c r="N555"/>
  <c r="O555" s="1"/>
  <c r="N542"/>
  <c r="N149"/>
  <c r="O149" s="1"/>
  <c r="P149"/>
  <c r="Q149" s="1"/>
  <c r="N648"/>
  <c r="O648"/>
  <c r="P648" s="1"/>
  <c r="Q648"/>
  <c r="N736"/>
  <c r="O736"/>
  <c r="P736" s="1"/>
  <c r="Q736" s="1"/>
  <c r="K669"/>
  <c r="K614"/>
  <c r="N608"/>
  <c r="O608" s="1"/>
  <c r="P608"/>
  <c r="Q608" s="1"/>
  <c r="N535"/>
  <c r="O535"/>
  <c r="P535" s="1"/>
  <c r="N122"/>
  <c r="O122" s="1"/>
  <c r="N126"/>
  <c r="O126"/>
  <c r="P126" s="1"/>
  <c r="Q126" s="1"/>
  <c r="N633"/>
  <c r="O633" s="1"/>
  <c r="N666"/>
  <c r="O666"/>
  <c r="P666" s="1"/>
  <c r="Q666" s="1"/>
  <c r="N744"/>
  <c r="O744" s="1"/>
  <c r="K691"/>
  <c r="N691"/>
  <c r="N677"/>
  <c r="K677"/>
  <c r="N664"/>
  <c r="K664"/>
  <c r="N655"/>
  <c r="K655"/>
  <c r="K597"/>
  <c r="N597"/>
  <c r="K713"/>
  <c r="N713"/>
  <c r="O713" s="1"/>
  <c r="N661"/>
  <c r="K661"/>
  <c r="K118"/>
  <c r="N118"/>
  <c r="K637"/>
  <c r="N637"/>
  <c r="K547"/>
  <c r="N547"/>
  <c r="O547" s="1"/>
  <c r="K541"/>
  <c r="N541"/>
  <c r="N657"/>
  <c r="O657"/>
  <c r="N682"/>
  <c r="K682"/>
  <c r="K670"/>
  <c r="N670"/>
  <c r="K617"/>
  <c r="N617"/>
  <c r="K607"/>
  <c r="N607"/>
  <c r="K104"/>
  <c r="N104"/>
  <c r="O104" s="1"/>
  <c r="N632"/>
  <c r="K632"/>
  <c r="K674"/>
  <c r="N674"/>
  <c r="K671"/>
  <c r="N671"/>
  <c r="K624"/>
  <c r="N624"/>
  <c r="N619"/>
  <c r="K619"/>
  <c r="K600"/>
  <c r="N600"/>
  <c r="K540"/>
  <c r="N540"/>
  <c r="K742"/>
  <c r="N742"/>
  <c r="K571"/>
  <c r="K568"/>
  <c r="N568"/>
  <c r="N539"/>
  <c r="K539"/>
  <c r="K131"/>
  <c r="N131"/>
  <c r="K125"/>
  <c r="N125"/>
  <c r="O596"/>
  <c r="K712"/>
  <c r="N712"/>
  <c r="K567"/>
  <c r="N567"/>
  <c r="K551"/>
  <c r="N551"/>
  <c r="K548"/>
  <c r="N548"/>
  <c r="N120"/>
  <c r="K120"/>
  <c r="N723"/>
  <c r="O723" s="1"/>
  <c r="N601"/>
  <c r="O601" s="1"/>
  <c r="N598"/>
  <c r="K577"/>
  <c r="N740"/>
  <c r="N672"/>
  <c r="N644"/>
  <c r="N543"/>
  <c r="N722"/>
  <c r="K722"/>
  <c r="K631"/>
  <c r="N631"/>
  <c r="K144"/>
  <c r="N144"/>
  <c r="K106"/>
  <c r="N106"/>
  <c r="O106" s="1"/>
  <c r="AB741"/>
  <c r="AB737"/>
  <c r="AB733"/>
  <c r="AB729"/>
  <c r="AB725"/>
  <c r="AB721"/>
  <c r="AB717"/>
  <c r="AB713"/>
  <c r="AB709"/>
  <c r="AB705"/>
  <c r="AB701"/>
  <c r="AB697"/>
  <c r="AB693"/>
  <c r="AB689"/>
  <c r="AB685"/>
  <c r="AB681"/>
  <c r="AB677"/>
  <c r="AB673"/>
  <c r="AB669"/>
  <c r="AB665"/>
  <c r="AB661"/>
  <c r="AB657"/>
  <c r="AB653"/>
  <c r="AB649"/>
  <c r="AB645"/>
  <c r="AB641"/>
  <c r="AB637"/>
  <c r="AB633"/>
  <c r="AB629"/>
  <c r="AB625"/>
  <c r="AB621"/>
  <c r="AB617"/>
  <c r="AB613"/>
  <c r="AB609"/>
  <c r="AB605"/>
  <c r="AB601"/>
  <c r="AB597"/>
  <c r="AB593"/>
  <c r="AB589"/>
  <c r="AB585"/>
  <c r="AB581"/>
  <c r="AB577"/>
  <c r="AB573"/>
  <c r="AB569"/>
  <c r="AB565"/>
  <c r="AB561"/>
  <c r="AB557"/>
  <c r="AB553"/>
  <c r="AB549"/>
  <c r="AB545"/>
  <c r="AB541"/>
  <c r="AB537"/>
  <c r="AB149"/>
  <c r="AB145"/>
  <c r="AB141"/>
  <c r="AB137"/>
  <c r="AB133"/>
  <c r="AB129"/>
  <c r="AB125"/>
  <c r="AB121"/>
  <c r="AB117"/>
  <c r="AB113"/>
  <c r="AB109"/>
  <c r="AB105"/>
  <c r="AB101"/>
  <c r="AB97"/>
  <c r="AB743"/>
  <c r="AB739"/>
  <c r="AB735"/>
  <c r="AB731"/>
  <c r="AB727"/>
  <c r="AB723"/>
  <c r="AB719"/>
  <c r="AB715"/>
  <c r="AB711"/>
  <c r="AB707"/>
  <c r="AB703"/>
  <c r="AB699"/>
  <c r="AB695"/>
  <c r="AB691"/>
  <c r="AB687"/>
  <c r="AB683"/>
  <c r="AB679"/>
  <c r="AB675"/>
  <c r="AB671"/>
  <c r="AB667"/>
  <c r="AB663"/>
  <c r="AB659"/>
  <c r="AB655"/>
  <c r="AB651"/>
  <c r="AB647"/>
  <c r="AB643"/>
  <c r="AB639"/>
  <c r="AB635"/>
  <c r="AB631"/>
  <c r="AB627"/>
  <c r="AB623"/>
  <c r="AB619"/>
  <c r="AB615"/>
  <c r="AB611"/>
  <c r="AB607"/>
  <c r="AB603"/>
  <c r="AB599"/>
  <c r="AB595"/>
  <c r="AB591"/>
  <c r="AB587"/>
  <c r="AB583"/>
  <c r="AB579"/>
  <c r="AB575"/>
  <c r="AB571"/>
  <c r="AB567"/>
  <c r="AB563"/>
  <c r="AB559"/>
  <c r="AB555"/>
  <c r="AB551"/>
  <c r="AB547"/>
  <c r="AB543"/>
  <c r="AB539"/>
  <c r="AB535"/>
  <c r="AB147"/>
  <c r="AB143"/>
  <c r="AB139"/>
  <c r="AB135"/>
  <c r="AB131"/>
  <c r="AB127"/>
  <c r="AB123"/>
  <c r="AB119"/>
  <c r="AB115"/>
  <c r="AB111"/>
  <c r="AB107"/>
  <c r="AB103"/>
  <c r="AB99"/>
  <c r="AB588"/>
  <c r="AB584"/>
  <c r="AB580"/>
  <c r="AB576"/>
  <c r="AB572"/>
  <c r="AB568"/>
  <c r="AB564"/>
  <c r="AB560"/>
  <c r="AB556"/>
  <c r="AB552"/>
  <c r="AB548"/>
  <c r="AB544"/>
  <c r="AB540"/>
  <c r="AB536"/>
  <c r="AB148"/>
  <c r="AB144"/>
  <c r="AB140"/>
  <c r="AB136"/>
  <c r="AB132"/>
  <c r="AB128"/>
  <c r="AB124"/>
  <c r="AB120"/>
  <c r="AB116"/>
  <c r="AB112"/>
  <c r="AB108"/>
  <c r="AB104"/>
  <c r="AB100"/>
  <c r="O717"/>
  <c r="P717" s="1"/>
  <c r="Q717" s="1"/>
  <c r="O667"/>
  <c r="P667" s="1"/>
  <c r="Q667"/>
  <c r="O642"/>
  <c r="P642" s="1"/>
  <c r="Q642"/>
  <c r="O685"/>
  <c r="P685" s="1"/>
  <c r="Q685"/>
  <c r="O553"/>
  <c r="P553"/>
  <c r="Q553" s="1"/>
  <c r="R553"/>
  <c r="S553" s="1"/>
  <c r="O728"/>
  <c r="O147"/>
  <c r="P147"/>
  <c r="Q147" s="1"/>
  <c r="P702"/>
  <c r="Q702" s="1"/>
  <c r="P591"/>
  <c r="Q591" s="1"/>
  <c r="O658"/>
  <c r="P658" s="1"/>
  <c r="Q658"/>
  <c r="R549"/>
  <c r="S549" s="1"/>
  <c r="P115"/>
  <c r="Q115" s="1"/>
  <c r="O622"/>
  <c r="O690"/>
  <c r="O719"/>
  <c r="P719"/>
  <c r="Q719" s="1"/>
  <c r="P636"/>
  <c r="Q636" s="1"/>
  <c r="R636"/>
  <c r="S636" s="1"/>
  <c r="O698"/>
  <c r="P698"/>
  <c r="Q698" s="1"/>
  <c r="P562"/>
  <c r="Q562" s="1"/>
  <c r="Q701"/>
  <c r="O714"/>
  <c r="O559"/>
  <c r="P711"/>
  <c r="Q711" s="1"/>
  <c r="R711"/>
  <c r="P606"/>
  <c r="Q606" s="1"/>
  <c r="R606"/>
  <c r="O686"/>
  <c r="P686"/>
  <c r="Q686" s="1"/>
  <c r="O709"/>
  <c r="P709"/>
  <c r="Q709" s="1"/>
  <c r="P572"/>
  <c r="Q572" s="1"/>
  <c r="R572"/>
  <c r="S572" s="1"/>
  <c r="O673"/>
  <c r="P673" s="1"/>
  <c r="Q673"/>
  <c r="P708"/>
  <c r="Q708" s="1"/>
  <c r="P98"/>
  <c r="P99"/>
  <c r="Q99" s="1"/>
  <c r="P718"/>
  <c r="Q718" s="1"/>
  <c r="O110"/>
  <c r="P110"/>
  <c r="Q110" s="1"/>
  <c r="R110"/>
  <c r="P697"/>
  <c r="Q697" s="1"/>
  <c r="R697"/>
  <c r="P720"/>
  <c r="Q720" s="1"/>
  <c r="R720"/>
  <c r="P127"/>
  <c r="Q127" s="1"/>
  <c r="O580"/>
  <c r="O726"/>
  <c r="O129"/>
  <c r="P129" s="1"/>
  <c r="Q129" s="1"/>
  <c r="O112"/>
  <c r="Q109"/>
  <c r="Q696"/>
  <c r="Q615"/>
  <c r="O588"/>
  <c r="P588" s="1"/>
  <c r="Q588"/>
  <c r="Q117"/>
  <c r="P693"/>
  <c r="Q693" s="1"/>
  <c r="R648"/>
  <c r="S648" s="1"/>
  <c r="T648"/>
  <c r="P626"/>
  <c r="Q626" s="1"/>
  <c r="R626"/>
  <c r="R603"/>
  <c r="S603" s="1"/>
  <c r="T603"/>
  <c r="U603" s="1"/>
  <c r="Q139"/>
  <c r="O639"/>
  <c r="P639" s="1"/>
  <c r="Q639" s="1"/>
  <c r="P710"/>
  <c r="Q710" s="1"/>
  <c r="R710"/>
  <c r="S710" s="1"/>
  <c r="Q586"/>
  <c r="R586" s="1"/>
  <c r="S586" s="1"/>
  <c r="R736"/>
  <c r="P555"/>
  <c r="P566"/>
  <c r="P614"/>
  <c r="Q614" s="1"/>
  <c r="R614"/>
  <c r="P113"/>
  <c r="P564"/>
  <c r="Q564" s="1"/>
  <c r="R557"/>
  <c r="S557" s="1"/>
  <c r="T557"/>
  <c r="P124"/>
  <c r="Q124" s="1"/>
  <c r="P668"/>
  <c r="Q668" s="1"/>
  <c r="R668"/>
  <c r="O542"/>
  <c r="P542" s="1"/>
  <c r="Q653"/>
  <c r="O689"/>
  <c r="O545"/>
  <c r="P545" s="1"/>
  <c r="O699"/>
  <c r="P699" s="1"/>
  <c r="O592"/>
  <c r="O675"/>
  <c r="P675" s="1"/>
  <c r="O739"/>
  <c r="O733"/>
  <c r="P733" s="1"/>
  <c r="Q733" s="1"/>
  <c r="R733" s="1"/>
  <c r="O584"/>
  <c r="P584"/>
  <c r="O680"/>
  <c r="P680"/>
  <c r="P669"/>
  <c r="O743"/>
  <c r="P743"/>
  <c r="Q135"/>
  <c r="O563"/>
  <c r="O116"/>
  <c r="P116" s="1"/>
  <c r="Q116"/>
  <c r="P590"/>
  <c r="Q590" s="1"/>
  <c r="P633"/>
  <c r="P744"/>
  <c r="R717"/>
  <c r="Q599"/>
  <c r="Q663"/>
  <c r="Q142"/>
  <c r="Q145"/>
  <c r="R654"/>
  <c r="R640"/>
  <c r="R625"/>
  <c r="R719"/>
  <c r="R688"/>
  <c r="Q550"/>
  <c r="Q687"/>
  <c r="Q735"/>
  <c r="Q738"/>
  <c r="Q146"/>
  <c r="R146" s="1"/>
  <c r="O644"/>
  <c r="P644"/>
  <c r="R730"/>
  <c r="R103"/>
  <c r="R108"/>
  <c r="R114"/>
  <c r="R647"/>
  <c r="P104"/>
  <c r="P547"/>
  <c r="P106"/>
  <c r="O548"/>
  <c r="P548"/>
  <c r="O567"/>
  <c r="P567"/>
  <c r="Q567" s="1"/>
  <c r="Q706"/>
  <c r="O131"/>
  <c r="P131" s="1"/>
  <c r="O742"/>
  <c r="P742" s="1"/>
  <c r="Q651"/>
  <c r="Q535"/>
  <c r="O607"/>
  <c r="O597"/>
  <c r="R605"/>
  <c r="R97"/>
  <c r="O722"/>
  <c r="P722" s="1"/>
  <c r="O619"/>
  <c r="P619" s="1"/>
  <c r="Q573"/>
  <c r="Q578"/>
  <c r="O682"/>
  <c r="P682" s="1"/>
  <c r="Q558"/>
  <c r="O541"/>
  <c r="Q741"/>
  <c r="Q681"/>
  <c r="Q128"/>
  <c r="O118"/>
  <c r="Q707"/>
  <c r="O677"/>
  <c r="P677" s="1"/>
  <c r="P657"/>
  <c r="P601"/>
  <c r="P571"/>
  <c r="R724"/>
  <c r="P713"/>
  <c r="O577"/>
  <c r="P577" s="1"/>
  <c r="O539"/>
  <c r="P539" s="1"/>
  <c r="Q539" s="1"/>
  <c r="O540"/>
  <c r="P540"/>
  <c r="O671"/>
  <c r="P671"/>
  <c r="Q565"/>
  <c r="R565"/>
  <c r="Q593"/>
  <c r="R593"/>
  <c r="Q141"/>
  <c r="R141"/>
  <c r="O568"/>
  <c r="P568"/>
  <c r="Q568" s="1"/>
  <c r="O144"/>
  <c r="P144" s="1"/>
  <c r="Q144" s="1"/>
  <c r="O631"/>
  <c r="P631" s="1"/>
  <c r="O672"/>
  <c r="P672" s="1"/>
  <c r="Q734"/>
  <c r="R734" s="1"/>
  <c r="O598"/>
  <c r="P598" s="1"/>
  <c r="Q598" s="1"/>
  <c r="Q703"/>
  <c r="R703" s="1"/>
  <c r="O120"/>
  <c r="P120" s="1"/>
  <c r="Q120" s="1"/>
  <c r="O551"/>
  <c r="P551"/>
  <c r="O712"/>
  <c r="P712"/>
  <c r="O125"/>
  <c r="P125"/>
  <c r="Q629"/>
  <c r="R629"/>
  <c r="Q130"/>
  <c r="R130"/>
  <c r="O600"/>
  <c r="P600"/>
  <c r="O624"/>
  <c r="P624"/>
  <c r="O674"/>
  <c r="P674"/>
  <c r="Q674" s="1"/>
  <c r="O632"/>
  <c r="P632" s="1"/>
  <c r="Q632" s="1"/>
  <c r="O617"/>
  <c r="P617" s="1"/>
  <c r="O670"/>
  <c r="P670" s="1"/>
  <c r="Q670" s="1"/>
  <c r="O637"/>
  <c r="P637"/>
  <c r="O661"/>
  <c r="P661"/>
  <c r="Q676"/>
  <c r="R676"/>
  <c r="R715"/>
  <c r="Q684"/>
  <c r="R684" s="1"/>
  <c r="Q732"/>
  <c r="R732" s="1"/>
  <c r="P723"/>
  <c r="O740"/>
  <c r="P740"/>
  <c r="R740" s="1"/>
  <c r="O543"/>
  <c r="P543"/>
  <c r="Q136"/>
  <c r="R136"/>
  <c r="F4" i="2"/>
  <c r="E4" s="1"/>
  <c r="E25" s="1"/>
  <c r="O655" i="1"/>
  <c r="P655" s="1"/>
  <c r="P101"/>
  <c r="O664"/>
  <c r="P664"/>
  <c r="R664" s="1"/>
  <c r="O691"/>
  <c r="P691"/>
  <c r="R698"/>
  <c r="S698"/>
  <c r="T698" s="1"/>
  <c r="R591"/>
  <c r="S591"/>
  <c r="T591" s="1"/>
  <c r="R127"/>
  <c r="S127"/>
  <c r="T127" s="1"/>
  <c r="Q98"/>
  <c r="R98"/>
  <c r="S98" s="1"/>
  <c r="R590"/>
  <c r="S590" s="1"/>
  <c r="R124"/>
  <c r="S124"/>
  <c r="R588"/>
  <c r="Q584"/>
  <c r="R584"/>
  <c r="Q542"/>
  <c r="R542"/>
  <c r="Q555"/>
  <c r="R555"/>
  <c r="S736"/>
  <c r="T736"/>
  <c r="U736" s="1"/>
  <c r="V736"/>
  <c r="W736" s="1"/>
  <c r="Q669"/>
  <c r="R669" s="1"/>
  <c r="Q566"/>
  <c r="R566"/>
  <c r="Q633"/>
  <c r="R633"/>
  <c r="S633" s="1"/>
  <c r="Q545"/>
  <c r="R545" s="1"/>
  <c r="S545"/>
  <c r="Q699"/>
  <c r="R699" s="1"/>
  <c r="S699"/>
  <c r="Q743"/>
  <c r="R743" s="1"/>
  <c r="S743"/>
  <c r="S614"/>
  <c r="T614"/>
  <c r="Q744"/>
  <c r="R744"/>
  <c r="Q675"/>
  <c r="R675"/>
  <c r="S675" s="1"/>
  <c r="Q113"/>
  <c r="R113"/>
  <c r="S113" s="1"/>
  <c r="T113"/>
  <c r="Q680"/>
  <c r="R680" s="1"/>
  <c r="S680"/>
  <c r="R564"/>
  <c r="Q664"/>
  <c r="Q551"/>
  <c r="R551"/>
  <c r="S724"/>
  <c r="T724"/>
  <c r="Q571"/>
  <c r="R571"/>
  <c r="S108"/>
  <c r="T108"/>
  <c r="Q691"/>
  <c r="S136"/>
  <c r="Q740"/>
  <c r="S732"/>
  <c r="Q125"/>
  <c r="R125"/>
  <c r="R598"/>
  <c r="R144"/>
  <c r="Q601"/>
  <c r="R601"/>
  <c r="Q677"/>
  <c r="R677"/>
  <c r="S654"/>
  <c r="T654" s="1"/>
  <c r="S720"/>
  <c r="T720" s="1"/>
  <c r="Q672"/>
  <c r="Q671"/>
  <c r="R671"/>
  <c r="U648"/>
  <c r="V648"/>
  <c r="W648" s="1"/>
  <c r="S605"/>
  <c r="T605" s="1"/>
  <c r="Q655"/>
  <c r="R655" s="1"/>
  <c r="Q661"/>
  <c r="R661"/>
  <c r="S703"/>
  <c r="T703"/>
  <c r="Q631"/>
  <c r="R631"/>
  <c r="Q682"/>
  <c r="R682" s="1"/>
  <c r="Q742"/>
  <c r="R742" s="1"/>
  <c r="S730"/>
  <c r="T730"/>
  <c r="Q624"/>
  <c r="R624"/>
  <c r="S141"/>
  <c r="T141"/>
  <c r="S565"/>
  <c r="T565"/>
  <c r="Q547"/>
  <c r="R547" s="1"/>
  <c r="Q617"/>
  <c r="R617" s="1"/>
  <c r="Q600"/>
  <c r="R600" s="1"/>
  <c r="Q540"/>
  <c r="R540"/>
  <c r="Q713"/>
  <c r="R713"/>
  <c r="S626"/>
  <c r="T626"/>
  <c r="S647"/>
  <c r="T647" s="1"/>
  <c r="S146"/>
  <c r="T146" s="1"/>
  <c r="S719"/>
  <c r="T719" s="1"/>
  <c r="S676"/>
  <c r="T676"/>
  <c r="S734"/>
  <c r="T734" s="1"/>
  <c r="S114"/>
  <c r="T114"/>
  <c r="S103"/>
  <c r="T103"/>
  <c r="S640"/>
  <c r="T640" s="1"/>
  <c r="S717"/>
  <c r="T717" s="1"/>
  <c r="Q723"/>
  <c r="R723" s="1"/>
  <c r="S715"/>
  <c r="T715" s="1"/>
  <c r="R674"/>
  <c r="H4" i="2"/>
  <c r="H25" s="1"/>
  <c r="R568" i="1"/>
  <c r="R670"/>
  <c r="Q712"/>
  <c r="R712"/>
  <c r="R539"/>
  <c r="Q548"/>
  <c r="R548" s="1"/>
  <c r="Q101"/>
  <c r="R101" s="1"/>
  <c r="S684"/>
  <c r="T684" s="1"/>
  <c r="Q543"/>
  <c r="R543" s="1"/>
  <c r="Q644"/>
  <c r="R644"/>
  <c r="S688"/>
  <c r="T688"/>
  <c r="U557"/>
  <c r="V557" s="1"/>
  <c r="W557" s="1"/>
  <c r="S130"/>
  <c r="T130" s="1"/>
  <c r="S629"/>
  <c r="T629" s="1"/>
  <c r="S668"/>
  <c r="T668"/>
  <c r="S593"/>
  <c r="T593"/>
  <c r="Q657"/>
  <c r="R657" s="1"/>
  <c r="S660"/>
  <c r="T660" s="1"/>
  <c r="S97"/>
  <c r="T97"/>
  <c r="S110"/>
  <c r="T110"/>
  <c r="S711"/>
  <c r="T711"/>
  <c r="S625"/>
  <c r="T625"/>
  <c r="U625" s="1"/>
  <c r="V625" s="1"/>
  <c r="W625" s="1"/>
  <c r="S697"/>
  <c r="T697"/>
  <c r="S606"/>
  <c r="T606" s="1"/>
  <c r="R567"/>
  <c r="Q619"/>
  <c r="R619" s="1"/>
  <c r="R120"/>
  <c r="Q637"/>
  <c r="R637"/>
  <c r="Q577"/>
  <c r="R577"/>
  <c r="T577" s="1"/>
  <c r="Q722"/>
  <c r="R722"/>
  <c r="T722" s="1"/>
  <c r="Q131"/>
  <c r="R131"/>
  <c r="Q106"/>
  <c r="R106"/>
  <c r="T106" s="1"/>
  <c r="Q104"/>
  <c r="R104"/>
  <c r="T104" s="1"/>
  <c r="T124"/>
  <c r="U124"/>
  <c r="V124" s="1"/>
  <c r="W124" s="1"/>
  <c r="S588"/>
  <c r="T588"/>
  <c r="S542"/>
  <c r="T542" s="1"/>
  <c r="U113"/>
  <c r="V113"/>
  <c r="W113" s="1"/>
  <c r="S564"/>
  <c r="T564" s="1"/>
  <c r="S744"/>
  <c r="T744" s="1"/>
  <c r="S566"/>
  <c r="T566" s="1"/>
  <c r="S669"/>
  <c r="T669"/>
  <c r="S584"/>
  <c r="T584"/>
  <c r="U614"/>
  <c r="V614"/>
  <c r="W614" s="1"/>
  <c r="S555"/>
  <c r="T555"/>
  <c r="U555" s="1"/>
  <c r="V555" s="1"/>
  <c r="W555" s="1"/>
  <c r="S104"/>
  <c r="S577"/>
  <c r="U114"/>
  <c r="V114" s="1"/>
  <c r="W114" s="1"/>
  <c r="S661"/>
  <c r="T661"/>
  <c r="U654"/>
  <c r="V654"/>
  <c r="W654" s="1"/>
  <c r="S106"/>
  <c r="S722"/>
  <c r="U110"/>
  <c r="V110"/>
  <c r="W110" s="1"/>
  <c r="U668"/>
  <c r="V668" s="1"/>
  <c r="W668" s="1"/>
  <c r="U688"/>
  <c r="V688"/>
  <c r="W688" s="1"/>
  <c r="U127"/>
  <c r="V127"/>
  <c r="W127" s="1"/>
  <c r="S713"/>
  <c r="T713" s="1"/>
  <c r="U108"/>
  <c r="V108" s="1"/>
  <c r="W108" s="1"/>
  <c r="U97"/>
  <c r="V97"/>
  <c r="W97" s="1"/>
  <c r="U593"/>
  <c r="V593" s="1"/>
  <c r="W593" s="1"/>
  <c r="S540"/>
  <c r="T540"/>
  <c r="U565"/>
  <c r="V565"/>
  <c r="W565" s="1"/>
  <c r="U730"/>
  <c r="V730"/>
  <c r="W730" s="1"/>
  <c r="S601"/>
  <c r="T601" s="1"/>
  <c r="S598"/>
  <c r="T598" s="1"/>
  <c r="S740"/>
  <c r="T740" s="1"/>
  <c r="U724"/>
  <c r="V724" s="1"/>
  <c r="W724" s="1"/>
  <c r="S637"/>
  <c r="T637"/>
  <c r="S644"/>
  <c r="T644"/>
  <c r="S125"/>
  <c r="T125"/>
  <c r="S571"/>
  <c r="T571" s="1"/>
  <c r="S567"/>
  <c r="T567" s="1"/>
  <c r="S131"/>
  <c r="T131" s="1"/>
  <c r="S670"/>
  <c r="T670" s="1"/>
  <c r="S120"/>
  <c r="T120" s="1"/>
  <c r="S712"/>
  <c r="T712" s="1"/>
  <c r="S568"/>
  <c r="T568" s="1"/>
  <c r="U141"/>
  <c r="V141"/>
  <c r="W141" s="1"/>
  <c r="S624"/>
  <c r="T624"/>
  <c r="U624" s="1"/>
  <c r="V624" s="1"/>
  <c r="W624" s="1"/>
  <c r="S631"/>
  <c r="T631"/>
  <c r="V631" s="1"/>
  <c r="W631" s="1"/>
  <c r="S671"/>
  <c r="T671" s="1"/>
  <c r="U720"/>
  <c r="V720" s="1"/>
  <c r="W720" s="1"/>
  <c r="S677"/>
  <c r="T677" s="1"/>
  <c r="S144"/>
  <c r="T144" s="1"/>
  <c r="S551"/>
  <c r="T551"/>
  <c r="U551" s="1"/>
  <c r="V551" s="1"/>
  <c r="W551" s="1"/>
  <c r="S664"/>
  <c r="T664"/>
  <c r="U664" s="1"/>
  <c r="V664" s="1"/>
  <c r="W664" s="1"/>
  <c r="U711"/>
  <c r="V711" s="1"/>
  <c r="W711" s="1"/>
  <c r="S539"/>
  <c r="T539" s="1"/>
  <c r="U697"/>
  <c r="V697" s="1"/>
  <c r="W697" s="1"/>
  <c r="U676"/>
  <c r="V676" s="1"/>
  <c r="W676" s="1"/>
  <c r="U626"/>
  <c r="V626"/>
  <c r="W626" s="1"/>
  <c r="S674"/>
  <c r="T674" s="1"/>
  <c r="I4" i="2"/>
  <c r="I25" s="1"/>
  <c r="U103" i="1"/>
  <c r="V103" s="1"/>
  <c r="W103" s="1"/>
  <c r="U703"/>
  <c r="V703" s="1"/>
  <c r="W703" s="1"/>
  <c r="J4" i="2"/>
  <c r="J25" s="1"/>
  <c r="U588" i="1"/>
  <c r="V588"/>
  <c r="W588" s="1"/>
  <c r="U669"/>
  <c r="V669" s="1"/>
  <c r="W669" s="1"/>
  <c r="U584"/>
  <c r="V584" s="1"/>
  <c r="W584" s="1"/>
  <c r="U631"/>
  <c r="U125"/>
  <c r="V125"/>
  <c r="W125" s="1"/>
  <c r="U661"/>
  <c r="V661"/>
  <c r="W661" s="1"/>
  <c r="U644"/>
  <c r="V644" s="1"/>
  <c r="W644" s="1"/>
  <c r="U637"/>
  <c r="V637"/>
  <c r="W637" s="1"/>
  <c r="U540"/>
  <c r="V540"/>
  <c r="W540" s="1"/>
  <c r="K4" i="2"/>
  <c r="K25" s="1"/>
  <c r="U671" i="1" l="1"/>
  <c r="V671" s="1"/>
  <c r="W671" s="1"/>
  <c r="U712"/>
  <c r="V712" s="1"/>
  <c r="W712" s="1"/>
  <c r="U598"/>
  <c r="V598"/>
  <c r="W598" s="1"/>
  <c r="U539"/>
  <c r="V539" s="1"/>
  <c r="W539" s="1"/>
  <c r="U144"/>
  <c r="V144"/>
  <c r="W144" s="1"/>
  <c r="U568"/>
  <c r="V568"/>
  <c r="W568" s="1"/>
  <c r="U120"/>
  <c r="V120"/>
  <c r="W120" s="1"/>
  <c r="U131"/>
  <c r="V131" s="1"/>
  <c r="W131" s="1"/>
  <c r="U571"/>
  <c r="V571" s="1"/>
  <c r="W571" s="1"/>
  <c r="U740"/>
  <c r="V740" s="1"/>
  <c r="W740" s="1"/>
  <c r="U601"/>
  <c r="V601"/>
  <c r="W601" s="1"/>
  <c r="U566"/>
  <c r="V566" s="1"/>
  <c r="W566" s="1"/>
  <c r="U564"/>
  <c r="V564"/>
  <c r="W564" s="1"/>
  <c r="U104"/>
  <c r="V104"/>
  <c r="W104" s="1"/>
  <c r="U106"/>
  <c r="V106" s="1"/>
  <c r="W106" s="1"/>
  <c r="U722"/>
  <c r="V722" s="1"/>
  <c r="W722" s="1"/>
  <c r="U577"/>
  <c r="V577"/>
  <c r="W577" s="1"/>
  <c r="U660"/>
  <c r="V660" s="1"/>
  <c r="W660" s="1"/>
  <c r="U629"/>
  <c r="V629" s="1"/>
  <c r="W629" s="1"/>
  <c r="U684"/>
  <c r="V684"/>
  <c r="W684" s="1"/>
  <c r="S548"/>
  <c r="T548" s="1"/>
  <c r="S723"/>
  <c r="T723"/>
  <c r="U640"/>
  <c r="V640" s="1"/>
  <c r="W640" s="1"/>
  <c r="U719"/>
  <c r="V719"/>
  <c r="W719" s="1"/>
  <c r="U647"/>
  <c r="V647" s="1"/>
  <c r="W647" s="1"/>
  <c r="S617"/>
  <c r="T617"/>
  <c r="S742"/>
  <c r="T742"/>
  <c r="S655"/>
  <c r="T655" s="1"/>
  <c r="S733"/>
  <c r="T733" s="1"/>
  <c r="U674"/>
  <c r="V674" s="1"/>
  <c r="W674" s="1"/>
  <c r="U677"/>
  <c r="V677"/>
  <c r="W677" s="1"/>
  <c r="U670"/>
  <c r="V670"/>
  <c r="W670" s="1"/>
  <c r="U567"/>
  <c r="V567"/>
  <c r="W567" s="1"/>
  <c r="U713"/>
  <c r="V713" s="1"/>
  <c r="W713" s="1"/>
  <c r="U744"/>
  <c r="V744" s="1"/>
  <c r="W744" s="1"/>
  <c r="U542"/>
  <c r="V542"/>
  <c r="W542" s="1"/>
  <c r="S619"/>
  <c r="T619" s="1"/>
  <c r="U606"/>
  <c r="V606" s="1"/>
  <c r="W606" s="1"/>
  <c r="S657"/>
  <c r="T657"/>
  <c r="U130"/>
  <c r="V130" s="1"/>
  <c r="W130" s="1"/>
  <c r="S543"/>
  <c r="T543" s="1"/>
  <c r="S101"/>
  <c r="T101"/>
  <c r="U715"/>
  <c r="V715" s="1"/>
  <c r="W715" s="1"/>
  <c r="U717"/>
  <c r="V717"/>
  <c r="W717" s="1"/>
  <c r="U734"/>
  <c r="V734"/>
  <c r="W734" s="1"/>
  <c r="U146"/>
  <c r="V146" s="1"/>
  <c r="W146" s="1"/>
  <c r="S600"/>
  <c r="T600" s="1"/>
  <c r="S547"/>
  <c r="T547"/>
  <c r="S682"/>
  <c r="T682" s="1"/>
  <c r="U605"/>
  <c r="V605" s="1"/>
  <c r="W605" s="1"/>
  <c r="U698"/>
  <c r="V698"/>
  <c r="W698" s="1"/>
  <c r="R691"/>
  <c r="T136"/>
  <c r="S662"/>
  <c r="T662" s="1"/>
  <c r="R632"/>
  <c r="T680"/>
  <c r="T675"/>
  <c r="T743"/>
  <c r="T699"/>
  <c r="T545"/>
  <c r="T633"/>
  <c r="T590"/>
  <c r="T98"/>
  <c r="U591"/>
  <c r="V591" s="1"/>
  <c r="W591" s="1"/>
  <c r="T732"/>
  <c r="R672"/>
  <c r="Q121"/>
  <c r="R121" s="1"/>
  <c r="O731"/>
  <c r="P731" s="1"/>
  <c r="O737"/>
  <c r="P737" s="1"/>
  <c r="R659"/>
  <c r="Q659"/>
  <c r="R634"/>
  <c r="Q634"/>
  <c r="Q700"/>
  <c r="R700" s="1"/>
  <c r="R679"/>
  <c r="Q679"/>
  <c r="Q544"/>
  <c r="R544" s="1"/>
  <c r="P620"/>
  <c r="O620"/>
  <c r="P613"/>
  <c r="O613"/>
  <c r="P612"/>
  <c r="O612"/>
  <c r="P611"/>
  <c r="O611"/>
  <c r="P595"/>
  <c r="O595"/>
  <c r="P594"/>
  <c r="O594"/>
  <c r="P581"/>
  <c r="O581"/>
  <c r="P574"/>
  <c r="O574"/>
  <c r="P552"/>
  <c r="O552"/>
  <c r="P538"/>
  <c r="O538"/>
  <c r="P537"/>
  <c r="O537"/>
  <c r="P100"/>
  <c r="O100"/>
  <c r="O111"/>
  <c r="P111" s="1"/>
  <c r="P132"/>
  <c r="O132"/>
  <c r="P140"/>
  <c r="O140"/>
  <c r="P143"/>
  <c r="O143"/>
  <c r="P643"/>
  <c r="O643"/>
  <c r="R116"/>
  <c r="T710"/>
  <c r="V603"/>
  <c r="W603" s="1"/>
  <c r="R693"/>
  <c r="R718"/>
  <c r="R99"/>
  <c r="R708"/>
  <c r="R673"/>
  <c r="T572"/>
  <c r="R709"/>
  <c r="R686"/>
  <c r="R562"/>
  <c r="T636"/>
  <c r="R115"/>
  <c r="T549"/>
  <c r="R658"/>
  <c r="R702"/>
  <c r="R147"/>
  <c r="T553"/>
  <c r="R685"/>
  <c r="R642"/>
  <c r="R667"/>
  <c r="P607"/>
  <c r="P541"/>
  <c r="P118"/>
  <c r="P597"/>
  <c r="P122"/>
  <c r="R535"/>
  <c r="R608"/>
  <c r="R149"/>
  <c r="P575"/>
  <c r="R653"/>
  <c r="P729"/>
  <c r="P587"/>
  <c r="P716"/>
  <c r="P602"/>
  <c r="P569"/>
  <c r="R117"/>
  <c r="R599"/>
  <c r="R741"/>
  <c r="R706"/>
  <c r="R615"/>
  <c r="R735"/>
  <c r="R687"/>
  <c r="P622"/>
  <c r="R128"/>
  <c r="P690"/>
  <c r="R573"/>
  <c r="P728"/>
  <c r="P596"/>
  <c r="P592"/>
  <c r="P589"/>
  <c r="P563"/>
  <c r="P561"/>
  <c r="P112"/>
  <c r="Q576"/>
  <c r="R576"/>
  <c r="Q604"/>
  <c r="R604" s="1"/>
  <c r="Q610"/>
  <c r="R610"/>
  <c r="Q656"/>
  <c r="R656" s="1"/>
  <c r="Q721"/>
  <c r="R721" s="1"/>
  <c r="Q694"/>
  <c r="R694"/>
  <c r="Q692"/>
  <c r="R692"/>
  <c r="Q546"/>
  <c r="R546"/>
  <c r="Q134"/>
  <c r="R134"/>
  <c r="Q628"/>
  <c r="R628" s="1"/>
  <c r="Q536"/>
  <c r="R536"/>
  <c r="Q623"/>
  <c r="R623"/>
  <c r="Q105"/>
  <c r="R105" s="1"/>
  <c r="Q645"/>
  <c r="R645" s="1"/>
  <c r="Q148"/>
  <c r="R148"/>
  <c r="T586"/>
  <c r="R639"/>
  <c r="R129"/>
  <c r="R666"/>
  <c r="R126"/>
  <c r="R558"/>
  <c r="P689"/>
  <c r="P739"/>
  <c r="R135"/>
  <c r="R138"/>
  <c r="P714"/>
  <c r="P580"/>
  <c r="P726"/>
  <c r="R145"/>
  <c r="R109"/>
  <c r="R142"/>
  <c r="R696"/>
  <c r="R578"/>
  <c r="R550"/>
  <c r="R738"/>
  <c r="R651"/>
  <c r="R681"/>
  <c r="R707"/>
  <c r="R701"/>
  <c r="R139"/>
  <c r="R663"/>
  <c r="P559"/>
  <c r="P616"/>
  <c r="P609"/>
  <c r="P119"/>
  <c r="P582"/>
  <c r="P678"/>
  <c r="P665"/>
  <c r="P704"/>
  <c r="P727"/>
  <c r="P123"/>
  <c r="O107"/>
  <c r="P107" s="1"/>
  <c r="O560"/>
  <c r="P560" s="1"/>
  <c r="P570"/>
  <c r="P652"/>
  <c r="P627"/>
  <c r="P137"/>
  <c r="P102"/>
  <c r="O695"/>
  <c r="P695" s="1"/>
  <c r="O683"/>
  <c r="P683" s="1"/>
  <c r="P635"/>
  <c r="O616"/>
  <c r="P649"/>
  <c r="P583"/>
  <c r="P621"/>
  <c r="P618"/>
  <c r="P585"/>
  <c r="P579"/>
  <c r="P556"/>
  <c r="P554"/>
  <c r="P133"/>
  <c r="P630"/>
  <c r="P638"/>
  <c r="P641"/>
  <c r="P646"/>
  <c r="P650"/>
  <c r="P705"/>
  <c r="P725"/>
  <c r="Q695" l="1"/>
  <c r="R695" s="1"/>
  <c r="Q683"/>
  <c r="R683" s="1"/>
  <c r="Q107"/>
  <c r="R107" s="1"/>
  <c r="S105"/>
  <c r="T105" s="1"/>
  <c r="S721"/>
  <c r="T721" s="1"/>
  <c r="S604"/>
  <c r="T604"/>
  <c r="Q111"/>
  <c r="R111"/>
  <c r="S700"/>
  <c r="T700" s="1"/>
  <c r="Q731"/>
  <c r="R731" s="1"/>
  <c r="U662"/>
  <c r="V662" s="1"/>
  <c r="W662" s="1"/>
  <c r="U682"/>
  <c r="V682" s="1"/>
  <c r="W682" s="1"/>
  <c r="U543"/>
  <c r="V543" s="1"/>
  <c r="W543" s="1"/>
  <c r="U655"/>
  <c r="V655" s="1"/>
  <c r="W655" s="1"/>
  <c r="Q560"/>
  <c r="R560" s="1"/>
  <c r="T645"/>
  <c r="S645"/>
  <c r="S628"/>
  <c r="T628" s="1"/>
  <c r="T656"/>
  <c r="S656"/>
  <c r="S544"/>
  <c r="T544" s="1"/>
  <c r="R737"/>
  <c r="Q737"/>
  <c r="S121"/>
  <c r="T121" s="1"/>
  <c r="U600"/>
  <c r="V600" s="1"/>
  <c r="W600" s="1"/>
  <c r="U619"/>
  <c r="V619" s="1"/>
  <c r="W619" s="1"/>
  <c r="U733"/>
  <c r="V733" s="1"/>
  <c r="W733" s="1"/>
  <c r="U548"/>
  <c r="V548"/>
  <c r="W548" s="1"/>
  <c r="Q646"/>
  <c r="R646" s="1"/>
  <c r="Q638"/>
  <c r="R638"/>
  <c r="Q556"/>
  <c r="R556"/>
  <c r="Q585"/>
  <c r="R585"/>
  <c r="Q649"/>
  <c r="R649"/>
  <c r="Q635"/>
  <c r="R635"/>
  <c r="Q137"/>
  <c r="R137" s="1"/>
  <c r="Q704"/>
  <c r="R704" s="1"/>
  <c r="Q678"/>
  <c r="R678" s="1"/>
  <c r="S663"/>
  <c r="T663"/>
  <c r="S681"/>
  <c r="T681" s="1"/>
  <c r="S142"/>
  <c r="T142" s="1"/>
  <c r="Q725"/>
  <c r="R725" s="1"/>
  <c r="Q650"/>
  <c r="R650" s="1"/>
  <c r="Q641"/>
  <c r="R641" s="1"/>
  <c r="Q630"/>
  <c r="R630"/>
  <c r="Q554"/>
  <c r="R554" s="1"/>
  <c r="Q579"/>
  <c r="R579"/>
  <c r="Q618"/>
  <c r="R618"/>
  <c r="Q583"/>
  <c r="R583" s="1"/>
  <c r="Q102"/>
  <c r="R102"/>
  <c r="Q627"/>
  <c r="R627"/>
  <c r="Q570"/>
  <c r="R570"/>
  <c r="Q727"/>
  <c r="R727"/>
  <c r="Q665"/>
  <c r="R665" s="1"/>
  <c r="Q582"/>
  <c r="R582"/>
  <c r="Q609"/>
  <c r="R609" s="1"/>
  <c r="Q559"/>
  <c r="R559" s="1"/>
  <c r="S139"/>
  <c r="T139" s="1"/>
  <c r="S707"/>
  <c r="T707" s="1"/>
  <c r="S651"/>
  <c r="T651"/>
  <c r="S550"/>
  <c r="T550" s="1"/>
  <c r="S696"/>
  <c r="T696" s="1"/>
  <c r="S109"/>
  <c r="T109" s="1"/>
  <c r="Q726"/>
  <c r="R726" s="1"/>
  <c r="Q714"/>
  <c r="R714" s="1"/>
  <c r="S135"/>
  <c r="T135" s="1"/>
  <c r="Q689"/>
  <c r="R689" s="1"/>
  <c r="S126"/>
  <c r="T126"/>
  <c r="S129"/>
  <c r="T129" s="1"/>
  <c r="U586"/>
  <c r="V586" s="1"/>
  <c r="W586" s="1"/>
  <c r="Q561"/>
  <c r="R561" s="1"/>
  <c r="Q589"/>
  <c r="R589" s="1"/>
  <c r="Q596"/>
  <c r="R596" s="1"/>
  <c r="S573"/>
  <c r="T573" s="1"/>
  <c r="S128"/>
  <c r="T128" s="1"/>
  <c r="S687"/>
  <c r="T687"/>
  <c r="S615"/>
  <c r="T615"/>
  <c r="S741"/>
  <c r="T741"/>
  <c r="S117"/>
  <c r="T117" s="1"/>
  <c r="Q602"/>
  <c r="R602"/>
  <c r="Q587"/>
  <c r="R587"/>
  <c r="S653"/>
  <c r="T653" s="1"/>
  <c r="S149"/>
  <c r="T149"/>
  <c r="S535"/>
  <c r="T535" s="1"/>
  <c r="Q597"/>
  <c r="R597" s="1"/>
  <c r="Q541"/>
  <c r="R541"/>
  <c r="S667"/>
  <c r="T667" s="1"/>
  <c r="S685"/>
  <c r="T685" s="1"/>
  <c r="S147"/>
  <c r="T147" s="1"/>
  <c r="S658"/>
  <c r="T658" s="1"/>
  <c r="S115"/>
  <c r="T115"/>
  <c r="S562"/>
  <c r="T562"/>
  <c r="S709"/>
  <c r="T709"/>
  <c r="S673"/>
  <c r="T673"/>
  <c r="S99"/>
  <c r="T99"/>
  <c r="S693"/>
  <c r="T693"/>
  <c r="U710"/>
  <c r="V710" s="1"/>
  <c r="W710" s="1"/>
  <c r="S672"/>
  <c r="T672"/>
  <c r="U590"/>
  <c r="V590"/>
  <c r="W590" s="1"/>
  <c r="U545"/>
  <c r="V545"/>
  <c r="W545" s="1"/>
  <c r="U743"/>
  <c r="V743" s="1"/>
  <c r="W743" s="1"/>
  <c r="U680"/>
  <c r="V680"/>
  <c r="W680" s="1"/>
  <c r="U136"/>
  <c r="V136" s="1"/>
  <c r="W136" s="1"/>
  <c r="Q705"/>
  <c r="R705"/>
  <c r="Q133"/>
  <c r="R133" s="1"/>
  <c r="Q621"/>
  <c r="R621"/>
  <c r="Q652"/>
  <c r="R652"/>
  <c r="Q123"/>
  <c r="R123" s="1"/>
  <c r="Q119"/>
  <c r="R119" s="1"/>
  <c r="Q616"/>
  <c r="R616"/>
  <c r="S701"/>
  <c r="T701" s="1"/>
  <c r="S738"/>
  <c r="T738"/>
  <c r="S578"/>
  <c r="T578" s="1"/>
  <c r="S145"/>
  <c r="T145" s="1"/>
  <c r="Q580"/>
  <c r="R580" s="1"/>
  <c r="S138"/>
  <c r="T138" s="1"/>
  <c r="Q739"/>
  <c r="R739"/>
  <c r="S558"/>
  <c r="T558"/>
  <c r="S666"/>
  <c r="T666" s="1"/>
  <c r="S639"/>
  <c r="T639" s="1"/>
  <c r="S148"/>
  <c r="T148" s="1"/>
  <c r="S623"/>
  <c r="T623"/>
  <c r="S536"/>
  <c r="T536"/>
  <c r="S134"/>
  <c r="T134"/>
  <c r="S546"/>
  <c r="T546"/>
  <c r="S692"/>
  <c r="T692"/>
  <c r="S694"/>
  <c r="T694"/>
  <c r="S610"/>
  <c r="T610"/>
  <c r="S576"/>
  <c r="T576" s="1"/>
  <c r="Q112"/>
  <c r="R112" s="1"/>
  <c r="Q563"/>
  <c r="R563" s="1"/>
  <c r="Q592"/>
  <c r="R592" s="1"/>
  <c r="Q728"/>
  <c r="R728" s="1"/>
  <c r="Q690"/>
  <c r="R690" s="1"/>
  <c r="Q622"/>
  <c r="R622" s="1"/>
  <c r="S735"/>
  <c r="T735"/>
  <c r="S706"/>
  <c r="T706"/>
  <c r="S599"/>
  <c r="T599"/>
  <c r="Q569"/>
  <c r="R569"/>
  <c r="Q716"/>
  <c r="R716"/>
  <c r="Q729"/>
  <c r="R729"/>
  <c r="Q575"/>
  <c r="R575"/>
  <c r="S608"/>
  <c r="T608" s="1"/>
  <c r="Q122"/>
  <c r="R122"/>
  <c r="Q118"/>
  <c r="R118" s="1"/>
  <c r="Q607"/>
  <c r="R607" s="1"/>
  <c r="S642"/>
  <c r="T642" s="1"/>
  <c r="U553"/>
  <c r="V553"/>
  <c r="W553" s="1"/>
  <c r="S702"/>
  <c r="T702" s="1"/>
  <c r="U549"/>
  <c r="V549"/>
  <c r="W549" s="1"/>
  <c r="U636"/>
  <c r="V636"/>
  <c r="W636" s="1"/>
  <c r="S686"/>
  <c r="T686"/>
  <c r="U572"/>
  <c r="V572"/>
  <c r="W572" s="1"/>
  <c r="S708"/>
  <c r="T708"/>
  <c r="S718"/>
  <c r="T718" s="1"/>
  <c r="S116"/>
  <c r="T116" s="1"/>
  <c r="Q643"/>
  <c r="R643" s="1"/>
  <c r="Q143"/>
  <c r="R143" s="1"/>
  <c r="Q140"/>
  <c r="R140" s="1"/>
  <c r="Q132"/>
  <c r="R132"/>
  <c r="Q100"/>
  <c r="R100" s="1"/>
  <c r="Q537"/>
  <c r="R537"/>
  <c r="Q538"/>
  <c r="R538"/>
  <c r="Q552"/>
  <c r="R552" s="1"/>
  <c r="Q574"/>
  <c r="R574" s="1"/>
  <c r="Q581"/>
  <c r="R581"/>
  <c r="Q594"/>
  <c r="R594"/>
  <c r="Q595"/>
  <c r="R595" s="1"/>
  <c r="Q611"/>
  <c r="R611" s="1"/>
  <c r="Q612"/>
  <c r="R612"/>
  <c r="Q613"/>
  <c r="R613" s="1"/>
  <c r="Q620"/>
  <c r="R620" s="1"/>
  <c r="S679"/>
  <c r="T679" s="1"/>
  <c r="S634"/>
  <c r="T634" s="1"/>
  <c r="S659"/>
  <c r="T659" s="1"/>
  <c r="U732"/>
  <c r="V732"/>
  <c r="W732" s="1"/>
  <c r="U98"/>
  <c r="V98" s="1"/>
  <c r="W98" s="1"/>
  <c r="U633"/>
  <c r="V633"/>
  <c r="W633" s="1"/>
  <c r="U699"/>
  <c r="V699" s="1"/>
  <c r="W699" s="1"/>
  <c r="U675"/>
  <c r="V675" s="1"/>
  <c r="W675" s="1"/>
  <c r="S632"/>
  <c r="T632" s="1"/>
  <c r="S691"/>
  <c r="T691"/>
  <c r="U547"/>
  <c r="V547" s="1"/>
  <c r="W547" s="1"/>
  <c r="U101"/>
  <c r="V101"/>
  <c r="W101" s="1"/>
  <c r="U657"/>
  <c r="V657" s="1"/>
  <c r="W657" s="1"/>
  <c r="U742"/>
  <c r="V742" s="1"/>
  <c r="W742" s="1"/>
  <c r="U617"/>
  <c r="V617"/>
  <c r="W617" s="1"/>
  <c r="U723"/>
  <c r="V723" s="1"/>
  <c r="W723" s="1"/>
  <c r="U632" l="1"/>
  <c r="V632" s="1"/>
  <c r="W632" s="1"/>
  <c r="U659"/>
  <c r="V659" s="1"/>
  <c r="W659" s="1"/>
  <c r="U679"/>
  <c r="V679"/>
  <c r="W679" s="1"/>
  <c r="S613"/>
  <c r="T613" s="1"/>
  <c r="S595"/>
  <c r="T595" s="1"/>
  <c r="S552"/>
  <c r="T552"/>
  <c r="S140"/>
  <c r="T140" s="1"/>
  <c r="S643"/>
  <c r="T643"/>
  <c r="U718"/>
  <c r="V718"/>
  <c r="W718" s="1"/>
  <c r="U642"/>
  <c r="V642"/>
  <c r="W642" s="1"/>
  <c r="S118"/>
  <c r="T118" s="1"/>
  <c r="S622"/>
  <c r="T622" s="1"/>
  <c r="S728"/>
  <c r="T728" s="1"/>
  <c r="S563"/>
  <c r="T563" s="1"/>
  <c r="U576"/>
  <c r="V576" s="1"/>
  <c r="W576" s="1"/>
  <c r="U639"/>
  <c r="V639" s="1"/>
  <c r="W639" s="1"/>
  <c r="U138"/>
  <c r="V138"/>
  <c r="W138" s="1"/>
  <c r="U145"/>
  <c r="V145" s="1"/>
  <c r="W145" s="1"/>
  <c r="U701"/>
  <c r="V701"/>
  <c r="W701" s="1"/>
  <c r="S123"/>
  <c r="T123" s="1"/>
  <c r="U147"/>
  <c r="V147" s="1"/>
  <c r="W147" s="1"/>
  <c r="U667"/>
  <c r="V667"/>
  <c r="W667" s="1"/>
  <c r="U535"/>
  <c r="V535" s="1"/>
  <c r="W535" s="1"/>
  <c r="U117"/>
  <c r="V117" s="1"/>
  <c r="W117" s="1"/>
  <c r="U573"/>
  <c r="V573"/>
  <c r="W573" s="1"/>
  <c r="S589"/>
  <c r="T589" s="1"/>
  <c r="S689"/>
  <c r="T689" s="1"/>
  <c r="S714"/>
  <c r="T714" s="1"/>
  <c r="U109"/>
  <c r="V109" s="1"/>
  <c r="W109" s="1"/>
  <c r="U550"/>
  <c r="V550" s="1"/>
  <c r="W550" s="1"/>
  <c r="U139"/>
  <c r="V139"/>
  <c r="W139" s="1"/>
  <c r="S609"/>
  <c r="T609"/>
  <c r="S583"/>
  <c r="T583" s="1"/>
  <c r="S641"/>
  <c r="T641"/>
  <c r="S725"/>
  <c r="T725" s="1"/>
  <c r="U681"/>
  <c r="V681"/>
  <c r="W681" s="1"/>
  <c r="S704"/>
  <c r="T704" s="1"/>
  <c r="S646"/>
  <c r="T646" s="1"/>
  <c r="U121"/>
  <c r="V121" s="1"/>
  <c r="W121" s="1"/>
  <c r="U628"/>
  <c r="V628"/>
  <c r="W628" s="1"/>
  <c r="S731"/>
  <c r="T731"/>
  <c r="U721"/>
  <c r="V721" s="1"/>
  <c r="W721" s="1"/>
  <c r="S107"/>
  <c r="T107" s="1"/>
  <c r="S695"/>
  <c r="T695"/>
  <c r="U634"/>
  <c r="V634" s="1"/>
  <c r="W634" s="1"/>
  <c r="S620"/>
  <c r="T620"/>
  <c r="S611"/>
  <c r="T611"/>
  <c r="S574"/>
  <c r="T574" s="1"/>
  <c r="S100"/>
  <c r="T100"/>
  <c r="S143"/>
  <c r="T143" s="1"/>
  <c r="U116"/>
  <c r="V116" s="1"/>
  <c r="W116" s="1"/>
  <c r="U702"/>
  <c r="V702"/>
  <c r="W702" s="1"/>
  <c r="S607"/>
  <c r="T607" s="1"/>
  <c r="U608"/>
  <c r="V608" s="1"/>
  <c r="W608" s="1"/>
  <c r="S690"/>
  <c r="T690" s="1"/>
  <c r="S592"/>
  <c r="T592"/>
  <c r="S112"/>
  <c r="T112" s="1"/>
  <c r="U148"/>
  <c r="V148" s="1"/>
  <c r="W148" s="1"/>
  <c r="U666"/>
  <c r="V666"/>
  <c r="W666" s="1"/>
  <c r="S580"/>
  <c r="T580"/>
  <c r="U578"/>
  <c r="V578" s="1"/>
  <c r="W578" s="1"/>
  <c r="S119"/>
  <c r="T119"/>
  <c r="S133"/>
  <c r="T133" s="1"/>
  <c r="U658"/>
  <c r="V658"/>
  <c r="W658" s="1"/>
  <c r="U685"/>
  <c r="V685"/>
  <c r="W685" s="1"/>
  <c r="S597"/>
  <c r="T597" s="1"/>
  <c r="U653"/>
  <c r="V653" s="1"/>
  <c r="W653" s="1"/>
  <c r="U128"/>
  <c r="V128"/>
  <c r="W128" s="1"/>
  <c r="S596"/>
  <c r="T596"/>
  <c r="S561"/>
  <c r="T561"/>
  <c r="U129"/>
  <c r="V129" s="1"/>
  <c r="W129" s="1"/>
  <c r="U135"/>
  <c r="V135"/>
  <c r="W135" s="1"/>
  <c r="S726"/>
  <c r="T726"/>
  <c r="U696"/>
  <c r="V696" s="1"/>
  <c r="W696" s="1"/>
  <c r="U707"/>
  <c r="V707" s="1"/>
  <c r="W707" s="1"/>
  <c r="S559"/>
  <c r="T559" s="1"/>
  <c r="S665"/>
  <c r="T665" s="1"/>
  <c r="S554"/>
  <c r="T554"/>
  <c r="S650"/>
  <c r="T650" s="1"/>
  <c r="U142"/>
  <c r="V142" s="1"/>
  <c r="W142" s="1"/>
  <c r="S678"/>
  <c r="T678" s="1"/>
  <c r="S137"/>
  <c r="T137"/>
  <c r="U544"/>
  <c r="V544"/>
  <c r="W544" s="1"/>
  <c r="S560"/>
  <c r="T560"/>
  <c r="U700"/>
  <c r="V700" s="1"/>
  <c r="W700" s="1"/>
  <c r="U105"/>
  <c r="V105"/>
  <c r="W105" s="1"/>
  <c r="S683"/>
  <c r="T683" s="1"/>
  <c r="U691"/>
  <c r="V691" s="1"/>
  <c r="W691" s="1"/>
  <c r="S737"/>
  <c r="T737" s="1"/>
  <c r="U656"/>
  <c r="V656"/>
  <c r="W656" s="1"/>
  <c r="U645"/>
  <c r="V645" s="1"/>
  <c r="W645" s="1"/>
  <c r="S612"/>
  <c r="T612" s="1"/>
  <c r="S594"/>
  <c r="T594"/>
  <c r="S581"/>
  <c r="T581" s="1"/>
  <c r="S538"/>
  <c r="T538"/>
  <c r="S537"/>
  <c r="T537" s="1"/>
  <c r="S132"/>
  <c r="T132"/>
  <c r="U708"/>
  <c r="V708"/>
  <c r="W708" s="1"/>
  <c r="U686"/>
  <c r="V686" s="1"/>
  <c r="W686" s="1"/>
  <c r="S122"/>
  <c r="T122" s="1"/>
  <c r="S575"/>
  <c r="T575"/>
  <c r="S729"/>
  <c r="T729"/>
  <c r="S716"/>
  <c r="T716"/>
  <c r="S569"/>
  <c r="T569"/>
  <c r="U599"/>
  <c r="V599"/>
  <c r="W599" s="1"/>
  <c r="U706"/>
  <c r="V706"/>
  <c r="W706" s="1"/>
  <c r="U735"/>
  <c r="V735"/>
  <c r="W735" s="1"/>
  <c r="U610"/>
  <c r="V610" s="1"/>
  <c r="W610" s="1"/>
  <c r="U694"/>
  <c r="V694"/>
  <c r="W694" s="1"/>
  <c r="U692"/>
  <c r="V692" s="1"/>
  <c r="W692" s="1"/>
  <c r="U546"/>
  <c r="V546" s="1"/>
  <c r="W546" s="1"/>
  <c r="U134"/>
  <c r="V134" s="1"/>
  <c r="W134" s="1"/>
  <c r="U536"/>
  <c r="V536" s="1"/>
  <c r="W536" s="1"/>
  <c r="U623"/>
  <c r="V623" s="1"/>
  <c r="W623" s="1"/>
  <c r="U558"/>
  <c r="V558" s="1"/>
  <c r="W558" s="1"/>
  <c r="S739"/>
  <c r="T739"/>
  <c r="U738"/>
  <c r="V738"/>
  <c r="W738" s="1"/>
  <c r="S616"/>
  <c r="T616"/>
  <c r="S652"/>
  <c r="T652"/>
  <c r="S621"/>
  <c r="T621" s="1"/>
  <c r="S705"/>
  <c r="T705"/>
  <c r="U672"/>
  <c r="V672" s="1"/>
  <c r="W672" s="1"/>
  <c r="U693"/>
  <c r="V693"/>
  <c r="W693" s="1"/>
  <c r="U99"/>
  <c r="V99"/>
  <c r="W99" s="1"/>
  <c r="U673"/>
  <c r="V673"/>
  <c r="W673" s="1"/>
  <c r="U709"/>
  <c r="V709" s="1"/>
  <c r="W709" s="1"/>
  <c r="U562"/>
  <c r="V562"/>
  <c r="W562" s="1"/>
  <c r="U115"/>
  <c r="V115" s="1"/>
  <c r="W115" s="1"/>
  <c r="S541"/>
  <c r="T541" s="1"/>
  <c r="U149"/>
  <c r="V149"/>
  <c r="W149" s="1"/>
  <c r="S587"/>
  <c r="T587"/>
  <c r="S602"/>
  <c r="T602"/>
  <c r="U741"/>
  <c r="V741" s="1"/>
  <c r="W741" s="1"/>
  <c r="U615"/>
  <c r="V615"/>
  <c r="W615" s="1"/>
  <c r="U687"/>
  <c r="V687"/>
  <c r="W687" s="1"/>
  <c r="U126"/>
  <c r="V126" s="1"/>
  <c r="W126" s="1"/>
  <c r="U651"/>
  <c r="V651" s="1"/>
  <c r="W651" s="1"/>
  <c r="S582"/>
  <c r="T582" s="1"/>
  <c r="S727"/>
  <c r="T727" s="1"/>
  <c r="S570"/>
  <c r="T570"/>
  <c r="S627"/>
  <c r="T627" s="1"/>
  <c r="S102"/>
  <c r="T102"/>
  <c r="S618"/>
  <c r="T618"/>
  <c r="S579"/>
  <c r="T579"/>
  <c r="S630"/>
  <c r="T630"/>
  <c r="U663"/>
  <c r="V663" s="1"/>
  <c r="W663" s="1"/>
  <c r="S635"/>
  <c r="T635" s="1"/>
  <c r="S649"/>
  <c r="T649"/>
  <c r="S585"/>
  <c r="T585"/>
  <c r="S556"/>
  <c r="T556" s="1"/>
  <c r="S638"/>
  <c r="T638"/>
  <c r="S111"/>
  <c r="T111"/>
  <c r="U604"/>
  <c r="V604"/>
  <c r="W604" s="1"/>
  <c r="U727" l="1"/>
  <c r="V727" s="1"/>
  <c r="W727" s="1"/>
  <c r="V635"/>
  <c r="W635" s="1"/>
  <c r="U635"/>
  <c r="V627"/>
  <c r="W627" s="1"/>
  <c r="U627"/>
  <c r="V582"/>
  <c r="W582" s="1"/>
  <c r="U582"/>
  <c r="V541"/>
  <c r="W541" s="1"/>
  <c r="U541"/>
  <c r="U621"/>
  <c r="V621" s="1"/>
  <c r="W621" s="1"/>
  <c r="V122"/>
  <c r="W122" s="1"/>
  <c r="U122"/>
  <c r="V537"/>
  <c r="W537" s="1"/>
  <c r="U537"/>
  <c r="U612"/>
  <c r="V612" s="1"/>
  <c r="W612" s="1"/>
  <c r="V737"/>
  <c r="W737" s="1"/>
  <c r="U737"/>
  <c r="V683"/>
  <c r="W683" s="1"/>
  <c r="U683"/>
  <c r="V678"/>
  <c r="W678" s="1"/>
  <c r="U678"/>
  <c r="V650"/>
  <c r="W650" s="1"/>
  <c r="U650"/>
  <c r="V559"/>
  <c r="W559" s="1"/>
  <c r="U559"/>
  <c r="V133"/>
  <c r="W133" s="1"/>
  <c r="U133"/>
  <c r="U690"/>
  <c r="V690" s="1"/>
  <c r="W690" s="1"/>
  <c r="V607"/>
  <c r="W607" s="1"/>
  <c r="U607"/>
  <c r="U143"/>
  <c r="V143" s="1"/>
  <c r="W143" s="1"/>
  <c r="U646"/>
  <c r="V646" s="1"/>
  <c r="W646" s="1"/>
  <c r="V725"/>
  <c r="W725" s="1"/>
  <c r="U725"/>
  <c r="U714"/>
  <c r="V714" s="1"/>
  <c r="W714" s="1"/>
  <c r="U589"/>
  <c r="V589" s="1"/>
  <c r="W589" s="1"/>
  <c r="U123"/>
  <c r="V123" s="1"/>
  <c r="W123" s="1"/>
  <c r="V563"/>
  <c r="W563" s="1"/>
  <c r="U563"/>
  <c r="U622"/>
  <c r="V622" s="1"/>
  <c r="W622" s="1"/>
  <c r="V140"/>
  <c r="W140" s="1"/>
  <c r="U140"/>
  <c r="V613"/>
  <c r="W613" s="1"/>
  <c r="U613"/>
  <c r="V556"/>
  <c r="W556" s="1"/>
  <c r="U556"/>
  <c r="V581"/>
  <c r="W581" s="1"/>
  <c r="U581"/>
  <c r="V665"/>
  <c r="W665" s="1"/>
  <c r="U665"/>
  <c r="V597"/>
  <c r="W597" s="1"/>
  <c r="U597"/>
  <c r="U112"/>
  <c r="V112" s="1"/>
  <c r="W112" s="1"/>
  <c r="U574"/>
  <c r="V574" s="1"/>
  <c r="W574" s="1"/>
  <c r="U107"/>
  <c r="V107" s="1"/>
  <c r="W107" s="1"/>
  <c r="V704"/>
  <c r="W704" s="1"/>
  <c r="U704"/>
  <c r="V583"/>
  <c r="W583" s="1"/>
  <c r="U583"/>
  <c r="U689"/>
  <c r="V689" s="1"/>
  <c r="W689" s="1"/>
  <c r="V728"/>
  <c r="W728" s="1"/>
  <c r="U728"/>
  <c r="U118"/>
  <c r="V118" s="1"/>
  <c r="W118" s="1"/>
  <c r="U595"/>
  <c r="V595" s="1"/>
  <c r="W595" s="1"/>
  <c r="U649"/>
  <c r="V649" s="1"/>
  <c r="W649" s="1"/>
  <c r="U630"/>
  <c r="V630" s="1"/>
  <c r="W630" s="1"/>
  <c r="U618"/>
  <c r="V618" s="1"/>
  <c r="W618" s="1"/>
  <c r="U570"/>
  <c r="V570" s="1"/>
  <c r="W570" s="1"/>
  <c r="U602"/>
  <c r="V602" s="1"/>
  <c r="W602" s="1"/>
  <c r="U587"/>
  <c r="V587" s="1"/>
  <c r="W587" s="1"/>
  <c r="U652"/>
  <c r="V652" s="1"/>
  <c r="W652" s="1"/>
  <c r="V616"/>
  <c r="W616" s="1"/>
  <c r="U616"/>
  <c r="U739"/>
  <c r="V739" s="1"/>
  <c r="W739" s="1"/>
  <c r="U111"/>
  <c r="V111" s="1"/>
  <c r="W111" s="1"/>
  <c r="V638"/>
  <c r="W638" s="1"/>
  <c r="U638"/>
  <c r="U585"/>
  <c r="V585" s="1"/>
  <c r="W585" s="1"/>
  <c r="U579"/>
  <c r="V579" s="1"/>
  <c r="W579" s="1"/>
  <c r="U102"/>
  <c r="V102" s="1"/>
  <c r="W102" s="1"/>
  <c r="V705"/>
  <c r="W705" s="1"/>
  <c r="U705"/>
  <c r="V569"/>
  <c r="W569" s="1"/>
  <c r="U569"/>
  <c r="U716"/>
  <c r="V716" s="1"/>
  <c r="W716" s="1"/>
  <c r="V729"/>
  <c r="W729" s="1"/>
  <c r="U729"/>
  <c r="U575"/>
  <c r="V575" s="1"/>
  <c r="W575" s="1"/>
  <c r="V132"/>
  <c r="W132" s="1"/>
  <c r="U132"/>
  <c r="V538"/>
  <c r="W538" s="1"/>
  <c r="U538"/>
  <c r="V594"/>
  <c r="W594" s="1"/>
  <c r="U594"/>
  <c r="V560"/>
  <c r="W560" s="1"/>
  <c r="U560"/>
  <c r="U137"/>
  <c r="V137" s="1"/>
  <c r="W137" s="1"/>
  <c r="V554"/>
  <c r="W554" s="1"/>
  <c r="U554"/>
  <c r="V726"/>
  <c r="W726" s="1"/>
  <c r="U726"/>
  <c r="V561"/>
  <c r="W561" s="1"/>
  <c r="U561"/>
  <c r="V596"/>
  <c r="W596" s="1"/>
  <c r="U596"/>
  <c r="V119"/>
  <c r="W119" s="1"/>
  <c r="U119"/>
  <c r="U580"/>
  <c r="V580" s="1"/>
  <c r="W580" s="1"/>
  <c r="U592"/>
  <c r="V592" s="1"/>
  <c r="W592" s="1"/>
  <c r="V100"/>
  <c r="W100" s="1"/>
  <c r="U100"/>
  <c r="U611"/>
  <c r="V611" s="1"/>
  <c r="W611" s="1"/>
  <c r="U620"/>
  <c r="V620" s="1"/>
  <c r="W620" s="1"/>
  <c r="U695"/>
  <c r="V695" s="1"/>
  <c r="W695" s="1"/>
  <c r="U731"/>
  <c r="V731" s="1"/>
  <c r="W731" s="1"/>
  <c r="U641"/>
  <c r="V641" s="1"/>
  <c r="W641" s="1"/>
  <c r="U609"/>
  <c r="V609" s="1"/>
  <c r="W609" s="1"/>
  <c r="U643"/>
  <c r="V643" s="1"/>
  <c r="W643" s="1"/>
  <c r="U552"/>
  <c r="V552" s="1"/>
  <c r="W552" s="1"/>
</calcChain>
</file>

<file path=xl/comments1.xml><?xml version="1.0" encoding="utf-8"?>
<comments xmlns="http://schemas.openxmlformats.org/spreadsheetml/2006/main">
  <authors>
    <author>sco</author>
  </authors>
  <commentList>
    <comment ref="B8" authorId="0">
      <text>
        <r>
          <rPr>
            <b/>
            <sz val="9"/>
            <color indexed="81"/>
            <rFont val="Tahoma"/>
            <family val="2"/>
          </rPr>
          <t>sco:</t>
        </r>
        <r>
          <rPr>
            <sz val="9"/>
            <color indexed="81"/>
            <rFont val="Tahoma"/>
            <family val="2"/>
          </rPr>
          <t xml:space="preserve">
5 PC + 4 k€ divers</t>
        </r>
      </text>
    </comment>
    <comment ref="B9" authorId="0">
      <text>
        <r>
          <rPr>
            <b/>
            <sz val="9"/>
            <color indexed="81"/>
            <rFont val="Tahoma"/>
            <family val="2"/>
          </rPr>
          <t>sco:</t>
        </r>
        <r>
          <rPr>
            <sz val="9"/>
            <color indexed="81"/>
            <rFont val="Tahoma"/>
            <family val="2"/>
          </rPr>
          <t xml:space="preserve">
5 PC + 4 k€ divers</t>
        </r>
      </text>
    </comment>
    <comment ref="B10" authorId="0">
      <text>
        <r>
          <rPr>
            <b/>
            <sz val="9"/>
            <color indexed="81"/>
            <rFont val="Tahoma"/>
            <family val="2"/>
          </rPr>
          <t>sco:</t>
        </r>
        <r>
          <rPr>
            <sz val="9"/>
            <color indexed="81"/>
            <rFont val="Tahoma"/>
            <family val="2"/>
          </rPr>
          <t xml:space="preserve">
5 PC + 4 k€ divers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sco:</t>
        </r>
        <r>
          <rPr>
            <sz val="9"/>
            <color indexed="81"/>
            <rFont val="Tahoma"/>
            <family val="2"/>
          </rPr>
          <t xml:space="preserve">
5 PC + 4 k€ divers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>sco:</t>
        </r>
        <r>
          <rPr>
            <sz val="9"/>
            <color indexed="81"/>
            <rFont val="Tahoma"/>
            <family val="2"/>
          </rPr>
          <t xml:space="preserve">
5 PC + 4 k€ divers</t>
        </r>
      </text>
    </comment>
    <comment ref="B13" authorId="0">
      <text>
        <r>
          <rPr>
            <b/>
            <sz val="9"/>
            <color indexed="81"/>
            <rFont val="Tahoma"/>
            <family val="2"/>
          </rPr>
          <t>sco:</t>
        </r>
        <r>
          <rPr>
            <sz val="9"/>
            <color indexed="81"/>
            <rFont val="Tahoma"/>
            <family val="2"/>
          </rPr>
          <t xml:space="preserve">
5 PC + 4 k€ divers</t>
        </r>
      </text>
    </comment>
    <comment ref="B14" authorId="0">
      <text>
        <r>
          <rPr>
            <b/>
            <sz val="9"/>
            <color indexed="81"/>
            <rFont val="Tahoma"/>
            <family val="2"/>
          </rPr>
          <t>sco:</t>
        </r>
        <r>
          <rPr>
            <sz val="9"/>
            <color indexed="81"/>
            <rFont val="Tahoma"/>
            <family val="2"/>
          </rPr>
          <t xml:space="preserve">
5 PC + 4 k€ divers</t>
        </r>
      </text>
    </comment>
    <comment ref="B15" authorId="0">
      <text>
        <r>
          <rPr>
            <b/>
            <sz val="9"/>
            <color indexed="81"/>
            <rFont val="Tahoma"/>
            <family val="2"/>
          </rPr>
          <t>sco:</t>
        </r>
        <r>
          <rPr>
            <sz val="9"/>
            <color indexed="81"/>
            <rFont val="Tahoma"/>
            <family val="2"/>
          </rPr>
          <t xml:space="preserve">
5 PC + 4 k€ divers</t>
        </r>
      </text>
    </comment>
    <comment ref="B16" authorId="0">
      <text>
        <r>
          <rPr>
            <b/>
            <sz val="9"/>
            <color indexed="81"/>
            <rFont val="Tahoma"/>
            <family val="2"/>
          </rPr>
          <t>sco:</t>
        </r>
        <r>
          <rPr>
            <sz val="9"/>
            <color indexed="81"/>
            <rFont val="Tahoma"/>
            <family val="2"/>
          </rPr>
          <t xml:space="preserve">
5 PC + 4 k€ divers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sco:</t>
        </r>
        <r>
          <rPr>
            <sz val="9"/>
            <color indexed="81"/>
            <rFont val="Tahoma"/>
            <family val="2"/>
          </rPr>
          <t xml:space="preserve">
5 PC + 4 k€ divers</t>
        </r>
      </text>
    </comment>
  </commentList>
</comments>
</file>

<file path=xl/comments2.xml><?xml version="1.0" encoding="utf-8"?>
<comments xmlns="http://schemas.openxmlformats.org/spreadsheetml/2006/main">
  <authors>
    <author>Létudais Hugues</author>
  </authors>
  <commentList>
    <comment ref="E8" authorId="0">
      <text>
        <r>
          <rPr>
            <sz val="8"/>
            <color indexed="81"/>
            <rFont val="Tahoma"/>
            <family val="2"/>
          </rPr>
          <t xml:space="preserve">
D12/($D$5)*((B12-D7)/365) nb de jour réel
</t>
        </r>
      </text>
    </comment>
  </commentList>
</comments>
</file>

<file path=xl/sharedStrings.xml><?xml version="1.0" encoding="utf-8"?>
<sst xmlns="http://schemas.openxmlformats.org/spreadsheetml/2006/main" count="827" uniqueCount="532">
  <si>
    <t>Date
Acquisit</t>
  </si>
  <si>
    <t>Montant
a Amortir</t>
  </si>
  <si>
    <t>Date deb
Amortiss</t>
  </si>
  <si>
    <t>duree
fiscal</t>
  </si>
  <si>
    <t>cumul des amor
fiscaux pratiq</t>
  </si>
  <si>
    <t>2181L047</t>
  </si>
  <si>
    <t>Alarme Marseille</t>
  </si>
  <si>
    <t>Installa gene-agencem-amenag divers</t>
  </si>
  <si>
    <t>2181L050</t>
  </si>
  <si>
    <t>Cylindre proferco 60 mm</t>
  </si>
  <si>
    <t>2181L054</t>
  </si>
  <si>
    <t>serrures Aubagne</t>
  </si>
  <si>
    <t>2181L076</t>
  </si>
  <si>
    <t>equip. porte pali?re Meb</t>
  </si>
  <si>
    <t>2181L077</t>
  </si>
  <si>
    <t>coffret EDF louis Rameau</t>
  </si>
  <si>
    <t>2181L078</t>
  </si>
  <si>
    <t>mat?riel ?lectrique louis rameau</t>
  </si>
  <si>
    <t>2181L079</t>
  </si>
  <si>
    <t>11 coffrets pragma</t>
  </si>
  <si>
    <t>2181L080</t>
  </si>
  <si>
    <t>alimentat? ?lec. louis rameau</t>
  </si>
  <si>
    <t>2181L081</t>
  </si>
  <si>
    <t>modif cde allumage</t>
  </si>
  <si>
    <t>2181L082</t>
  </si>
  <si>
    <t>instal. t?l?phonique rameau</t>
  </si>
  <si>
    <t>2181L083</t>
  </si>
  <si>
    <t>cablage louis rameau</t>
  </si>
  <si>
    <t>2181L084</t>
  </si>
  <si>
    <t>am?nagement L. Rameau</t>
  </si>
  <si>
    <t>2181L085</t>
  </si>
  <si>
    <t>s?curit? locaux Rameau</t>
  </si>
  <si>
    <t>2181L086</t>
  </si>
  <si>
    <t>?lectricit? Rameau</t>
  </si>
  <si>
    <t>2181L087</t>
  </si>
  <si>
    <t>2181L088</t>
  </si>
  <si>
    <t>2181L089</t>
  </si>
  <si>
    <t>am?nagement Louis Rameau</t>
  </si>
  <si>
    <t>2181L090</t>
  </si>
  <si>
    <t>sanitaires du rdc</t>
  </si>
  <si>
    <t>2181L091</t>
  </si>
  <si>
    <t>am?nagement RDC rameau</t>
  </si>
  <si>
    <t>2181L092</t>
  </si>
  <si>
    <t>vitrine couliss tole</t>
  </si>
  <si>
    <t>2181L093</t>
  </si>
  <si>
    <t>MICA Fact.174082 Travaux RDC</t>
  </si>
  <si>
    <t>2181L094</t>
  </si>
  <si>
    <t>ESPACE AMEN.n?080381 - TRAV.RDC</t>
  </si>
  <si>
    <t>2181L095</t>
  </si>
  <si>
    <t>ESPACE AMEN.n?080477 - TRAV.CLOIS.</t>
  </si>
  <si>
    <t>2181L096</t>
  </si>
  <si>
    <t>MACQUART n?20210-BAIE EUROPE</t>
  </si>
  <si>
    <t>2181L097</t>
  </si>
  <si>
    <t>SEGAn?08060103F-TABLEAUX PC BUR RDC</t>
  </si>
  <si>
    <t>2181L098</t>
  </si>
  <si>
    <t>SEGAn?08060104F-TABLEAUX PC BUR RDC</t>
  </si>
  <si>
    <t>2181L099</t>
  </si>
  <si>
    <t>NEGOSTOCK n?MAG25244-CLOISONS</t>
  </si>
  <si>
    <t>2181L100</t>
  </si>
  <si>
    <t>DELL n?1401991107 - SERVEUR P.EDGE</t>
  </si>
  <si>
    <t>2181L101</t>
  </si>
  <si>
    <t>ESPACE AMEN.n?080757-TRAVAUX RDC</t>
  </si>
  <si>
    <t>2181L102</t>
  </si>
  <si>
    <t>SEGA n?0810102F - ELETR.PLAT. RDC</t>
  </si>
  <si>
    <t>2181L103</t>
  </si>
  <si>
    <t>0810027 - 0811011 travaux serrureri</t>
  </si>
  <si>
    <t>2181L104</t>
  </si>
  <si>
    <t>ESPACE MANAG. N?081118-TRAV.STORES</t>
  </si>
  <si>
    <t>2181L105</t>
  </si>
  <si>
    <t>ESPACE AMENAG.N?081250-TRAV.AMENAGT</t>
  </si>
  <si>
    <t>2181L106</t>
  </si>
  <si>
    <t>SEGA N?0901101F - TRAV.LOCAUX</t>
  </si>
  <si>
    <t>2181L107</t>
  </si>
  <si>
    <t>ESPACE AMEGT N?090201-FILM CLOISONS</t>
  </si>
  <si>
    <t>2181L108</t>
  </si>
  <si>
    <t>ESPACE AMENGT N?090850 CLOISONS</t>
  </si>
  <si>
    <t>2181L109</t>
  </si>
  <si>
    <t>TECHNELEC N?1000FL128101 TRAV.MEB</t>
  </si>
  <si>
    <t>2181L110</t>
  </si>
  <si>
    <t>IDP N?0909006-TRAV.EXT?ALARME 2 ET.</t>
  </si>
  <si>
    <t>2181L111</t>
  </si>
  <si>
    <t>SEGA N?0911106F - TRAV.ELECTR.</t>
  </si>
  <si>
    <t>2181L112</t>
  </si>
  <si>
    <t>ESP.MENAGT N?091210-TRAV.REVET.</t>
  </si>
  <si>
    <t>2181L113</t>
  </si>
  <si>
    <t>Nextira am?nag. t?l?phone</t>
  </si>
  <si>
    <t>2181L114</t>
  </si>
  <si>
    <t>Travaux de plafond et de menuiserie</t>
  </si>
  <si>
    <t>2181L115</t>
  </si>
  <si>
    <t>Travaux divers devis n°153EL2010</t>
  </si>
  <si>
    <t>2181L116</t>
  </si>
  <si>
    <t>Alimentation en câble U1000R02V</t>
  </si>
  <si>
    <t>2181L117</t>
  </si>
  <si>
    <t>Devis n°5489</t>
  </si>
  <si>
    <t>2181L118</t>
  </si>
  <si>
    <t>Devis n°5430</t>
  </si>
  <si>
    <t>2181L119</t>
  </si>
  <si>
    <t>fourniture et pose de film solaire</t>
  </si>
  <si>
    <t>2181L120</t>
  </si>
  <si>
    <t>fourniture et pose film solaire</t>
  </si>
  <si>
    <t>2181L123</t>
  </si>
  <si>
    <t>INSTALLATION ET TRAVAUX TELEPHONIE</t>
  </si>
  <si>
    <t>2182L011</t>
  </si>
  <si>
    <t>Clio meb 205 CMT 95</t>
  </si>
  <si>
    <t>Materiel de transport</t>
  </si>
  <si>
    <t>2182L013</t>
  </si>
  <si>
    <t>Kangoo 837 DHR 95</t>
  </si>
  <si>
    <t>2182L015</t>
  </si>
  <si>
    <t>Clio 906 DSG 95</t>
  </si>
  <si>
    <t>2182L016</t>
  </si>
  <si>
    <t>Scenic 975 DVY 95</t>
  </si>
  <si>
    <t>2184L002</t>
  </si>
  <si>
    <t>3 fauteuils + 1 armoire</t>
  </si>
  <si>
    <t>Mobilier</t>
  </si>
  <si>
    <t>2184L003</t>
  </si>
  <si>
    <t>Armoire Forte</t>
  </si>
  <si>
    <t>2184L004</t>
  </si>
  <si>
    <t>10 postes</t>
  </si>
  <si>
    <t>2184L005</t>
  </si>
  <si>
    <t>12 Chaises</t>
  </si>
  <si>
    <t>2184L006</t>
  </si>
  <si>
    <t>1 Table</t>
  </si>
  <si>
    <t>2184L007</t>
  </si>
  <si>
    <t>2 tables + 8 si?ges</t>
  </si>
  <si>
    <t>2184L008</t>
  </si>
  <si>
    <t>4 tableaux</t>
  </si>
  <si>
    <t>2184L009</t>
  </si>
  <si>
    <t>4 porte manteaux</t>
  </si>
  <si>
    <t>2184L010</t>
  </si>
  <si>
    <t>3 tables</t>
  </si>
  <si>
    <t>2184L011</t>
  </si>
  <si>
    <t>1 bureau ministre</t>
  </si>
  <si>
    <t>2184L012</t>
  </si>
  <si>
    <t>2 armoires + 2 tabl</t>
  </si>
  <si>
    <t>2184L013</t>
  </si>
  <si>
    <t>1 fauteuil</t>
  </si>
  <si>
    <t>2184L014</t>
  </si>
  <si>
    <t>2 tabl + 2 supp</t>
  </si>
  <si>
    <t>2184L015</t>
  </si>
  <si>
    <t>1 poste</t>
  </si>
  <si>
    <t>2184L016</t>
  </si>
  <si>
    <t>R?frig?rateur</t>
  </si>
  <si>
    <t>2184L017</t>
  </si>
  <si>
    <t>2184L018</t>
  </si>
  <si>
    <t>4 Tables</t>
  </si>
  <si>
    <t>2184L019</t>
  </si>
  <si>
    <t>4 faut + 4 caissons</t>
  </si>
  <si>
    <t>2184L020</t>
  </si>
  <si>
    <t>1 arm pb</t>
  </si>
  <si>
    <t>2184L021</t>
  </si>
  <si>
    <t>3 postes +</t>
  </si>
  <si>
    <t>2184L022</t>
  </si>
  <si>
    <t>2 tables</t>
  </si>
  <si>
    <t>2184L023</t>
  </si>
  <si>
    <t>1 poste + 1</t>
  </si>
  <si>
    <t>2184L024</t>
  </si>
  <si>
    <t>2184L025</t>
  </si>
  <si>
    <t>5 postes +</t>
  </si>
  <si>
    <t>2184L026</t>
  </si>
  <si>
    <t>5 postes</t>
  </si>
  <si>
    <t>2184L027</t>
  </si>
  <si>
    <t>Arm pb</t>
  </si>
  <si>
    <t>2184L028</t>
  </si>
  <si>
    <t>Bahut PC</t>
  </si>
  <si>
    <t>2184L029</t>
  </si>
  <si>
    <t>8 si?ges</t>
  </si>
  <si>
    <t>2184L030</t>
  </si>
  <si>
    <t>1 si?ge + 1 faut</t>
  </si>
  <si>
    <t>2184L031</t>
  </si>
  <si>
    <t>2184L032</t>
  </si>
  <si>
    <t>2184L033</t>
  </si>
  <si>
    <t>Comptoir Accueil</t>
  </si>
  <si>
    <t>2184L034</t>
  </si>
  <si>
    <t>1 table</t>
  </si>
  <si>
    <t>2184L035</t>
  </si>
  <si>
    <t>1 bureau</t>
  </si>
  <si>
    <t>2184L036</t>
  </si>
  <si>
    <t>Arm pb+arm</t>
  </si>
  <si>
    <t>2184L037</t>
  </si>
  <si>
    <t>3 caissons + 1</t>
  </si>
  <si>
    <t>2184L038</t>
  </si>
  <si>
    <t>2184L039</t>
  </si>
  <si>
    <t>2 bureaux</t>
  </si>
  <si>
    <t>2184L040</t>
  </si>
  <si>
    <t>Arm rv+3</t>
  </si>
  <si>
    <t>2184L041</t>
  </si>
  <si>
    <t>2 chaises + 2</t>
  </si>
  <si>
    <t>2184L042</t>
  </si>
  <si>
    <t>2184L043</t>
  </si>
  <si>
    <t>2184L044</t>
  </si>
  <si>
    <t>&amp; arm rv</t>
  </si>
  <si>
    <t>2184L045</t>
  </si>
  <si>
    <t>2184L046</t>
  </si>
  <si>
    <t>Table + Caisson</t>
  </si>
  <si>
    <t>2184L047</t>
  </si>
  <si>
    <t>2184L048</t>
  </si>
  <si>
    <t>2184L049</t>
  </si>
  <si>
    <t>Arm pb + caiss</t>
  </si>
  <si>
    <t>2184L050</t>
  </si>
  <si>
    <t>2 si?ges</t>
  </si>
  <si>
    <t>2184L051</t>
  </si>
  <si>
    <t>Tab+ caiss+</t>
  </si>
  <si>
    <t>2184L052</t>
  </si>
  <si>
    <t>Bureau</t>
  </si>
  <si>
    <t>2184L053</t>
  </si>
  <si>
    <t>Tables</t>
  </si>
  <si>
    <t>2184L054</t>
  </si>
  <si>
    <t>Arm Gro + Ch + Poste</t>
  </si>
  <si>
    <t>2184L055</t>
  </si>
  <si>
    <t>7 tablx + 9 halo</t>
  </si>
  <si>
    <t>2184L056</t>
  </si>
  <si>
    <t>Chaise cuisine</t>
  </si>
  <si>
    <t>2184L057</t>
  </si>
  <si>
    <t>3 tables r?union</t>
  </si>
  <si>
    <t>2184L058</t>
  </si>
  <si>
    <t>5 tables r?union</t>
  </si>
  <si>
    <t>2184L059</t>
  </si>
  <si>
    <t>2 caissons</t>
  </si>
  <si>
    <t>2184L060</t>
  </si>
  <si>
    <t>Cuisine</t>
  </si>
  <si>
    <t>2184L061</t>
  </si>
  <si>
    <t>Table conf Gro</t>
  </si>
  <si>
    <t>2184L062</t>
  </si>
  <si>
    <t>Armoire Arch</t>
  </si>
  <si>
    <t>2184L063</t>
  </si>
  <si>
    <t>Armoire arch</t>
  </si>
  <si>
    <t>2184L064</t>
  </si>
  <si>
    <t>Tiroirs + rayons</t>
  </si>
  <si>
    <t>2184L065</t>
  </si>
  <si>
    <t>Rayonnages</t>
  </si>
  <si>
    <t>2184L066</t>
  </si>
  <si>
    <t>Pupitre op?r</t>
  </si>
  <si>
    <t>2184L067</t>
  </si>
  <si>
    <t>2 arm + bacs</t>
  </si>
  <si>
    <t>2184L068</t>
  </si>
  <si>
    <t>2 tables + 4 si?ges</t>
  </si>
  <si>
    <t>2184L069</t>
  </si>
  <si>
    <t>2184L070</t>
  </si>
  <si>
    <t>Table + caiss + chaise</t>
  </si>
  <si>
    <t>2184L071</t>
  </si>
  <si>
    <t>2 armoires</t>
  </si>
  <si>
    <t>2184L072</t>
  </si>
  <si>
    <t>2 tables + 4 chaises</t>
  </si>
  <si>
    <t>2184L074</t>
  </si>
  <si>
    <t>2? Bureau 6 Bureaux</t>
  </si>
  <si>
    <t>2184L075</t>
  </si>
  <si>
    <t>Burodial 5 Tables+7 Caissons+7 si?g</t>
  </si>
  <si>
    <t>2184L076</t>
  </si>
  <si>
    <t>Burodial 1 armoire PB</t>
  </si>
  <si>
    <t>2184L077</t>
  </si>
  <si>
    <t>Burodial Bureau+armoire+si?ge</t>
  </si>
  <si>
    <t>2184L078</t>
  </si>
  <si>
    <t>Armoire</t>
  </si>
  <si>
    <t>2184L079</t>
  </si>
  <si>
    <t>4 armoires compactes</t>
  </si>
  <si>
    <t>2184L080</t>
  </si>
  <si>
    <t>3 tables + 1 fauteuil</t>
  </si>
  <si>
    <t>2184L081</t>
  </si>
  <si>
    <t>armoire+angle+lattes</t>
  </si>
  <si>
    <t>2184L082</t>
  </si>
  <si>
    <t>2 armoires compacte</t>
  </si>
  <si>
    <t>2184L083</t>
  </si>
  <si>
    <t>armoire+table+si?ge</t>
  </si>
  <si>
    <t>2184L084</t>
  </si>
  <si>
    <t>6 tables + 12 chaises</t>
  </si>
  <si>
    <t>2184L085</t>
  </si>
  <si>
    <t>2 tables + 2 fauteuil + 1 armoire</t>
  </si>
  <si>
    <t>2184L086</t>
  </si>
  <si>
    <t>2184L087</t>
  </si>
  <si>
    <t>2 tables + lattes</t>
  </si>
  <si>
    <t>2184L088</t>
  </si>
  <si>
    <t>Mobilier pour extension Zon</t>
  </si>
  <si>
    <t>2184L089</t>
  </si>
  <si>
    <t>1 caisson + 1 si?ge</t>
  </si>
  <si>
    <t>2184L090</t>
  </si>
  <si>
    <t>1 armoire + 1 caisson + 1 fauteuil</t>
  </si>
  <si>
    <t>2184L091</t>
  </si>
  <si>
    <t>2 tables pour marseille</t>
  </si>
  <si>
    <t>2184L092</t>
  </si>
  <si>
    <t>divers mobiliers</t>
  </si>
  <si>
    <t>2184L093</t>
  </si>
  <si>
    <t>2 tables 140x70</t>
  </si>
  <si>
    <t>2184L094</t>
  </si>
  <si>
    <t>table+caisson+siege Bro</t>
  </si>
  <si>
    <t>2184L095</t>
  </si>
  <si>
    <t>armoire compacte</t>
  </si>
  <si>
    <t>2184L096</t>
  </si>
  <si>
    <t>Meubles marseille achet?s sur place</t>
  </si>
  <si>
    <t>2184L097</t>
  </si>
  <si>
    <t>5 fauteuils Permane + 5 tables gris</t>
  </si>
  <si>
    <t>2184L098</t>
  </si>
  <si>
    <t>armoire monobloc</t>
  </si>
  <si>
    <t>2184L099</t>
  </si>
  <si>
    <t>armoire rideau</t>
  </si>
  <si>
    <t>2184L100</t>
  </si>
  <si>
    <t>caisson roulette</t>
  </si>
  <si>
    <t>2184L101</t>
  </si>
  <si>
    <t>fauteuil bordeaux</t>
  </si>
  <si>
    <t>2184L102</t>
  </si>
  <si>
    <t>2184L103</t>
  </si>
  <si>
    <t>2184L104</t>
  </si>
  <si>
    <t>si?ge bas bordeaux</t>
  </si>
  <si>
    <t>2184L105</t>
  </si>
  <si>
    <t>2184L106</t>
  </si>
  <si>
    <t>2184L107</t>
  </si>
  <si>
    <t>accotoirs</t>
  </si>
  <si>
    <t>2184L108</t>
  </si>
  <si>
    <t>2184L109</t>
  </si>
  <si>
    <t>2184L110</t>
  </si>
  <si>
    <t>patere aimant?e</t>
  </si>
  <si>
    <t>2184L111</t>
  </si>
  <si>
    <t>2184L112</t>
  </si>
  <si>
    <t>2184L113</t>
  </si>
  <si>
    <t>mobilier occasion OCCASBURO</t>
  </si>
  <si>
    <t>2184L114</t>
  </si>
  <si>
    <t>meubles plateforme iran</t>
  </si>
  <si>
    <t>2184L115</t>
  </si>
  <si>
    <t>caisson table ...</t>
  </si>
  <si>
    <t>2184L116</t>
  </si>
  <si>
    <t>2 armoires monobloc</t>
  </si>
  <si>
    <t>2184L117</t>
  </si>
  <si>
    <t>armoire mono + armoire rideau</t>
  </si>
  <si>
    <t>2184L118</t>
  </si>
  <si>
    <t>4 tables 140x70</t>
  </si>
  <si>
    <t>2184L119</t>
  </si>
  <si>
    <t>4 tables 120x60</t>
  </si>
  <si>
    <t>2184L120</t>
  </si>
  <si>
    <t>1 armoire monobloc</t>
  </si>
  <si>
    <t>2184L121</t>
  </si>
  <si>
    <t>table 120x60</t>
  </si>
  <si>
    <t>2184L122</t>
  </si>
  <si>
    <t>3 x tableau mural</t>
  </si>
  <si>
    <t>2184L123</t>
  </si>
  <si>
    <t>4 tables marron 1.50*0.75</t>
  </si>
  <si>
    <t>2184L124</t>
  </si>
  <si>
    <t>occas buro 6 tables</t>
  </si>
  <si>
    <t>2184L125</t>
  </si>
  <si>
    <t>8 tables 1.60m</t>
  </si>
  <si>
    <t>2184L134</t>
  </si>
  <si>
    <t>siege haut + accoud. 1 extensio</t>
  </si>
  <si>
    <t>2184L136</t>
  </si>
  <si>
    <t>siege haut + accoud. 3 extensio</t>
  </si>
  <si>
    <t>2184L137</t>
  </si>
  <si>
    <t>siege haut + accoud. 4 extensio</t>
  </si>
  <si>
    <t>2184L138</t>
  </si>
  <si>
    <t>siege haut 1 extensio</t>
  </si>
  <si>
    <t>2184L139</t>
  </si>
  <si>
    <t>siege haut 2 extensio</t>
  </si>
  <si>
    <t>2184L140</t>
  </si>
  <si>
    <t>siege haut 3 extensio</t>
  </si>
  <si>
    <t>2184L141</t>
  </si>
  <si>
    <t>siege haut 4 extensio</t>
  </si>
  <si>
    <t>2184L142</t>
  </si>
  <si>
    <t>armoire monobloc 1 extensio</t>
  </si>
  <si>
    <t>2184L143</t>
  </si>
  <si>
    <t>armoire monobloc 2 extensio</t>
  </si>
  <si>
    <t>2184L144</t>
  </si>
  <si>
    <t>armoire monobloc 3 extensio</t>
  </si>
  <si>
    <t>2184L145</t>
  </si>
  <si>
    <t>armoire monobloc 4 extensio</t>
  </si>
  <si>
    <t>2184L147</t>
  </si>
  <si>
    <t>tableau 90*120 1 extensio</t>
  </si>
  <si>
    <t>2184L148</t>
  </si>
  <si>
    <t>tableau 90*120 2 extensio</t>
  </si>
  <si>
    <t>2184L149</t>
  </si>
  <si>
    <t>tableau 90*120 3 extensio</t>
  </si>
  <si>
    <t>2184L150</t>
  </si>
  <si>
    <t>table 160*80 3 extensio</t>
  </si>
  <si>
    <t>2184L151</t>
  </si>
  <si>
    <t>chaise structure 1 extensio</t>
  </si>
  <si>
    <t>2184L152</t>
  </si>
  <si>
    <t>chaise structure 2 extensio</t>
  </si>
  <si>
    <t>2184L153</t>
  </si>
  <si>
    <t>chaise structure 3 extensio</t>
  </si>
  <si>
    <t>2184L154</t>
  </si>
  <si>
    <t>chaise structure 4 extensio</t>
  </si>
  <si>
    <t>2184L155</t>
  </si>
  <si>
    <t>siege haut 1 extension</t>
  </si>
  <si>
    <t>2184L156</t>
  </si>
  <si>
    <t>siege haut 2 extension</t>
  </si>
  <si>
    <t>2184L157</t>
  </si>
  <si>
    <t>siege haut 3 extension</t>
  </si>
  <si>
    <t>2184L158</t>
  </si>
  <si>
    <t>siege haut 4 extension</t>
  </si>
  <si>
    <t>2184L159</t>
  </si>
  <si>
    <t>siege haut 5 extension</t>
  </si>
  <si>
    <t>2184L160</t>
  </si>
  <si>
    <t>siege haut 6 extension</t>
  </si>
  <si>
    <t>2184L161</t>
  </si>
  <si>
    <t>siege haut 7 extension</t>
  </si>
  <si>
    <t>2184L162</t>
  </si>
  <si>
    <t>siege haut 8 extension</t>
  </si>
  <si>
    <t>2184L163</t>
  </si>
  <si>
    <t>siege haut 9 extension</t>
  </si>
  <si>
    <t>2184L164</t>
  </si>
  <si>
    <t>siege haut 10 extension</t>
  </si>
  <si>
    <t>2184L165</t>
  </si>
  <si>
    <t>si?ge haut 1</t>
  </si>
  <si>
    <t>2184L166</t>
  </si>
  <si>
    <t>si?ge haut 2</t>
  </si>
  <si>
    <t>2184L167</t>
  </si>
  <si>
    <t>si?ge haut 3</t>
  </si>
  <si>
    <t>2184L168</t>
  </si>
  <si>
    <t>si?ge haut 4</t>
  </si>
  <si>
    <t>2184L169</t>
  </si>
  <si>
    <t>si?ge haut 5</t>
  </si>
  <si>
    <t>2184L170</t>
  </si>
  <si>
    <t>si?ge haut 6</t>
  </si>
  <si>
    <t>2184L171</t>
  </si>
  <si>
    <t>bureau 1/2 min. 1 extensio</t>
  </si>
  <si>
    <t>2184L172</t>
  </si>
  <si>
    <t>bureau 1/2 min. 2 extensio</t>
  </si>
  <si>
    <t>2184L173</t>
  </si>
  <si>
    <t>bureau 1/2 min. 3 extensio</t>
  </si>
  <si>
    <t>2184L174</t>
  </si>
  <si>
    <t>bureau 1/2 min. 4 extensio</t>
  </si>
  <si>
    <t>2184L175</t>
  </si>
  <si>
    <t>bureau 1/2 min. 5 extensio</t>
  </si>
  <si>
    <t>2184L176</t>
  </si>
  <si>
    <t>bureau 1/2 min. 6 extensio</t>
  </si>
  <si>
    <t>2184L177</t>
  </si>
  <si>
    <t>Table 1 extensio</t>
  </si>
  <si>
    <t>2184L178</t>
  </si>
  <si>
    <t>Table 2 extensio</t>
  </si>
  <si>
    <t>2184L179</t>
  </si>
  <si>
    <t>Table 3 extensio</t>
  </si>
  <si>
    <t>2184L180</t>
  </si>
  <si>
    <t>Table 4 extensio</t>
  </si>
  <si>
    <t>2184L181</t>
  </si>
  <si>
    <t>Table 5 extensio</t>
  </si>
  <si>
    <t>2184L182</t>
  </si>
  <si>
    <t>armoire rideau Jbr 1</t>
  </si>
  <si>
    <t>2184L183</t>
  </si>
  <si>
    <t>armoire rideau Jbr 2</t>
  </si>
  <si>
    <t>2184L184</t>
  </si>
  <si>
    <t>table trapez Jbr</t>
  </si>
  <si>
    <t>2184L185</t>
  </si>
  <si>
    <t>mobilier MEB</t>
  </si>
  <si>
    <t>2184L186</t>
  </si>
  <si>
    <t>table modulaire 140*70 1</t>
  </si>
  <si>
    <t>2184L187</t>
  </si>
  <si>
    <t>table modulaire 140*70 2</t>
  </si>
  <si>
    <t>2184L188</t>
  </si>
  <si>
    <t>table modulaire 140*70 3</t>
  </si>
  <si>
    <t>2184L189</t>
  </si>
  <si>
    <t>table modulaire 140*70 4</t>
  </si>
  <si>
    <t>2184L190</t>
  </si>
  <si>
    <t>table modulaire 140*70 5</t>
  </si>
  <si>
    <t>2184L191</t>
  </si>
  <si>
    <t>table modulaire 140*70 6</t>
  </si>
  <si>
    <t>2184L192</t>
  </si>
  <si>
    <t>table modulaire 140*70 7</t>
  </si>
  <si>
    <t>2184L193</t>
  </si>
  <si>
    <t>table modulaire 140*70 8</t>
  </si>
  <si>
    <t>2184L194</t>
  </si>
  <si>
    <t>table modulaire 140*70 9</t>
  </si>
  <si>
    <t>2184L195</t>
  </si>
  <si>
    <t>table modulaire 140*70 10</t>
  </si>
  <si>
    <t>2184L196</t>
  </si>
  <si>
    <t>16 tables grises 140 &amp; 16 tables 16</t>
  </si>
  <si>
    <t>2184L197</t>
  </si>
  <si>
    <t>table de r?union</t>
  </si>
  <si>
    <t>2184L198</t>
  </si>
  <si>
    <t>2 * chaise visit ? 135.78</t>
  </si>
  <si>
    <t>2184L199</t>
  </si>
  <si>
    <t>2 * caisson mobile ? 160.58</t>
  </si>
  <si>
    <t>2184L200</t>
  </si>
  <si>
    <t>30 * chaise visit ? 17.98</t>
  </si>
  <si>
    <t>2184L201</t>
  </si>
  <si>
    <t>18 * chaise visit ? 35.96</t>
  </si>
  <si>
    <t>2184L202</t>
  </si>
  <si>
    <t>16 * si?ges pliants bdx</t>
  </si>
  <si>
    <t>2184L203</t>
  </si>
  <si>
    <t>38 * si?ges bleu/noir ? roul</t>
  </si>
  <si>
    <t>2184L204</t>
  </si>
  <si>
    <t>5 * si?ges bdx ? roul</t>
  </si>
  <si>
    <t>2184L205</t>
  </si>
  <si>
    <t>17 * table 160*80</t>
  </si>
  <si>
    <t>2184L206</t>
  </si>
  <si>
    <t>17 * caisson mobile</t>
  </si>
  <si>
    <t>2184L207</t>
  </si>
  <si>
    <t>5 * sieges noir/bleu</t>
  </si>
  <si>
    <t>2184L208</t>
  </si>
  <si>
    <t>8 * si?ges noir/bleu</t>
  </si>
  <si>
    <t>2184L209</t>
  </si>
  <si>
    <t>15 * si?ges noir/bordeau</t>
  </si>
  <si>
    <t>2184L210</t>
  </si>
  <si>
    <t>12 * tables 160*80 &amp; 140*80</t>
  </si>
  <si>
    <t>2184L211</t>
  </si>
  <si>
    <t>12 * si?ges noir/bleu</t>
  </si>
  <si>
    <t>2184L212</t>
  </si>
  <si>
    <t>armoire ? rideau</t>
  </si>
  <si>
    <t>2184L213</t>
  </si>
  <si>
    <t>mobiliers de labo</t>
  </si>
  <si>
    <t>2184L214</t>
  </si>
  <si>
    <t>mobilier rameau mco</t>
  </si>
  <si>
    <t>2184L215</t>
  </si>
  <si>
    <t>SEDIA n?7202361 - Mobilier div.</t>
  </si>
  <si>
    <t>2184L216</t>
  </si>
  <si>
    <t>SEDIA n?7202396-ARMOIRE GERES GRIS</t>
  </si>
  <si>
    <t>2184L217</t>
  </si>
  <si>
    <t>FRANKEL n?1632167- Divers Mobilier</t>
  </si>
  <si>
    <t>2184L218</t>
  </si>
  <si>
    <t>SEDIA n?7202544-Div. Mobilier</t>
  </si>
  <si>
    <t>2184L219</t>
  </si>
  <si>
    <t>NEGO STOCK n?MAG25228-DIV.MOB.</t>
  </si>
  <si>
    <t>2184L220</t>
  </si>
  <si>
    <t>SEDIA n?7202584-DIV.MOBILIER</t>
  </si>
  <si>
    <t>2184L221</t>
  </si>
  <si>
    <t>SEDIA n?7202588-DIV.MOBILIER</t>
  </si>
  <si>
    <t>2184L222</t>
  </si>
  <si>
    <t>SEDIA n?7202620-PLATEAU REUNION</t>
  </si>
  <si>
    <t/>
  </si>
  <si>
    <t>Date fin ammort</t>
  </si>
  <si>
    <t>Amortissements sur MOY</t>
  </si>
  <si>
    <t>à fin février 2011</t>
  </si>
  <si>
    <t>Reste 2011</t>
  </si>
  <si>
    <t>Investissements à fin 02 2011</t>
  </si>
  <si>
    <t>Nouveaux investissements</t>
  </si>
  <si>
    <t>Date début</t>
  </si>
  <si>
    <t>Durée amort.</t>
  </si>
  <si>
    <t>Total 2011</t>
  </si>
  <si>
    <t>Espace aménagements</t>
  </si>
  <si>
    <t>Montant</t>
  </si>
  <si>
    <t>Travaux compl</t>
  </si>
  <si>
    <t>Matériel compl.</t>
  </si>
  <si>
    <t>% exercice 2011</t>
  </si>
  <si>
    <t>IT récurrent</t>
  </si>
  <si>
    <t>TOTAL récurrent + travaux 2006</t>
  </si>
  <si>
    <t>TOTAL travaux 2010/2011</t>
  </si>
  <si>
    <t>Travaux compl 2</t>
  </si>
  <si>
    <t>Ammortissements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</si>
</sst>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(* #,##0.00_);_(* \(#,##0.00\);_(* &quot;-&quot;??_);_(@_)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43" fontId="6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9" fontId="6" fillId="0" borderId="0" applyFont="0" applyFill="0" applyBorder="0" applyAlignment="0" applyProtection="0"/>
  </cellStyleXfs>
  <cellXfs count="38">
    <xf numFmtId="0" fontId="0" fillId="0" borderId="0" xfId="0"/>
    <xf numFmtId="0" fontId="1" fillId="0" borderId="0" xfId="3"/>
    <xf numFmtId="164" fontId="1" fillId="0" borderId="0" xfId="2" applyFont="1"/>
    <xf numFmtId="14" fontId="1" fillId="0" borderId="0" xfId="3" applyNumberFormat="1"/>
    <xf numFmtId="0" fontId="1" fillId="3" borderId="1" xfId="3" applyFill="1" applyBorder="1" applyAlignment="1">
      <alignment horizontal="center" wrapText="1"/>
    </xf>
    <xf numFmtId="0" fontId="1" fillId="3" borderId="2" xfId="3" applyFill="1" applyBorder="1" applyAlignment="1">
      <alignment horizontal="center" wrapText="1"/>
    </xf>
    <xf numFmtId="164" fontId="1" fillId="3" borderId="0" xfId="2" applyFont="1" applyFill="1" applyBorder="1" applyAlignment="1">
      <alignment horizontal="center" wrapText="1"/>
    </xf>
    <xf numFmtId="0" fontId="1" fillId="0" borderId="2" xfId="3" applyBorder="1"/>
    <xf numFmtId="15" fontId="1" fillId="0" borderId="2" xfId="3" applyNumberFormat="1" applyBorder="1"/>
    <xf numFmtId="4" fontId="1" fillId="0" borderId="2" xfId="3" applyNumberFormat="1" applyBorder="1"/>
    <xf numFmtId="1" fontId="1" fillId="0" borderId="2" xfId="3" applyNumberFormat="1" applyBorder="1"/>
    <xf numFmtId="15" fontId="1" fillId="0" borderId="0" xfId="3" applyNumberFormat="1"/>
    <xf numFmtId="4" fontId="1" fillId="0" borderId="0" xfId="3" applyNumberFormat="1"/>
    <xf numFmtId="0" fontId="1" fillId="2" borderId="1" xfId="3" applyFill="1" applyBorder="1" applyAlignment="1">
      <alignment wrapText="1"/>
    </xf>
    <xf numFmtId="15" fontId="1" fillId="2" borderId="1" xfId="3" applyNumberFormat="1" applyFill="1" applyBorder="1" applyAlignment="1">
      <alignment wrapText="1"/>
    </xf>
    <xf numFmtId="4" fontId="1" fillId="2" borderId="1" xfId="3" applyNumberFormat="1" applyFill="1" applyBorder="1" applyAlignment="1">
      <alignment wrapText="1"/>
    </xf>
    <xf numFmtId="1" fontId="1" fillId="2" borderId="1" xfId="3" applyNumberFormat="1" applyFill="1" applyBorder="1" applyAlignment="1">
      <alignment wrapText="1"/>
    </xf>
    <xf numFmtId="43" fontId="6" fillId="0" borderId="0" xfId="1" applyFont="1"/>
    <xf numFmtId="43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/>
    <xf numFmtId="0" fontId="8" fillId="0" borderId="0" xfId="0" applyFont="1"/>
    <xf numFmtId="43" fontId="6" fillId="0" borderId="0" xfId="1" applyFont="1" applyAlignment="1">
      <alignment horizontal="right"/>
    </xf>
    <xf numFmtId="9" fontId="6" fillId="0" borderId="0" xfId="4" applyFont="1"/>
    <xf numFmtId="43" fontId="0" fillId="4" borderId="0" xfId="0" applyNumberFormat="1" applyFill="1"/>
    <xf numFmtId="164" fontId="4" fillId="3" borderId="0" xfId="2" applyFont="1" applyFill="1" applyBorder="1" applyAlignment="1">
      <alignment horizontal="center" wrapText="1"/>
    </xf>
    <xf numFmtId="164" fontId="1" fillId="4" borderId="0" xfId="2" applyFont="1" applyFill="1"/>
    <xf numFmtId="14" fontId="7" fillId="5" borderId="0" xfId="0" applyNumberFormat="1" applyFont="1" applyFill="1"/>
    <xf numFmtId="14" fontId="0" fillId="0" borderId="0" xfId="0" applyNumberFormat="1" applyAlignment="1">
      <alignment wrapText="1"/>
    </xf>
    <xf numFmtId="43" fontId="6" fillId="0" borderId="0" xfId="1" applyFont="1"/>
    <xf numFmtId="0" fontId="1" fillId="6" borderId="3" xfId="3" applyFill="1" applyBorder="1" applyAlignment="1">
      <alignment horizontal="center" wrapText="1"/>
    </xf>
    <xf numFmtId="0" fontId="0" fillId="6" borderId="4" xfId="0" applyFill="1" applyBorder="1"/>
    <xf numFmtId="0" fontId="1" fillId="6" borderId="5" xfId="3" applyFill="1" applyBorder="1" applyAlignment="1">
      <alignment horizontal="center" wrapText="1"/>
    </xf>
    <xf numFmtId="0" fontId="1" fillId="6" borderId="6" xfId="3" applyFill="1" applyBorder="1" applyAlignment="1">
      <alignment horizontal="center" wrapText="1"/>
    </xf>
    <xf numFmtId="43" fontId="6" fillId="7" borderId="7" xfId="1" applyFont="1" applyFill="1" applyBorder="1"/>
    <xf numFmtId="43" fontId="6" fillId="7" borderId="4" xfId="1" applyFont="1" applyFill="1" applyBorder="1"/>
    <xf numFmtId="0" fontId="1" fillId="7" borderId="5" xfId="3" applyFill="1" applyBorder="1" applyAlignment="1">
      <alignment horizontal="center" wrapText="1"/>
    </xf>
    <xf numFmtId="0" fontId="1" fillId="7" borderId="6" xfId="3" applyFill="1" applyBorder="1" applyAlignment="1">
      <alignment horizontal="center" wrapText="1"/>
    </xf>
  </cellXfs>
  <cellStyles count="5">
    <cellStyle name="Milliers" xfId="1" builtinId="3"/>
    <cellStyle name="Milliers_Feuil1" xfId="2"/>
    <cellStyle name="Normal" xfId="0" builtinId="0"/>
    <cellStyle name="Normal_Feuil1" xfId="3"/>
    <cellStyle name="Pourcentage" xfId="4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>
    <pageSetUpPr fitToPage="1"/>
  </sheetPr>
  <dimension ref="A1:AG747"/>
  <sheetViews>
    <sheetView tabSelected="1" topLeftCell="D2" workbookViewId="0">
      <selection activeCell="AH8" sqref="AH8"/>
    </sheetView>
  </sheetViews>
  <sheetFormatPr baseColWidth="10" defaultRowHeight="15" outlineLevelCol="1"/>
  <cols>
    <col min="1" max="1" width="10.28515625" hidden="1" customWidth="1"/>
    <col min="2" max="2" width="37.7109375" hidden="1" customWidth="1"/>
    <col min="3" max="3" width="25.7109375" hidden="1" customWidth="1"/>
    <col min="10" max="10" width="12.85546875" hidden="1" customWidth="1"/>
    <col min="11" max="12" width="11.42578125" hidden="1" customWidth="1" outlineLevel="1"/>
    <col min="13" max="14" width="13.85546875" hidden="1" customWidth="1" outlineLevel="1"/>
    <col min="15" max="19" width="12.85546875" hidden="1" customWidth="1" outlineLevel="1"/>
    <col min="20" max="20" width="13.28515625" hidden="1" customWidth="1" outlineLevel="1"/>
    <col min="21" max="21" width="11.85546875" hidden="1" customWidth="1" outlineLevel="1"/>
    <col min="22" max="24" width="11.42578125" hidden="1" customWidth="1" outlineLevel="1"/>
    <col min="25" max="25" width="2.42578125" hidden="1" customWidth="1" outlineLevel="1"/>
    <col min="26" max="28" width="14.7109375" hidden="1" customWidth="1" outlineLevel="1"/>
    <col min="29" max="29" width="11.42578125" hidden="1" customWidth="1" outlineLevel="1"/>
    <col min="30" max="30" width="13.5703125" hidden="1" customWidth="1" outlineLevel="1"/>
    <col min="31" max="31" width="11.42578125" hidden="1" customWidth="1" outlineLevel="1"/>
    <col min="32" max="32" width="12.85546875" style="29" bestFit="1" customWidth="1" collapsed="1"/>
    <col min="33" max="33" width="12.85546875" style="29" bestFit="1" customWidth="1"/>
  </cols>
  <sheetData>
    <row r="1" spans="1:33">
      <c r="A1" s="1"/>
      <c r="B1" s="1"/>
      <c r="C1" s="1"/>
      <c r="D1" s="1"/>
      <c r="E1" s="1"/>
      <c r="F1" s="1"/>
      <c r="G1" s="1"/>
      <c r="H1" s="1"/>
      <c r="I1" s="1"/>
      <c r="J1" s="1"/>
      <c r="K1" s="2"/>
      <c r="L1" s="3"/>
      <c r="M1" s="2"/>
      <c r="N1" s="2"/>
      <c r="Z1" s="27"/>
      <c r="AD1" s="30"/>
      <c r="AE1" s="31"/>
      <c r="AF1" s="34" t="s">
        <v>531</v>
      </c>
      <c r="AG1" s="35"/>
    </row>
    <row r="2" spans="1:33" ht="52.5" thickBot="1">
      <c r="A2" s="4"/>
      <c r="B2" s="4"/>
      <c r="C2" s="4"/>
      <c r="D2" s="4" t="s">
        <v>0</v>
      </c>
      <c r="E2" s="4" t="s">
        <v>1</v>
      </c>
      <c r="F2" s="4" t="s">
        <v>2</v>
      </c>
      <c r="G2" s="4" t="s">
        <v>3</v>
      </c>
      <c r="H2" s="4" t="s">
        <v>4</v>
      </c>
      <c r="I2" s="4" t="s">
        <v>513</v>
      </c>
      <c r="J2" s="5"/>
      <c r="K2" s="2"/>
      <c r="L2" s="1"/>
      <c r="M2" s="6"/>
      <c r="N2" s="25"/>
      <c r="Z2" s="28"/>
      <c r="AA2" s="28"/>
      <c r="AB2" s="28"/>
      <c r="AD2" s="32"/>
      <c r="AE2" s="33"/>
      <c r="AF2" s="36">
        <v>2009</v>
      </c>
      <c r="AG2" s="37">
        <v>2010</v>
      </c>
    </row>
    <row r="3" spans="1:33">
      <c r="A3" s="7"/>
      <c r="B3" s="7"/>
      <c r="C3" s="7"/>
      <c r="D3" s="8">
        <v>34697</v>
      </c>
      <c r="E3" s="9">
        <v>7058.39</v>
      </c>
      <c r="F3" s="8">
        <v>34697</v>
      </c>
      <c r="G3" s="10">
        <v>12</v>
      </c>
      <c r="H3" s="9">
        <v>7058.39</v>
      </c>
      <c r="I3" s="11">
        <v>35057</v>
      </c>
      <c r="J3" s="12"/>
      <c r="K3" s="2"/>
      <c r="L3" s="1"/>
      <c r="M3" s="2"/>
      <c r="N3" s="2"/>
      <c r="O3" s="17"/>
      <c r="P3" s="17"/>
      <c r="Q3" s="17"/>
      <c r="R3" s="17"/>
      <c r="S3" s="17"/>
      <c r="T3" s="18"/>
      <c r="U3" s="17"/>
      <c r="V3" s="18"/>
      <c r="W3" s="17"/>
      <c r="X3" s="17"/>
      <c r="Y3" s="20"/>
      <c r="AF3" s="29">
        <f t="shared" ref="AF3:AF66" si="0">IF(YEAR($F3)&gt;AF$2,0,IF(YEAR($F3)=AF$2,(CONCATENATE("31/12/",AF$2)-$D3)/(30.5*$G3)*$E3,IF(YEAR(($F3+$G3*30.5))&lt;AF$2,0,IF(YEAR($F3+$G3*30.5)=AF$2,$E3*(12/$G3)-(CONCATENATE("31/12/",YEAR($D3))-$D3)/(30.5*$G3)*$E3,$E3*12/$G3))))</f>
        <v>0</v>
      </c>
      <c r="AG3" s="29">
        <f>IF(YEAR($F3)&gt;AG$2,0,IF(YEAR($F3)=AG$2,(CONCATENATE("31/12/",AG$2)-$D3)/(30*$G3)*$E3,IF(YEAR(($F3+$G3*30))&lt;AG$2,0,IF(YEAR($F3+$G3*30)=AG$2,$E3*(12/$G3)-(CONCATENATE("31/12/",YEAR($D3))-$D3)/(30*$G3)*$E3,$E3*12/$G3))))</f>
        <v>0</v>
      </c>
    </row>
    <row r="4" spans="1:33">
      <c r="A4" s="7"/>
      <c r="B4" s="7"/>
      <c r="C4" s="7"/>
      <c r="D4" s="8">
        <v>34712</v>
      </c>
      <c r="E4" s="9">
        <v>3482.13</v>
      </c>
      <c r="F4" s="8">
        <v>34712</v>
      </c>
      <c r="G4" s="10">
        <v>12</v>
      </c>
      <c r="H4" s="9">
        <v>3482.13</v>
      </c>
      <c r="I4" s="11">
        <v>35072</v>
      </c>
      <c r="J4" s="12"/>
      <c r="K4" s="2"/>
      <c r="L4" s="1"/>
      <c r="M4" s="2"/>
      <c r="N4" s="2"/>
      <c r="O4" s="17"/>
      <c r="P4" s="17"/>
      <c r="Q4" s="17"/>
      <c r="R4" s="17"/>
      <c r="S4" s="17"/>
      <c r="T4" s="18"/>
      <c r="U4" s="17"/>
      <c r="V4" s="18"/>
      <c r="W4" s="17"/>
      <c r="X4" s="17"/>
      <c r="Y4" s="20"/>
      <c r="AF4" s="29">
        <f t="shared" si="0"/>
        <v>0</v>
      </c>
      <c r="AG4" s="29">
        <f>IF(YEAR($F4)&gt;AG$2,0,IF(YEAR($F4)=AG$2,(CONCATENATE("31/12/",AG$2)-$D4)/(30*$G4)*$E4,IF(YEAR(($F4+$G4*30))&lt;AG$2,0,IF(YEAR($F4+$G4*30)=AG$2,$E4*(12/$G4)-(CONCATENATE("31/12/",YEAR($D4))-$D4)/(30*$G4)*$E4,$E4*12/$G4))))</f>
        <v>0</v>
      </c>
    </row>
    <row r="5" spans="1:33">
      <c r="A5" s="7"/>
      <c r="B5" s="7"/>
      <c r="C5" s="7"/>
      <c r="D5" s="8">
        <v>35118</v>
      </c>
      <c r="E5" s="9">
        <v>850.22</v>
      </c>
      <c r="F5" s="8">
        <v>35118</v>
      </c>
      <c r="G5" s="10">
        <v>24</v>
      </c>
      <c r="H5" s="9">
        <v>850.22</v>
      </c>
      <c r="I5" s="11">
        <v>35838</v>
      </c>
      <c r="J5" s="12"/>
      <c r="K5" s="2"/>
      <c r="L5" s="1"/>
      <c r="M5" s="2"/>
      <c r="N5" s="2"/>
      <c r="O5" s="17"/>
      <c r="P5" s="17"/>
      <c r="Q5" s="17"/>
      <c r="R5" s="17"/>
      <c r="S5" s="17"/>
      <c r="T5" s="18"/>
      <c r="U5" s="17"/>
      <c r="V5" s="18"/>
      <c r="W5" s="17"/>
      <c r="X5" s="17"/>
      <c r="Y5" s="20"/>
      <c r="AF5" s="29">
        <f t="shared" si="0"/>
        <v>0</v>
      </c>
      <c r="AG5" s="29">
        <f t="shared" ref="AG5:AG68" si="1">IF(YEAR($F5)&gt;AG$2,0,IF(YEAR($F5)=AG$2,(CONCATENATE("31/12/",AG$2)-$D5)/(30.5*$G5)*$E5,IF(YEAR(($F5+$G5*30.5))&lt;AG$2,0,IF(YEAR($F5+$G5*30.5)=AG$2,$E5*(12/$G5)-(CONCATENATE("31/12/",YEAR($D5))-$D5)/(30.5*$G5)*$E5,$E5*12/$G5))))</f>
        <v>0</v>
      </c>
    </row>
    <row r="6" spans="1:33">
      <c r="A6" s="7"/>
      <c r="B6" s="7"/>
      <c r="C6" s="7"/>
      <c r="D6" s="8">
        <v>35198</v>
      </c>
      <c r="E6" s="9">
        <v>850.22</v>
      </c>
      <c r="F6" s="8">
        <v>35198</v>
      </c>
      <c r="G6" s="10">
        <v>24</v>
      </c>
      <c r="H6" s="9">
        <v>850.22</v>
      </c>
      <c r="I6" s="11">
        <v>35918</v>
      </c>
      <c r="J6" s="12"/>
      <c r="K6" s="2"/>
      <c r="L6" s="1"/>
      <c r="M6" s="2"/>
      <c r="N6" s="2"/>
      <c r="O6" s="17"/>
      <c r="P6" s="17"/>
      <c r="Q6" s="17"/>
      <c r="R6" s="17"/>
      <c r="S6" s="17"/>
      <c r="T6" s="18"/>
      <c r="U6" s="17"/>
      <c r="V6" s="18"/>
      <c r="W6" s="17"/>
      <c r="X6" s="17"/>
      <c r="Y6" s="20"/>
      <c r="AF6" s="29">
        <f t="shared" si="0"/>
        <v>0</v>
      </c>
      <c r="AG6" s="29">
        <f t="shared" si="1"/>
        <v>0</v>
      </c>
    </row>
    <row r="7" spans="1:33">
      <c r="A7" s="7"/>
      <c r="B7" s="7"/>
      <c r="C7" s="7"/>
      <c r="D7" s="8">
        <v>35318</v>
      </c>
      <c r="E7" s="9">
        <v>394.46</v>
      </c>
      <c r="F7" s="8">
        <v>35318</v>
      </c>
      <c r="G7" s="10">
        <v>24</v>
      </c>
      <c r="H7" s="9">
        <v>394.46</v>
      </c>
      <c r="I7" s="11">
        <v>36038</v>
      </c>
      <c r="J7" s="12"/>
      <c r="K7" s="2"/>
      <c r="L7" s="1"/>
      <c r="M7" s="2"/>
      <c r="N7" s="2"/>
      <c r="O7" s="17"/>
      <c r="P7" s="17"/>
      <c r="Q7" s="17"/>
      <c r="R7" s="17"/>
      <c r="S7" s="17"/>
      <c r="T7" s="18"/>
      <c r="U7" s="17"/>
      <c r="V7" s="18"/>
      <c r="W7" s="17"/>
      <c r="X7" s="17"/>
      <c r="Y7" s="20"/>
      <c r="AF7" s="29">
        <f t="shared" si="0"/>
        <v>0</v>
      </c>
      <c r="AG7" s="29">
        <f t="shared" si="1"/>
        <v>0</v>
      </c>
    </row>
    <row r="8" spans="1:33">
      <c r="A8" s="7"/>
      <c r="B8" s="7"/>
      <c r="C8" s="7"/>
      <c r="D8" s="8">
        <v>35944</v>
      </c>
      <c r="E8" s="9">
        <v>2341.62</v>
      </c>
      <c r="F8" s="8">
        <v>35944</v>
      </c>
      <c r="G8" s="10">
        <v>24</v>
      </c>
      <c r="H8" s="9">
        <v>2341.62</v>
      </c>
      <c r="I8" s="11">
        <v>36664</v>
      </c>
      <c r="J8" s="12"/>
      <c r="K8" s="2"/>
      <c r="L8" s="1"/>
      <c r="M8" s="2"/>
      <c r="N8" s="2"/>
      <c r="O8" s="17"/>
      <c r="P8" s="17"/>
      <c r="Q8" s="17"/>
      <c r="R8" s="17"/>
      <c r="S8" s="17"/>
      <c r="T8" s="18"/>
      <c r="U8" s="17"/>
      <c r="V8" s="18"/>
      <c r="W8" s="17"/>
      <c r="X8" s="17"/>
      <c r="Y8" s="20"/>
      <c r="AF8" s="29">
        <f t="shared" si="0"/>
        <v>0</v>
      </c>
      <c r="AG8" s="29">
        <f t="shared" si="1"/>
        <v>0</v>
      </c>
    </row>
    <row r="9" spans="1:33">
      <c r="A9" s="7"/>
      <c r="B9" s="7"/>
      <c r="C9" s="7"/>
      <c r="D9" s="8">
        <v>36111</v>
      </c>
      <c r="E9" s="9">
        <v>762.25</v>
      </c>
      <c r="F9" s="8">
        <v>36111</v>
      </c>
      <c r="G9" s="10">
        <v>24</v>
      </c>
      <c r="H9" s="9">
        <v>762.25</v>
      </c>
      <c r="I9" s="11">
        <v>36831</v>
      </c>
      <c r="J9" s="12"/>
      <c r="K9" s="2"/>
      <c r="L9" s="1"/>
      <c r="M9" s="2"/>
      <c r="N9" s="2"/>
      <c r="O9" s="17"/>
      <c r="P9" s="17"/>
      <c r="Q9" s="17"/>
      <c r="R9" s="17"/>
      <c r="S9" s="17"/>
      <c r="T9" s="18"/>
      <c r="U9" s="17"/>
      <c r="V9" s="18"/>
      <c r="W9" s="17"/>
      <c r="X9" s="17"/>
      <c r="Y9" s="20"/>
      <c r="AF9" s="29">
        <f t="shared" si="0"/>
        <v>0</v>
      </c>
      <c r="AG9" s="29">
        <f t="shared" si="1"/>
        <v>0</v>
      </c>
    </row>
    <row r="10" spans="1:33">
      <c r="A10" s="7"/>
      <c r="B10" s="7"/>
      <c r="C10" s="7"/>
      <c r="D10" s="8">
        <v>36251</v>
      </c>
      <c r="E10" s="9">
        <v>2428.4499999999998</v>
      </c>
      <c r="F10" s="8">
        <v>36251</v>
      </c>
      <c r="G10" s="10">
        <v>24</v>
      </c>
      <c r="H10" s="9">
        <v>2428.4499999999998</v>
      </c>
      <c r="I10" s="11">
        <v>36971</v>
      </c>
      <c r="J10" s="12"/>
      <c r="K10" s="2"/>
      <c r="L10" s="1"/>
      <c r="M10" s="2"/>
      <c r="N10" s="2"/>
      <c r="O10" s="17"/>
      <c r="P10" s="17"/>
      <c r="Q10" s="17"/>
      <c r="R10" s="17"/>
      <c r="S10" s="17"/>
      <c r="T10" s="18"/>
      <c r="U10" s="17"/>
      <c r="V10" s="18"/>
      <c r="W10" s="17"/>
      <c r="X10" s="17"/>
      <c r="Y10" s="20"/>
      <c r="AF10" s="29">
        <f t="shared" si="0"/>
        <v>0</v>
      </c>
      <c r="AG10" s="29">
        <f t="shared" si="1"/>
        <v>0</v>
      </c>
    </row>
    <row r="11" spans="1:33">
      <c r="A11" s="7"/>
      <c r="B11" s="7"/>
      <c r="C11" s="7"/>
      <c r="D11" s="8">
        <v>36298</v>
      </c>
      <c r="E11" s="9">
        <v>6311.39</v>
      </c>
      <c r="F11" s="8">
        <v>36298</v>
      </c>
      <c r="G11" s="10">
        <v>24</v>
      </c>
      <c r="H11" s="9">
        <v>6311.39</v>
      </c>
      <c r="I11" s="11">
        <v>37018</v>
      </c>
      <c r="J11" s="12"/>
      <c r="K11" s="2"/>
      <c r="L11" s="1"/>
      <c r="M11" s="2"/>
      <c r="N11" s="2"/>
      <c r="O11" s="17"/>
      <c r="P11" s="17"/>
      <c r="Q11" s="17"/>
      <c r="R11" s="17"/>
      <c r="S11" s="17"/>
      <c r="T11" s="18"/>
      <c r="U11" s="17"/>
      <c r="V11" s="18"/>
      <c r="W11" s="17"/>
      <c r="X11" s="17"/>
      <c r="Y11" s="20"/>
      <c r="AF11" s="29">
        <f t="shared" si="0"/>
        <v>0</v>
      </c>
      <c r="AG11" s="29">
        <f t="shared" si="1"/>
        <v>0</v>
      </c>
    </row>
    <row r="12" spans="1:33">
      <c r="A12" s="7"/>
      <c r="B12" s="7"/>
      <c r="C12" s="7"/>
      <c r="D12" s="8">
        <v>36432</v>
      </c>
      <c r="E12" s="9">
        <v>5966.85</v>
      </c>
      <c r="F12" s="8">
        <v>36432</v>
      </c>
      <c r="G12" s="10">
        <v>24</v>
      </c>
      <c r="H12" s="9">
        <v>5966.85</v>
      </c>
      <c r="I12" s="11">
        <v>37152</v>
      </c>
      <c r="J12" s="12"/>
      <c r="K12" s="2"/>
      <c r="L12" s="1"/>
      <c r="M12" s="2"/>
      <c r="N12" s="2"/>
      <c r="O12" s="17"/>
      <c r="P12" s="17"/>
      <c r="Q12" s="17"/>
      <c r="R12" s="17"/>
      <c r="S12" s="17"/>
      <c r="T12" s="18"/>
      <c r="U12" s="17"/>
      <c r="V12" s="18"/>
      <c r="W12" s="17"/>
      <c r="X12" s="17"/>
      <c r="Y12" s="20"/>
      <c r="AF12" s="29">
        <f t="shared" si="0"/>
        <v>0</v>
      </c>
      <c r="AG12" s="29">
        <f t="shared" si="1"/>
        <v>0</v>
      </c>
    </row>
    <row r="13" spans="1:33">
      <c r="A13" s="7"/>
      <c r="B13" s="7"/>
      <c r="C13" s="7"/>
      <c r="D13" s="8">
        <v>36488</v>
      </c>
      <c r="E13" s="9">
        <v>770</v>
      </c>
      <c r="F13" s="8">
        <v>36488</v>
      </c>
      <c r="G13" s="10">
        <v>24</v>
      </c>
      <c r="H13" s="9">
        <v>770</v>
      </c>
      <c r="I13" s="11">
        <v>37208</v>
      </c>
      <c r="J13" s="12"/>
      <c r="K13" s="2"/>
      <c r="L13" s="1"/>
      <c r="M13" s="2"/>
      <c r="N13" s="2"/>
      <c r="O13" s="17"/>
      <c r="P13" s="17"/>
      <c r="Q13" s="17"/>
      <c r="R13" s="17"/>
      <c r="S13" s="17"/>
      <c r="T13" s="18"/>
      <c r="U13" s="17"/>
      <c r="V13" s="18"/>
      <c r="W13" s="17"/>
      <c r="X13" s="17"/>
      <c r="Y13" s="20"/>
      <c r="AF13" s="29">
        <f t="shared" si="0"/>
        <v>0</v>
      </c>
      <c r="AG13" s="29">
        <f t="shared" si="1"/>
        <v>0</v>
      </c>
    </row>
    <row r="14" spans="1:33">
      <c r="A14" s="7"/>
      <c r="B14" s="7"/>
      <c r="C14" s="7"/>
      <c r="D14" s="8">
        <v>36818</v>
      </c>
      <c r="E14" s="9">
        <v>3013</v>
      </c>
      <c r="F14" s="8">
        <v>36818</v>
      </c>
      <c r="G14" s="10">
        <v>24</v>
      </c>
      <c r="H14" s="9">
        <v>3013</v>
      </c>
      <c r="I14" s="11">
        <v>37538</v>
      </c>
      <c r="J14" s="12"/>
      <c r="K14" s="2"/>
      <c r="L14" s="1"/>
      <c r="M14" s="2"/>
      <c r="N14" s="2"/>
      <c r="O14" s="17"/>
      <c r="P14" s="17"/>
      <c r="Q14" s="17"/>
      <c r="R14" s="17"/>
      <c r="S14" s="17"/>
      <c r="T14" s="18"/>
      <c r="U14" s="17"/>
      <c r="V14" s="18"/>
      <c r="W14" s="17"/>
      <c r="X14" s="17"/>
      <c r="Y14" s="20"/>
      <c r="AF14" s="29">
        <f t="shared" si="0"/>
        <v>0</v>
      </c>
      <c r="AG14" s="29">
        <f t="shared" si="1"/>
        <v>0</v>
      </c>
    </row>
    <row r="15" spans="1:33">
      <c r="A15" s="7"/>
      <c r="B15" s="7"/>
      <c r="C15" s="7"/>
      <c r="D15" s="8">
        <v>36847</v>
      </c>
      <c r="E15" s="9">
        <v>2400</v>
      </c>
      <c r="F15" s="8">
        <v>36847</v>
      </c>
      <c r="G15" s="10">
        <v>24</v>
      </c>
      <c r="H15" s="9">
        <v>2400</v>
      </c>
      <c r="I15" s="11">
        <v>37567</v>
      </c>
      <c r="J15" s="12"/>
      <c r="K15" s="2"/>
      <c r="L15" s="1"/>
      <c r="M15" s="2"/>
      <c r="N15" s="2"/>
      <c r="O15" s="17"/>
      <c r="P15" s="17"/>
      <c r="Q15" s="17"/>
      <c r="R15" s="17"/>
      <c r="S15" s="17"/>
      <c r="T15" s="18"/>
      <c r="U15" s="17"/>
      <c r="V15" s="18"/>
      <c r="W15" s="17"/>
      <c r="X15" s="17"/>
      <c r="Y15" s="20"/>
      <c r="AF15" s="29">
        <f t="shared" si="0"/>
        <v>0</v>
      </c>
      <c r="AG15" s="29">
        <f t="shared" si="1"/>
        <v>0</v>
      </c>
    </row>
    <row r="16" spans="1:33">
      <c r="A16" s="7"/>
      <c r="B16" s="7"/>
      <c r="C16" s="7"/>
      <c r="D16" s="8">
        <v>36874</v>
      </c>
      <c r="E16" s="9">
        <v>753.99</v>
      </c>
      <c r="F16" s="8">
        <v>36874</v>
      </c>
      <c r="G16" s="10">
        <v>24</v>
      </c>
      <c r="H16" s="9">
        <v>753.99</v>
      </c>
      <c r="I16" s="11">
        <v>37594</v>
      </c>
      <c r="J16" s="12"/>
      <c r="K16" s="2"/>
      <c r="L16" s="1"/>
      <c r="M16" s="2"/>
      <c r="N16" s="2"/>
      <c r="O16" s="17"/>
      <c r="P16" s="17"/>
      <c r="Q16" s="17"/>
      <c r="R16" s="17"/>
      <c r="S16" s="17"/>
      <c r="T16" s="18"/>
      <c r="U16" s="17"/>
      <c r="V16" s="18"/>
      <c r="W16" s="17"/>
      <c r="X16" s="17"/>
      <c r="Y16" s="20"/>
      <c r="AF16" s="29">
        <f t="shared" si="0"/>
        <v>0</v>
      </c>
      <c r="AG16" s="29">
        <f t="shared" si="1"/>
        <v>0</v>
      </c>
    </row>
    <row r="17" spans="1:33">
      <c r="A17" s="7"/>
      <c r="B17" s="7"/>
      <c r="C17" s="7"/>
      <c r="D17" s="8">
        <v>37236</v>
      </c>
      <c r="E17" s="9">
        <v>1161.67</v>
      </c>
      <c r="F17" s="8">
        <v>37236</v>
      </c>
      <c r="G17" s="10">
        <v>24</v>
      </c>
      <c r="H17" s="9">
        <v>1161.67</v>
      </c>
      <c r="I17" s="11">
        <v>37956</v>
      </c>
      <c r="J17" s="12"/>
      <c r="K17" s="2"/>
      <c r="L17" s="1"/>
      <c r="M17" s="2"/>
      <c r="N17" s="2"/>
      <c r="O17" s="17"/>
      <c r="P17" s="17"/>
      <c r="Q17" s="17"/>
      <c r="R17" s="17"/>
      <c r="S17" s="17"/>
      <c r="T17" s="18"/>
      <c r="U17" s="17"/>
      <c r="V17" s="18"/>
      <c r="W17" s="17"/>
      <c r="X17" s="17"/>
      <c r="Y17" s="20"/>
      <c r="AF17" s="29">
        <f t="shared" si="0"/>
        <v>0</v>
      </c>
      <c r="AG17" s="29">
        <f t="shared" si="1"/>
        <v>0</v>
      </c>
    </row>
    <row r="18" spans="1:33">
      <c r="A18" s="7"/>
      <c r="B18" s="7"/>
      <c r="C18" s="7"/>
      <c r="D18" s="8">
        <v>37720</v>
      </c>
      <c r="E18" s="9">
        <v>350</v>
      </c>
      <c r="F18" s="8">
        <v>37720</v>
      </c>
      <c r="G18" s="10">
        <v>24</v>
      </c>
      <c r="H18" s="9">
        <v>350</v>
      </c>
      <c r="I18" s="11">
        <v>38440</v>
      </c>
      <c r="J18" s="12"/>
      <c r="K18" s="2"/>
      <c r="L18" s="1"/>
      <c r="M18" s="2"/>
      <c r="N18" s="2"/>
      <c r="O18" s="17"/>
      <c r="P18" s="17"/>
      <c r="Q18" s="17"/>
      <c r="R18" s="17"/>
      <c r="S18" s="17"/>
      <c r="T18" s="18"/>
      <c r="U18" s="17"/>
      <c r="V18" s="18"/>
      <c r="W18" s="17"/>
      <c r="X18" s="17"/>
      <c r="Y18" s="20"/>
      <c r="AF18" s="29">
        <f t="shared" si="0"/>
        <v>0</v>
      </c>
      <c r="AG18" s="29">
        <f t="shared" si="1"/>
        <v>0</v>
      </c>
    </row>
    <row r="19" spans="1:33">
      <c r="A19" s="7"/>
      <c r="B19" s="7"/>
      <c r="C19" s="7"/>
      <c r="D19" s="8">
        <v>37610</v>
      </c>
      <c r="E19" s="9">
        <v>1807</v>
      </c>
      <c r="F19" s="8">
        <v>37610</v>
      </c>
      <c r="G19" s="10">
        <v>24</v>
      </c>
      <c r="H19" s="9">
        <v>1807</v>
      </c>
      <c r="I19" s="11">
        <v>38330</v>
      </c>
      <c r="J19" s="12"/>
      <c r="K19" s="2"/>
      <c r="L19" s="1"/>
      <c r="M19" s="2"/>
      <c r="N19" s="2"/>
      <c r="O19" s="17"/>
      <c r="P19" s="17"/>
      <c r="Q19" s="17"/>
      <c r="R19" s="17"/>
      <c r="S19" s="17"/>
      <c r="T19" s="18"/>
      <c r="U19" s="17"/>
      <c r="V19" s="18"/>
      <c r="W19" s="17"/>
      <c r="X19" s="17"/>
      <c r="Y19" s="20"/>
      <c r="AF19" s="29">
        <f t="shared" si="0"/>
        <v>0</v>
      </c>
      <c r="AG19" s="29">
        <f t="shared" si="1"/>
        <v>0</v>
      </c>
    </row>
    <row r="20" spans="1:33">
      <c r="A20" s="7"/>
      <c r="B20" s="7"/>
      <c r="C20" s="7"/>
      <c r="D20" s="8">
        <v>37785</v>
      </c>
      <c r="E20" s="9">
        <v>216</v>
      </c>
      <c r="F20" s="8">
        <v>37785</v>
      </c>
      <c r="G20" s="10">
        <v>24</v>
      </c>
      <c r="H20" s="9">
        <v>216</v>
      </c>
      <c r="I20" s="11">
        <v>38505</v>
      </c>
      <c r="J20" s="12"/>
      <c r="K20" s="2"/>
      <c r="L20" s="1"/>
      <c r="M20" s="2"/>
      <c r="N20" s="2"/>
      <c r="O20" s="17"/>
      <c r="P20" s="17"/>
      <c r="Q20" s="17"/>
      <c r="R20" s="17"/>
      <c r="S20" s="17"/>
      <c r="T20" s="18"/>
      <c r="U20" s="17"/>
      <c r="V20" s="18"/>
      <c r="W20" s="17"/>
      <c r="X20" s="17"/>
      <c r="Y20" s="20"/>
      <c r="AF20" s="29">
        <f t="shared" si="0"/>
        <v>0</v>
      </c>
      <c r="AG20" s="29">
        <f t="shared" si="1"/>
        <v>0</v>
      </c>
    </row>
    <row r="21" spans="1:33">
      <c r="A21" s="7"/>
      <c r="B21" s="7"/>
      <c r="C21" s="7"/>
      <c r="D21" s="8">
        <v>37790</v>
      </c>
      <c r="E21" s="9">
        <v>320</v>
      </c>
      <c r="F21" s="8">
        <v>37790</v>
      </c>
      <c r="G21" s="10">
        <v>24</v>
      </c>
      <c r="H21" s="9">
        <v>320</v>
      </c>
      <c r="I21" s="11">
        <v>38510</v>
      </c>
      <c r="J21" s="12"/>
      <c r="K21" s="2"/>
      <c r="L21" s="1"/>
      <c r="M21" s="2"/>
      <c r="N21" s="2"/>
      <c r="O21" s="17"/>
      <c r="P21" s="17"/>
      <c r="Q21" s="17"/>
      <c r="R21" s="17"/>
      <c r="S21" s="17"/>
      <c r="T21" s="18"/>
      <c r="U21" s="17"/>
      <c r="V21" s="18"/>
      <c r="W21" s="17"/>
      <c r="X21" s="17"/>
      <c r="Y21" s="20"/>
      <c r="AF21" s="29">
        <f t="shared" si="0"/>
        <v>0</v>
      </c>
      <c r="AG21" s="29">
        <f t="shared" si="1"/>
        <v>0</v>
      </c>
    </row>
    <row r="22" spans="1:33">
      <c r="A22" s="7"/>
      <c r="B22" s="7"/>
      <c r="C22" s="7"/>
      <c r="D22" s="8">
        <v>37845</v>
      </c>
      <c r="E22" s="9">
        <v>11200</v>
      </c>
      <c r="F22" s="8">
        <v>37845</v>
      </c>
      <c r="G22" s="10">
        <v>24</v>
      </c>
      <c r="H22" s="9">
        <v>11200</v>
      </c>
      <c r="I22" s="11">
        <v>38565</v>
      </c>
      <c r="J22" s="12"/>
      <c r="K22" s="2"/>
      <c r="L22" s="1"/>
      <c r="M22" s="2"/>
      <c r="N22" s="2"/>
      <c r="O22" s="17"/>
      <c r="P22" s="17"/>
      <c r="Q22" s="17"/>
      <c r="R22" s="17"/>
      <c r="S22" s="17"/>
      <c r="T22" s="18"/>
      <c r="U22" s="17"/>
      <c r="V22" s="18"/>
      <c r="W22" s="17"/>
      <c r="X22" s="17"/>
      <c r="Y22" s="20"/>
      <c r="AF22" s="29">
        <f t="shared" si="0"/>
        <v>0</v>
      </c>
      <c r="AG22" s="29">
        <f t="shared" si="1"/>
        <v>0</v>
      </c>
    </row>
    <row r="23" spans="1:33">
      <c r="A23" s="7"/>
      <c r="B23" s="7"/>
      <c r="C23" s="7"/>
      <c r="D23" s="8">
        <v>37920</v>
      </c>
      <c r="E23" s="9">
        <v>350</v>
      </c>
      <c r="F23" s="8">
        <v>37920</v>
      </c>
      <c r="G23" s="10">
        <v>24</v>
      </c>
      <c r="H23" s="9">
        <v>350</v>
      </c>
      <c r="I23" s="11">
        <v>38640</v>
      </c>
      <c r="J23" s="12"/>
      <c r="K23" s="2"/>
      <c r="L23" s="1"/>
      <c r="M23" s="2"/>
      <c r="N23" s="2"/>
      <c r="O23" s="17"/>
      <c r="P23" s="17"/>
      <c r="Q23" s="17"/>
      <c r="R23" s="17"/>
      <c r="S23" s="17"/>
      <c r="T23" s="18"/>
      <c r="U23" s="17"/>
      <c r="V23" s="18"/>
      <c r="W23" s="17"/>
      <c r="X23" s="17"/>
      <c r="Y23" s="20"/>
      <c r="AF23" s="29">
        <f t="shared" si="0"/>
        <v>0</v>
      </c>
      <c r="AG23" s="29">
        <f t="shared" si="1"/>
        <v>0</v>
      </c>
    </row>
    <row r="24" spans="1:33">
      <c r="A24" s="7"/>
      <c r="B24" s="7"/>
      <c r="C24" s="7"/>
      <c r="D24" s="8">
        <v>38134</v>
      </c>
      <c r="E24" s="9">
        <v>2268</v>
      </c>
      <c r="F24" s="8">
        <v>38134</v>
      </c>
      <c r="G24" s="10">
        <v>24</v>
      </c>
      <c r="H24" s="9">
        <v>2268</v>
      </c>
      <c r="I24" s="11">
        <v>38854</v>
      </c>
      <c r="J24" s="12"/>
      <c r="K24" s="2"/>
      <c r="L24" s="1"/>
      <c r="M24" s="2"/>
      <c r="N24" s="2"/>
      <c r="O24" s="17"/>
      <c r="P24" s="17"/>
      <c r="Q24" s="17"/>
      <c r="R24" s="17"/>
      <c r="S24" s="17"/>
      <c r="T24" s="18"/>
      <c r="U24" s="17"/>
      <c r="V24" s="18"/>
      <c r="W24" s="17"/>
      <c r="X24" s="17"/>
      <c r="Y24" s="20"/>
      <c r="AF24" s="29">
        <f t="shared" si="0"/>
        <v>0</v>
      </c>
      <c r="AG24" s="29">
        <f t="shared" si="1"/>
        <v>0</v>
      </c>
    </row>
    <row r="25" spans="1:33">
      <c r="A25" s="7"/>
      <c r="B25" s="7"/>
      <c r="C25" s="7"/>
      <c r="D25" s="8">
        <v>38211</v>
      </c>
      <c r="E25" s="9">
        <v>538</v>
      </c>
      <c r="F25" s="8">
        <v>38211</v>
      </c>
      <c r="G25" s="10">
        <v>24</v>
      </c>
      <c r="H25" s="9">
        <v>538</v>
      </c>
      <c r="I25" s="11">
        <v>38931</v>
      </c>
      <c r="J25" s="12"/>
      <c r="K25" s="2"/>
      <c r="L25" s="1"/>
      <c r="M25" s="2"/>
      <c r="N25" s="2"/>
      <c r="O25" s="17"/>
      <c r="P25" s="17"/>
      <c r="Q25" s="17"/>
      <c r="R25" s="17"/>
      <c r="S25" s="17"/>
      <c r="T25" s="18"/>
      <c r="U25" s="17"/>
      <c r="V25" s="18"/>
      <c r="W25" s="17"/>
      <c r="X25" s="17"/>
      <c r="Y25" s="20"/>
      <c r="AF25" s="29">
        <f t="shared" si="0"/>
        <v>0</v>
      </c>
      <c r="AG25" s="29">
        <f t="shared" si="1"/>
        <v>0</v>
      </c>
    </row>
    <row r="26" spans="1:33">
      <c r="A26" s="7"/>
      <c r="B26" s="7"/>
      <c r="C26" s="7"/>
      <c r="D26" s="8">
        <v>38254</v>
      </c>
      <c r="E26" s="9">
        <v>1500</v>
      </c>
      <c r="F26" s="8">
        <v>38254</v>
      </c>
      <c r="G26" s="10">
        <v>24</v>
      </c>
      <c r="H26" s="9">
        <v>1500</v>
      </c>
      <c r="I26" s="11">
        <v>38974</v>
      </c>
      <c r="J26" s="12"/>
      <c r="K26" s="2"/>
      <c r="L26" s="1"/>
      <c r="M26" s="2"/>
      <c r="N26" s="2"/>
      <c r="O26" s="17"/>
      <c r="P26" s="17"/>
      <c r="Q26" s="17"/>
      <c r="R26" s="17"/>
      <c r="S26" s="17"/>
      <c r="T26" s="18"/>
      <c r="U26" s="17"/>
      <c r="V26" s="18"/>
      <c r="W26" s="17"/>
      <c r="X26" s="17"/>
      <c r="Y26" s="20"/>
      <c r="AF26" s="29">
        <f t="shared" si="0"/>
        <v>0</v>
      </c>
      <c r="AG26" s="29">
        <f t="shared" si="1"/>
        <v>0</v>
      </c>
    </row>
    <row r="27" spans="1:33">
      <c r="A27" s="7"/>
      <c r="B27" s="7"/>
      <c r="C27" s="7"/>
      <c r="D27" s="8">
        <v>38322</v>
      </c>
      <c r="E27" s="9">
        <v>6414</v>
      </c>
      <c r="F27" s="8">
        <v>38322</v>
      </c>
      <c r="G27" s="10">
        <v>24</v>
      </c>
      <c r="H27" s="9">
        <v>6414</v>
      </c>
      <c r="I27" s="11">
        <v>39042</v>
      </c>
      <c r="J27" s="12"/>
      <c r="K27" s="2"/>
      <c r="L27" s="1"/>
      <c r="M27" s="2"/>
      <c r="N27" s="2"/>
      <c r="O27" s="17"/>
      <c r="P27" s="17"/>
      <c r="Q27" s="17"/>
      <c r="R27" s="17"/>
      <c r="S27" s="17"/>
      <c r="T27" s="18"/>
      <c r="U27" s="17"/>
      <c r="V27" s="18"/>
      <c r="W27" s="17"/>
      <c r="X27" s="17"/>
      <c r="Y27" s="20"/>
      <c r="AF27" s="29">
        <f t="shared" si="0"/>
        <v>0</v>
      </c>
      <c r="AG27" s="29">
        <f t="shared" si="1"/>
        <v>0</v>
      </c>
    </row>
    <row r="28" spans="1:33">
      <c r="A28" s="7"/>
      <c r="B28" s="7"/>
      <c r="C28" s="7"/>
      <c r="D28" s="8">
        <v>38344</v>
      </c>
      <c r="E28" s="9">
        <v>898</v>
      </c>
      <c r="F28" s="8">
        <v>38344</v>
      </c>
      <c r="G28" s="10">
        <v>24</v>
      </c>
      <c r="H28" s="9">
        <v>898</v>
      </c>
      <c r="I28" s="11">
        <v>39064</v>
      </c>
      <c r="J28" s="12"/>
      <c r="K28" s="2"/>
      <c r="L28" s="1"/>
      <c r="M28" s="2"/>
      <c r="N28" s="2"/>
      <c r="O28" s="17"/>
      <c r="P28" s="17"/>
      <c r="Q28" s="17"/>
      <c r="R28" s="17"/>
      <c r="S28" s="17"/>
      <c r="T28" s="18"/>
      <c r="U28" s="17"/>
      <c r="V28" s="18"/>
      <c r="W28" s="17"/>
      <c r="X28" s="17"/>
      <c r="Y28" s="20"/>
      <c r="AF28" s="29">
        <f t="shared" si="0"/>
        <v>0</v>
      </c>
      <c r="AG28" s="29">
        <f t="shared" si="1"/>
        <v>0</v>
      </c>
    </row>
    <row r="29" spans="1:33">
      <c r="A29" s="7"/>
      <c r="B29" s="7"/>
      <c r="C29" s="7"/>
      <c r="D29" s="8">
        <v>38357</v>
      </c>
      <c r="E29" s="9">
        <v>820</v>
      </c>
      <c r="F29" s="8">
        <v>38357</v>
      </c>
      <c r="G29" s="10">
        <v>24</v>
      </c>
      <c r="H29" s="9">
        <v>820</v>
      </c>
      <c r="I29" s="11">
        <v>39077</v>
      </c>
      <c r="J29" s="12"/>
      <c r="K29" s="2"/>
      <c r="L29" s="1"/>
      <c r="M29" s="2"/>
      <c r="N29" s="2"/>
      <c r="O29" s="17"/>
      <c r="P29" s="17"/>
      <c r="Q29" s="17"/>
      <c r="R29" s="17"/>
      <c r="S29" s="17"/>
      <c r="T29" s="18"/>
      <c r="U29" s="17"/>
      <c r="V29" s="18"/>
      <c r="W29" s="17"/>
      <c r="X29" s="17"/>
      <c r="Y29" s="20"/>
      <c r="AF29" s="29">
        <f t="shared" si="0"/>
        <v>0</v>
      </c>
      <c r="AG29" s="29">
        <f t="shared" si="1"/>
        <v>0</v>
      </c>
    </row>
    <row r="30" spans="1:33">
      <c r="A30" s="7"/>
      <c r="B30" s="7"/>
      <c r="C30" s="7"/>
      <c r="D30" s="8">
        <v>38736</v>
      </c>
      <c r="E30" s="9">
        <v>2050</v>
      </c>
      <c r="F30" s="8">
        <v>38736</v>
      </c>
      <c r="G30" s="10">
        <v>24</v>
      </c>
      <c r="H30" s="9">
        <v>2050</v>
      </c>
      <c r="I30" s="11">
        <v>39456</v>
      </c>
      <c r="J30" s="12"/>
      <c r="K30" s="2"/>
      <c r="L30" s="1"/>
      <c r="M30" s="2"/>
      <c r="N30" s="2"/>
      <c r="O30" s="17"/>
      <c r="P30" s="17"/>
      <c r="Q30" s="17"/>
      <c r="R30" s="17"/>
      <c r="S30" s="17"/>
      <c r="T30" s="18"/>
      <c r="U30" s="17"/>
      <c r="V30" s="18"/>
      <c r="W30" s="17"/>
      <c r="X30" s="17"/>
      <c r="Y30" s="20"/>
      <c r="AF30" s="29">
        <f t="shared" si="0"/>
        <v>0</v>
      </c>
      <c r="AG30" s="29">
        <f t="shared" si="1"/>
        <v>0</v>
      </c>
    </row>
    <row r="31" spans="1:33">
      <c r="A31" s="7"/>
      <c r="B31" s="7"/>
      <c r="C31" s="7"/>
      <c r="D31" s="8">
        <v>38840</v>
      </c>
      <c r="E31" s="9">
        <v>1229</v>
      </c>
      <c r="F31" s="8">
        <v>38840</v>
      </c>
      <c r="G31" s="10">
        <v>24</v>
      </c>
      <c r="H31" s="9">
        <v>1229</v>
      </c>
      <c r="I31" s="11">
        <v>39560</v>
      </c>
      <c r="J31" s="12"/>
      <c r="K31" s="2"/>
      <c r="L31" s="1"/>
      <c r="M31" s="2"/>
      <c r="N31" s="2"/>
      <c r="O31" s="17"/>
      <c r="P31" s="17"/>
      <c r="Q31" s="17"/>
      <c r="R31" s="17"/>
      <c r="S31" s="17"/>
      <c r="T31" s="18"/>
      <c r="U31" s="17"/>
      <c r="V31" s="18"/>
      <c r="W31" s="17"/>
      <c r="X31" s="17"/>
      <c r="Y31" s="20"/>
      <c r="AF31" s="29">
        <f t="shared" si="0"/>
        <v>0</v>
      </c>
      <c r="AG31" s="29">
        <f t="shared" si="1"/>
        <v>0</v>
      </c>
    </row>
    <row r="32" spans="1:33">
      <c r="A32" s="7"/>
      <c r="B32" s="7"/>
      <c r="C32" s="7"/>
      <c r="D32" s="8">
        <v>38964</v>
      </c>
      <c r="E32" s="9">
        <v>2430</v>
      </c>
      <c r="F32" s="8">
        <v>38964</v>
      </c>
      <c r="G32" s="10">
        <v>24</v>
      </c>
      <c r="H32" s="9">
        <v>2430</v>
      </c>
      <c r="I32" s="11">
        <v>39684</v>
      </c>
      <c r="J32" s="12"/>
      <c r="K32" s="2"/>
      <c r="L32" s="1"/>
      <c r="M32" s="2"/>
      <c r="N32" s="2"/>
      <c r="O32" s="17"/>
      <c r="P32" s="17"/>
      <c r="Q32" s="17"/>
      <c r="R32" s="17"/>
      <c r="S32" s="17"/>
      <c r="T32" s="18"/>
      <c r="U32" s="17"/>
      <c r="V32" s="18"/>
      <c r="W32" s="17"/>
      <c r="X32" s="17"/>
      <c r="Y32" s="20"/>
      <c r="AF32" s="29">
        <f t="shared" si="0"/>
        <v>0</v>
      </c>
      <c r="AG32" s="29">
        <f t="shared" si="1"/>
        <v>0</v>
      </c>
    </row>
    <row r="33" spans="1:33">
      <c r="A33" s="7"/>
      <c r="B33" s="7"/>
      <c r="C33" s="7"/>
      <c r="D33" s="8">
        <v>39029</v>
      </c>
      <c r="E33" s="9">
        <v>490</v>
      </c>
      <c r="F33" s="8">
        <v>39029</v>
      </c>
      <c r="G33" s="10">
        <v>24</v>
      </c>
      <c r="H33" s="9">
        <v>490</v>
      </c>
      <c r="I33" s="11">
        <v>39749</v>
      </c>
      <c r="J33" s="12"/>
      <c r="K33" s="2"/>
      <c r="L33" s="1"/>
      <c r="M33" s="2"/>
      <c r="N33" s="2"/>
      <c r="O33" s="17"/>
      <c r="P33" s="17"/>
      <c r="Q33" s="17"/>
      <c r="R33" s="17"/>
      <c r="S33" s="17"/>
      <c r="T33" s="18"/>
      <c r="U33" s="17"/>
      <c r="V33" s="18"/>
      <c r="W33" s="17"/>
      <c r="X33" s="17"/>
      <c r="Y33" s="20"/>
      <c r="AF33" s="29">
        <f t="shared" si="0"/>
        <v>0</v>
      </c>
      <c r="AG33" s="29">
        <f t="shared" si="1"/>
        <v>0</v>
      </c>
    </row>
    <row r="34" spans="1:33">
      <c r="A34" s="7"/>
      <c r="B34" s="7"/>
      <c r="C34" s="7"/>
      <c r="D34" s="8">
        <v>39113</v>
      </c>
      <c r="E34" s="9">
        <v>900.86</v>
      </c>
      <c r="F34" s="8">
        <v>39113</v>
      </c>
      <c r="G34" s="10">
        <v>24</v>
      </c>
      <c r="H34" s="9">
        <v>900.86</v>
      </c>
      <c r="I34" s="11">
        <v>39833</v>
      </c>
      <c r="J34" s="12"/>
      <c r="K34" s="2"/>
      <c r="L34" s="1"/>
      <c r="M34" s="2"/>
      <c r="N34" s="2"/>
      <c r="O34" s="17"/>
      <c r="P34" s="17"/>
      <c r="Q34" s="17"/>
      <c r="R34" s="17"/>
      <c r="S34" s="17"/>
      <c r="T34" s="18"/>
      <c r="U34" s="17"/>
      <c r="V34" s="18"/>
      <c r="W34" s="17"/>
      <c r="X34" s="17"/>
      <c r="Y34" s="20"/>
      <c r="AF34" s="29">
        <f t="shared" si="0"/>
        <v>39.38185792349725</v>
      </c>
      <c r="AG34" s="29">
        <f t="shared" si="1"/>
        <v>0</v>
      </c>
    </row>
    <row r="35" spans="1:33">
      <c r="A35" s="7"/>
      <c r="B35" s="7"/>
      <c r="C35" s="7"/>
      <c r="D35" s="8">
        <v>39100</v>
      </c>
      <c r="E35" s="9">
        <v>2415.9499999999998</v>
      </c>
      <c r="F35" s="8">
        <v>39100</v>
      </c>
      <c r="G35" s="10">
        <v>24</v>
      </c>
      <c r="H35" s="9">
        <v>2415.9499999999998</v>
      </c>
      <c r="I35" s="11">
        <v>39820</v>
      </c>
      <c r="J35" s="12"/>
      <c r="K35" s="2"/>
      <c r="L35" s="1"/>
      <c r="M35" s="2"/>
      <c r="N35" s="2"/>
      <c r="O35" s="17"/>
      <c r="P35" s="17"/>
      <c r="Q35" s="17"/>
      <c r="R35" s="17"/>
      <c r="S35" s="17"/>
      <c r="T35" s="18"/>
      <c r="U35" s="17"/>
      <c r="V35" s="18"/>
      <c r="W35" s="17"/>
      <c r="X35" s="17"/>
      <c r="Y35" s="20"/>
      <c r="AF35" s="29">
        <f t="shared" si="0"/>
        <v>62.70908469945357</v>
      </c>
      <c r="AG35" s="29">
        <f t="shared" si="1"/>
        <v>0</v>
      </c>
    </row>
    <row r="36" spans="1:33">
      <c r="A36" s="7"/>
      <c r="B36" s="7"/>
      <c r="C36" s="7"/>
      <c r="D36" s="8">
        <v>39202</v>
      </c>
      <c r="E36" s="9">
        <v>156</v>
      </c>
      <c r="F36" s="8">
        <v>39202</v>
      </c>
      <c r="G36" s="10">
        <v>24</v>
      </c>
      <c r="H36" s="9">
        <v>156</v>
      </c>
      <c r="I36" s="11">
        <v>39922</v>
      </c>
      <c r="J36" s="12"/>
      <c r="K36" s="2"/>
      <c r="L36" s="1"/>
      <c r="M36" s="2"/>
      <c r="N36" s="2"/>
      <c r="O36" s="17"/>
      <c r="P36" s="17"/>
      <c r="Q36" s="17"/>
      <c r="R36" s="17"/>
      <c r="S36" s="17"/>
      <c r="T36" s="18"/>
      <c r="U36" s="17"/>
      <c r="V36" s="18"/>
      <c r="W36" s="17"/>
      <c r="X36" s="17"/>
      <c r="Y36" s="20"/>
      <c r="AF36" s="29">
        <f t="shared" si="0"/>
        <v>25.786885245901644</v>
      </c>
      <c r="AG36" s="29">
        <f t="shared" si="1"/>
        <v>0</v>
      </c>
    </row>
    <row r="37" spans="1:33">
      <c r="A37" s="7"/>
      <c r="B37" s="7"/>
      <c r="C37" s="7"/>
      <c r="D37" s="8">
        <v>39338</v>
      </c>
      <c r="E37" s="9">
        <v>305</v>
      </c>
      <c r="F37" s="8">
        <v>39338</v>
      </c>
      <c r="G37" s="10">
        <v>24</v>
      </c>
      <c r="H37" s="9">
        <v>305</v>
      </c>
      <c r="I37" s="11">
        <v>40058</v>
      </c>
      <c r="J37" s="12"/>
      <c r="K37" s="2"/>
      <c r="L37" s="1"/>
      <c r="M37" s="2"/>
      <c r="N37" s="2"/>
      <c r="O37" s="17"/>
      <c r="P37" s="17"/>
      <c r="Q37" s="17"/>
      <c r="R37" s="17"/>
      <c r="S37" s="17"/>
      <c r="T37" s="18"/>
      <c r="U37" s="17"/>
      <c r="V37" s="18"/>
      <c r="W37" s="17"/>
      <c r="X37" s="17"/>
      <c r="Y37" s="20"/>
      <c r="AF37" s="29">
        <f t="shared" si="0"/>
        <v>107.08333333333334</v>
      </c>
      <c r="AG37" s="29">
        <f t="shared" si="1"/>
        <v>0</v>
      </c>
    </row>
    <row r="38" spans="1:33">
      <c r="A38" s="7"/>
      <c r="B38" s="7"/>
      <c r="C38" s="7"/>
      <c r="D38" s="8">
        <v>39430</v>
      </c>
      <c r="E38" s="9">
        <v>41059.56</v>
      </c>
      <c r="F38" s="8">
        <v>39430</v>
      </c>
      <c r="G38" s="10">
        <v>24</v>
      </c>
      <c r="H38" s="9">
        <v>41059.56</v>
      </c>
      <c r="I38" s="11">
        <v>40150</v>
      </c>
      <c r="J38" s="12"/>
      <c r="K38" s="2"/>
      <c r="L38" s="1"/>
      <c r="M38" s="2"/>
      <c r="N38" s="2"/>
      <c r="O38" s="17"/>
      <c r="P38" s="17"/>
      <c r="Q38" s="17"/>
      <c r="R38" s="17"/>
      <c r="S38" s="17"/>
      <c r="T38" s="18"/>
      <c r="U38" s="17"/>
      <c r="V38" s="18"/>
      <c r="W38" s="17"/>
      <c r="X38" s="17"/>
      <c r="Y38" s="20"/>
      <c r="AF38" s="29">
        <f t="shared" si="0"/>
        <v>19576.210983606557</v>
      </c>
      <c r="AG38" s="29">
        <f t="shared" si="1"/>
        <v>0</v>
      </c>
    </row>
    <row r="39" spans="1:33">
      <c r="A39" s="7"/>
      <c r="B39" s="7"/>
      <c r="C39" s="7"/>
      <c r="D39" s="8">
        <v>39434</v>
      </c>
      <c r="E39" s="9">
        <v>180</v>
      </c>
      <c r="F39" s="8">
        <v>39434</v>
      </c>
      <c r="G39" s="10">
        <v>24</v>
      </c>
      <c r="H39" s="9">
        <v>180</v>
      </c>
      <c r="I39" s="11">
        <v>40154</v>
      </c>
      <c r="J39" s="12"/>
      <c r="K39" s="2"/>
      <c r="L39" s="1"/>
      <c r="M39" s="2"/>
      <c r="N39" s="2"/>
      <c r="O39" s="17"/>
      <c r="P39" s="17"/>
      <c r="Q39" s="17"/>
      <c r="R39" s="17"/>
      <c r="S39" s="17"/>
      <c r="T39" s="18"/>
      <c r="U39" s="17"/>
      <c r="V39" s="18"/>
      <c r="W39" s="17"/>
      <c r="X39" s="17"/>
      <c r="Y39" s="20"/>
      <c r="AF39" s="29">
        <f t="shared" si="0"/>
        <v>86.803278688524586</v>
      </c>
      <c r="AG39" s="29">
        <f t="shared" si="1"/>
        <v>0</v>
      </c>
    </row>
    <row r="40" spans="1:33">
      <c r="A40" s="7"/>
      <c r="B40" s="7"/>
      <c r="C40" s="7"/>
      <c r="D40" s="8">
        <v>39437</v>
      </c>
      <c r="E40" s="9">
        <v>60</v>
      </c>
      <c r="F40" s="8">
        <v>39437</v>
      </c>
      <c r="G40" s="10">
        <v>24</v>
      </c>
      <c r="H40" s="9">
        <v>60</v>
      </c>
      <c r="I40" s="11">
        <v>40157</v>
      </c>
      <c r="J40" s="12"/>
      <c r="K40" s="2"/>
      <c r="L40" s="1"/>
      <c r="M40" s="2"/>
      <c r="N40" s="2"/>
      <c r="O40" s="17"/>
      <c r="P40" s="17"/>
      <c r="Q40" s="17"/>
      <c r="R40" s="17"/>
      <c r="S40" s="17"/>
      <c r="T40" s="18"/>
      <c r="U40" s="17"/>
      <c r="V40" s="18"/>
      <c r="W40" s="17"/>
      <c r="X40" s="17"/>
      <c r="Y40" s="20"/>
      <c r="AF40" s="29">
        <f t="shared" si="0"/>
        <v>29.180327868852459</v>
      </c>
      <c r="AG40" s="29">
        <f t="shared" si="1"/>
        <v>0</v>
      </c>
    </row>
    <row r="41" spans="1:33">
      <c r="A41" s="7"/>
      <c r="B41" s="7"/>
      <c r="C41" s="7"/>
      <c r="D41" s="8">
        <v>39539</v>
      </c>
      <c r="E41" s="9">
        <v>5106.6899999999996</v>
      </c>
      <c r="F41" s="8">
        <v>39539</v>
      </c>
      <c r="G41" s="10">
        <v>24</v>
      </c>
      <c r="H41" s="9">
        <v>5106.6899999999996</v>
      </c>
      <c r="I41" s="11">
        <v>40259</v>
      </c>
      <c r="J41" s="12"/>
      <c r="K41" s="2"/>
      <c r="L41" s="1"/>
      <c r="M41" s="2"/>
      <c r="N41" s="2"/>
      <c r="O41" s="17"/>
      <c r="P41" s="17"/>
      <c r="Q41" s="17"/>
      <c r="R41" s="17"/>
      <c r="S41" s="17"/>
      <c r="T41" s="18"/>
      <c r="U41" s="17"/>
      <c r="V41" s="18"/>
      <c r="W41" s="17"/>
      <c r="X41" s="17"/>
      <c r="Y41" s="20"/>
      <c r="AF41" s="29">
        <f t="shared" si="0"/>
        <v>2553.3449999999998</v>
      </c>
      <c r="AG41" s="29">
        <f t="shared" si="1"/>
        <v>641.82442622950794</v>
      </c>
    </row>
    <row r="42" spans="1:33">
      <c r="A42" s="7"/>
      <c r="B42" s="7"/>
      <c r="C42" s="7"/>
      <c r="D42" s="8">
        <v>39623</v>
      </c>
      <c r="E42" s="9">
        <v>1157.08</v>
      </c>
      <c r="F42" s="8">
        <v>39623</v>
      </c>
      <c r="G42" s="10">
        <v>24</v>
      </c>
      <c r="H42" s="9">
        <v>1157.08</v>
      </c>
      <c r="I42" s="11">
        <v>40343</v>
      </c>
      <c r="J42" s="12"/>
      <c r="K42" s="2"/>
      <c r="L42" s="1"/>
      <c r="M42" s="2"/>
      <c r="N42" s="2"/>
      <c r="O42" s="17"/>
      <c r="P42" s="17"/>
      <c r="Q42" s="17"/>
      <c r="R42" s="17"/>
      <c r="S42" s="17"/>
      <c r="T42" s="18"/>
      <c r="U42" s="17"/>
      <c r="V42" s="18"/>
      <c r="W42" s="17"/>
      <c r="X42" s="17"/>
      <c r="Y42" s="20"/>
      <c r="AF42" s="29">
        <f t="shared" si="0"/>
        <v>578.54</v>
      </c>
      <c r="AG42" s="29">
        <f t="shared" si="1"/>
        <v>278.20502732240436</v>
      </c>
    </row>
    <row r="43" spans="1:33">
      <c r="A43" s="7"/>
      <c r="B43" s="7"/>
      <c r="C43" s="7"/>
      <c r="D43" s="8">
        <v>39630</v>
      </c>
      <c r="E43" s="9">
        <v>3450</v>
      </c>
      <c r="F43" s="8">
        <v>39630</v>
      </c>
      <c r="G43" s="10">
        <v>24</v>
      </c>
      <c r="H43" s="9">
        <v>3450</v>
      </c>
      <c r="I43" s="11">
        <v>40350</v>
      </c>
      <c r="J43" s="12"/>
      <c r="K43" s="2"/>
      <c r="L43" s="1"/>
      <c r="M43" s="2"/>
      <c r="N43" s="2"/>
      <c r="O43" s="17"/>
      <c r="P43" s="17"/>
      <c r="Q43" s="17"/>
      <c r="R43" s="17"/>
      <c r="S43" s="17"/>
      <c r="T43" s="18"/>
      <c r="U43" s="17"/>
      <c r="V43" s="18"/>
      <c r="W43" s="17"/>
      <c r="X43" s="17"/>
      <c r="Y43" s="20"/>
      <c r="AF43" s="29">
        <f t="shared" si="0"/>
        <v>1725</v>
      </c>
      <c r="AG43" s="29">
        <f t="shared" si="1"/>
        <v>862.5</v>
      </c>
    </row>
    <row r="44" spans="1:33">
      <c r="A44" s="7"/>
      <c r="B44" s="7"/>
      <c r="C44" s="7"/>
      <c r="D44" s="8">
        <v>39668</v>
      </c>
      <c r="E44" s="9">
        <v>900</v>
      </c>
      <c r="F44" s="8">
        <v>39668</v>
      </c>
      <c r="G44" s="10">
        <v>24</v>
      </c>
      <c r="H44" s="9">
        <v>900</v>
      </c>
      <c r="I44" s="11">
        <v>40388</v>
      </c>
      <c r="J44" s="12"/>
      <c r="K44" s="2"/>
      <c r="L44" s="1"/>
      <c r="M44" s="2"/>
      <c r="N44" s="2"/>
      <c r="O44" s="17"/>
      <c r="P44" s="17"/>
      <c r="Q44" s="17"/>
      <c r="R44" s="17"/>
      <c r="S44" s="17"/>
      <c r="T44" s="18"/>
      <c r="U44" s="17"/>
      <c r="V44" s="18"/>
      <c r="W44" s="17"/>
      <c r="X44" s="17"/>
      <c r="Y44" s="20"/>
      <c r="AF44" s="29">
        <f t="shared" si="0"/>
        <v>450</v>
      </c>
      <c r="AG44" s="29">
        <f t="shared" si="1"/>
        <v>271.72131147540983</v>
      </c>
    </row>
    <row r="45" spans="1:33">
      <c r="A45" s="7"/>
      <c r="B45" s="7"/>
      <c r="C45" s="7"/>
      <c r="D45" s="8">
        <v>39758</v>
      </c>
      <c r="E45" s="9">
        <v>1200.69</v>
      </c>
      <c r="F45" s="8">
        <v>39758</v>
      </c>
      <c r="G45" s="10">
        <v>24</v>
      </c>
      <c r="H45" s="9">
        <v>1200.69</v>
      </c>
      <c r="I45" s="11">
        <v>40478</v>
      </c>
      <c r="J45" s="12"/>
      <c r="K45" s="2"/>
      <c r="L45" s="1"/>
      <c r="M45" s="2"/>
      <c r="N45" s="2"/>
      <c r="O45" s="17"/>
      <c r="P45" s="17"/>
      <c r="Q45" s="17"/>
      <c r="R45" s="17"/>
      <c r="S45" s="17"/>
      <c r="T45" s="18"/>
      <c r="U45" s="17"/>
      <c r="V45" s="18"/>
      <c r="W45" s="17"/>
      <c r="X45" s="17"/>
      <c r="Y45" s="20"/>
      <c r="AF45" s="29">
        <f t="shared" si="0"/>
        <v>600.34500000000003</v>
      </c>
      <c r="AG45" s="29">
        <f t="shared" si="1"/>
        <v>510.12922131147542</v>
      </c>
    </row>
    <row r="46" spans="1:33">
      <c r="A46" s="7"/>
      <c r="B46" s="7"/>
      <c r="C46" s="7"/>
      <c r="D46" s="8">
        <v>40459</v>
      </c>
      <c r="E46" s="9">
        <v>716</v>
      </c>
      <c r="F46" s="8">
        <v>40459</v>
      </c>
      <c r="G46" s="10">
        <v>24</v>
      </c>
      <c r="H46" s="9">
        <v>141.24</v>
      </c>
      <c r="I46" s="11">
        <f>F46+G46*30.4</f>
        <v>41188.6</v>
      </c>
      <c r="J46" s="12"/>
      <c r="K46" s="2"/>
      <c r="L46" s="1"/>
      <c r="M46" s="2"/>
      <c r="N46" s="2"/>
      <c r="O46" s="17"/>
      <c r="P46" s="17"/>
      <c r="Q46" s="17"/>
      <c r="R46" s="17"/>
      <c r="S46" s="17"/>
      <c r="T46" s="18"/>
      <c r="U46" s="17"/>
      <c r="V46" s="18"/>
      <c r="W46" s="17"/>
      <c r="X46" s="17"/>
      <c r="Y46" s="20"/>
      <c r="AF46" s="29">
        <f t="shared" si="0"/>
        <v>0</v>
      </c>
      <c r="AG46" s="29">
        <f t="shared" si="1"/>
        <v>82.163934426229517</v>
      </c>
    </row>
    <row r="47" spans="1:33">
      <c r="A47" s="7"/>
      <c r="B47" s="7"/>
      <c r="C47" s="7"/>
      <c r="D47" s="8">
        <v>34857</v>
      </c>
      <c r="E47" s="9">
        <v>3885.93</v>
      </c>
      <c r="F47" s="8">
        <v>34857</v>
      </c>
      <c r="G47" s="10">
        <v>36</v>
      </c>
      <c r="H47" s="9">
        <v>3885.93</v>
      </c>
      <c r="I47" s="11">
        <v>35937</v>
      </c>
      <c r="J47" s="12"/>
      <c r="K47" s="2"/>
      <c r="L47" s="1"/>
      <c r="M47" s="2"/>
      <c r="N47" s="2"/>
      <c r="O47" s="17"/>
      <c r="P47" s="17"/>
      <c r="Q47" s="17"/>
      <c r="R47" s="17"/>
      <c r="S47" s="17"/>
      <c r="T47" s="18"/>
      <c r="U47" s="17"/>
      <c r="V47" s="18"/>
      <c r="W47" s="17"/>
      <c r="X47" s="17"/>
      <c r="Y47" s="20"/>
      <c r="AF47" s="29">
        <f t="shared" si="0"/>
        <v>0</v>
      </c>
      <c r="AG47" s="29">
        <f t="shared" si="1"/>
        <v>0</v>
      </c>
    </row>
    <row r="48" spans="1:33">
      <c r="A48" s="7"/>
      <c r="B48" s="7"/>
      <c r="C48" s="7"/>
      <c r="D48" s="8">
        <v>34870</v>
      </c>
      <c r="E48" s="9">
        <v>4786.8999999999996</v>
      </c>
      <c r="F48" s="8">
        <v>34870</v>
      </c>
      <c r="G48" s="10">
        <v>36</v>
      </c>
      <c r="H48" s="9">
        <v>4786.8999999999996</v>
      </c>
      <c r="I48" s="11">
        <v>35950</v>
      </c>
      <c r="J48" s="12"/>
      <c r="K48" s="2"/>
      <c r="L48" s="1"/>
      <c r="M48" s="2"/>
      <c r="N48" s="2"/>
      <c r="O48" s="17"/>
      <c r="P48" s="17"/>
      <c r="Q48" s="17"/>
      <c r="R48" s="17"/>
      <c r="S48" s="17"/>
      <c r="T48" s="18"/>
      <c r="U48" s="17"/>
      <c r="V48" s="18"/>
      <c r="W48" s="17"/>
      <c r="X48" s="17"/>
      <c r="Y48" s="20"/>
      <c r="AF48" s="29">
        <f t="shared" si="0"/>
        <v>0</v>
      </c>
      <c r="AG48" s="29">
        <f t="shared" si="1"/>
        <v>0</v>
      </c>
    </row>
    <row r="49" spans="1:33">
      <c r="A49" s="7"/>
      <c r="B49" s="7"/>
      <c r="C49" s="7"/>
      <c r="D49" s="8">
        <v>34871</v>
      </c>
      <c r="E49" s="9">
        <v>1086.96</v>
      </c>
      <c r="F49" s="8">
        <v>34871</v>
      </c>
      <c r="G49" s="10">
        <v>36</v>
      </c>
      <c r="H49" s="9">
        <v>1086.96</v>
      </c>
      <c r="I49" s="11">
        <v>35951</v>
      </c>
      <c r="J49" s="12"/>
      <c r="K49" s="2"/>
      <c r="L49" s="1"/>
      <c r="M49" s="2"/>
      <c r="N49" s="2"/>
      <c r="O49" s="17"/>
      <c r="P49" s="17"/>
      <c r="Q49" s="17"/>
      <c r="R49" s="17"/>
      <c r="S49" s="17"/>
      <c r="T49" s="18"/>
      <c r="U49" s="17"/>
      <c r="V49" s="18"/>
      <c r="W49" s="17"/>
      <c r="X49" s="17"/>
      <c r="Y49" s="20"/>
      <c r="AF49" s="29">
        <f t="shared" si="0"/>
        <v>0</v>
      </c>
      <c r="AG49" s="29">
        <f t="shared" si="1"/>
        <v>0</v>
      </c>
    </row>
    <row r="50" spans="1:33">
      <c r="A50" s="7"/>
      <c r="B50" s="7"/>
      <c r="C50" s="7"/>
      <c r="D50" s="8">
        <v>34906</v>
      </c>
      <c r="E50" s="9">
        <v>3505.57</v>
      </c>
      <c r="F50" s="8">
        <v>34906</v>
      </c>
      <c r="G50" s="10">
        <v>36</v>
      </c>
      <c r="H50" s="9">
        <v>3505.57</v>
      </c>
      <c r="I50" s="11">
        <v>35986</v>
      </c>
      <c r="J50" s="12"/>
      <c r="K50" s="2"/>
      <c r="L50" s="1"/>
      <c r="M50" s="2"/>
      <c r="N50" s="2"/>
      <c r="O50" s="17"/>
      <c r="P50" s="17"/>
      <c r="Q50" s="17"/>
      <c r="R50" s="17"/>
      <c r="S50" s="17"/>
      <c r="T50" s="18"/>
      <c r="U50" s="17"/>
      <c r="V50" s="18"/>
      <c r="W50" s="17"/>
      <c r="X50" s="17"/>
      <c r="Y50" s="20"/>
      <c r="AF50" s="29">
        <f t="shared" si="0"/>
        <v>0</v>
      </c>
      <c r="AG50" s="29">
        <f t="shared" si="1"/>
        <v>0</v>
      </c>
    </row>
    <row r="51" spans="1:33">
      <c r="A51" s="7"/>
      <c r="B51" s="7"/>
      <c r="C51" s="7"/>
      <c r="D51" s="8">
        <v>34970</v>
      </c>
      <c r="E51" s="9">
        <v>1251.9100000000001</v>
      </c>
      <c r="F51" s="8">
        <v>34970</v>
      </c>
      <c r="G51" s="10">
        <v>36</v>
      </c>
      <c r="H51" s="9">
        <v>1251.9100000000001</v>
      </c>
      <c r="I51" s="11">
        <v>36050</v>
      </c>
      <c r="J51" s="12"/>
      <c r="K51" s="2"/>
      <c r="L51" s="1"/>
      <c r="M51" s="2"/>
      <c r="N51" s="2"/>
      <c r="O51" s="17"/>
      <c r="P51" s="17"/>
      <c r="Q51" s="17"/>
      <c r="R51" s="17"/>
      <c r="S51" s="17"/>
      <c r="T51" s="18"/>
      <c r="U51" s="17"/>
      <c r="V51" s="18"/>
      <c r="W51" s="17"/>
      <c r="X51" s="17"/>
      <c r="Y51" s="20"/>
      <c r="AF51" s="29">
        <f t="shared" si="0"/>
        <v>0</v>
      </c>
      <c r="AG51" s="29">
        <f t="shared" si="1"/>
        <v>0</v>
      </c>
    </row>
    <row r="52" spans="1:33">
      <c r="A52" s="7"/>
      <c r="B52" s="7"/>
      <c r="C52" s="7"/>
      <c r="D52" s="8">
        <v>34992</v>
      </c>
      <c r="E52" s="9">
        <v>529</v>
      </c>
      <c r="F52" s="8">
        <v>34992</v>
      </c>
      <c r="G52" s="10">
        <v>36</v>
      </c>
      <c r="H52" s="9">
        <v>529</v>
      </c>
      <c r="I52" s="11">
        <v>36072</v>
      </c>
      <c r="J52" s="12"/>
      <c r="K52" s="2"/>
      <c r="L52" s="1"/>
      <c r="M52" s="2"/>
      <c r="N52" s="2"/>
      <c r="O52" s="17"/>
      <c r="P52" s="17"/>
      <c r="Q52" s="17"/>
      <c r="R52" s="17"/>
      <c r="S52" s="17"/>
      <c r="T52" s="18"/>
      <c r="U52" s="17"/>
      <c r="V52" s="18"/>
      <c r="W52" s="17"/>
      <c r="X52" s="17"/>
      <c r="Y52" s="20"/>
      <c r="AF52" s="29">
        <f t="shared" si="0"/>
        <v>0</v>
      </c>
      <c r="AG52" s="29">
        <f t="shared" si="1"/>
        <v>0</v>
      </c>
    </row>
    <row r="53" spans="1:33">
      <c r="A53" s="7"/>
      <c r="B53" s="7"/>
      <c r="C53" s="7"/>
      <c r="D53" s="8">
        <v>35076</v>
      </c>
      <c r="E53" s="9">
        <v>1067.1400000000001</v>
      </c>
      <c r="F53" s="8">
        <v>35076</v>
      </c>
      <c r="G53" s="10">
        <v>36</v>
      </c>
      <c r="H53" s="9">
        <v>1067.1400000000001</v>
      </c>
      <c r="I53" s="11">
        <v>36156</v>
      </c>
      <c r="J53" s="12"/>
      <c r="K53" s="2"/>
      <c r="L53" s="1"/>
      <c r="M53" s="2"/>
      <c r="N53" s="2"/>
      <c r="O53" s="17"/>
      <c r="P53" s="17"/>
      <c r="Q53" s="17"/>
      <c r="R53" s="17"/>
      <c r="S53" s="17"/>
      <c r="T53" s="18"/>
      <c r="U53" s="17"/>
      <c r="V53" s="18"/>
      <c r="W53" s="17"/>
      <c r="X53" s="17"/>
      <c r="Y53" s="20"/>
      <c r="AF53" s="29">
        <f t="shared" si="0"/>
        <v>0</v>
      </c>
      <c r="AG53" s="29">
        <f t="shared" si="1"/>
        <v>0</v>
      </c>
    </row>
    <row r="54" spans="1:33">
      <c r="A54" s="7"/>
      <c r="B54" s="7"/>
      <c r="C54" s="7"/>
      <c r="D54" s="8">
        <v>35128</v>
      </c>
      <c r="E54" s="9">
        <v>5634.84</v>
      </c>
      <c r="F54" s="8">
        <v>35128</v>
      </c>
      <c r="G54" s="10">
        <v>36</v>
      </c>
      <c r="H54" s="9">
        <v>5634.84</v>
      </c>
      <c r="I54" s="11">
        <v>36208</v>
      </c>
      <c r="J54" s="12"/>
      <c r="K54" s="2"/>
      <c r="L54" s="1"/>
      <c r="M54" s="2"/>
      <c r="N54" s="2"/>
      <c r="O54" s="17"/>
      <c r="P54" s="17"/>
      <c r="Q54" s="17"/>
      <c r="R54" s="17"/>
      <c r="S54" s="17"/>
      <c r="T54" s="18"/>
      <c r="U54" s="17"/>
      <c r="V54" s="18"/>
      <c r="W54" s="17"/>
      <c r="X54" s="17"/>
      <c r="Y54" s="20"/>
      <c r="AF54" s="29">
        <f t="shared" si="0"/>
        <v>0</v>
      </c>
      <c r="AG54" s="29">
        <f t="shared" si="1"/>
        <v>0</v>
      </c>
    </row>
    <row r="55" spans="1:33">
      <c r="A55" s="7"/>
      <c r="B55" s="7"/>
      <c r="C55" s="7"/>
      <c r="D55" s="8">
        <v>35264</v>
      </c>
      <c r="E55" s="9">
        <v>852.95</v>
      </c>
      <c r="F55" s="8">
        <v>35264</v>
      </c>
      <c r="G55" s="10">
        <v>36</v>
      </c>
      <c r="H55" s="9">
        <v>852.95</v>
      </c>
      <c r="I55" s="11">
        <v>36344</v>
      </c>
      <c r="J55" s="12"/>
      <c r="K55" s="2"/>
      <c r="L55" s="1"/>
      <c r="M55" s="2"/>
      <c r="N55" s="2"/>
      <c r="O55" s="17"/>
      <c r="P55" s="17"/>
      <c r="Q55" s="17"/>
      <c r="R55" s="17"/>
      <c r="S55" s="17"/>
      <c r="T55" s="18"/>
      <c r="U55" s="17"/>
      <c r="V55" s="18"/>
      <c r="W55" s="17"/>
      <c r="X55" s="17"/>
      <c r="Y55" s="20"/>
      <c r="AF55" s="29">
        <f t="shared" si="0"/>
        <v>0</v>
      </c>
      <c r="AG55" s="29">
        <f t="shared" si="1"/>
        <v>0</v>
      </c>
    </row>
    <row r="56" spans="1:33">
      <c r="A56" s="7"/>
      <c r="B56" s="7"/>
      <c r="C56" s="7"/>
      <c r="D56" s="8">
        <v>35411</v>
      </c>
      <c r="E56" s="9">
        <v>890.3</v>
      </c>
      <c r="F56" s="8">
        <v>35411</v>
      </c>
      <c r="G56" s="10">
        <v>36</v>
      </c>
      <c r="H56" s="9">
        <v>890.3</v>
      </c>
      <c r="I56" s="11">
        <v>36491</v>
      </c>
      <c r="J56" s="12"/>
      <c r="K56" s="2"/>
      <c r="L56" s="1"/>
      <c r="M56" s="2"/>
      <c r="N56" s="2"/>
      <c r="O56" s="17"/>
      <c r="P56" s="17"/>
      <c r="Q56" s="17"/>
      <c r="R56" s="17"/>
      <c r="S56" s="17"/>
      <c r="T56" s="18"/>
      <c r="U56" s="17"/>
      <c r="V56" s="18"/>
      <c r="W56" s="17"/>
      <c r="X56" s="17"/>
      <c r="Y56" s="20"/>
      <c r="AF56" s="29">
        <f t="shared" si="0"/>
        <v>0</v>
      </c>
      <c r="AG56" s="29">
        <f t="shared" si="1"/>
        <v>0</v>
      </c>
    </row>
    <row r="57" spans="1:33">
      <c r="A57" s="7"/>
      <c r="B57" s="7"/>
      <c r="C57" s="7"/>
      <c r="D57" s="8">
        <v>35440</v>
      </c>
      <c r="E57" s="9">
        <v>753.4</v>
      </c>
      <c r="F57" s="8">
        <v>35440</v>
      </c>
      <c r="G57" s="10">
        <v>36</v>
      </c>
      <c r="H57" s="9">
        <v>753.4</v>
      </c>
      <c r="I57" s="11">
        <v>36520</v>
      </c>
      <c r="J57" s="12"/>
      <c r="K57" s="2"/>
      <c r="L57" s="1"/>
      <c r="M57" s="2"/>
      <c r="N57" s="2"/>
      <c r="O57" s="17"/>
      <c r="P57" s="17"/>
      <c r="Q57" s="17"/>
      <c r="R57" s="17"/>
      <c r="S57" s="17"/>
      <c r="T57" s="18"/>
      <c r="U57" s="17"/>
      <c r="V57" s="18"/>
      <c r="W57" s="17"/>
      <c r="X57" s="17"/>
      <c r="Y57" s="20"/>
      <c r="AF57" s="29">
        <f t="shared" si="0"/>
        <v>0</v>
      </c>
      <c r="AG57" s="29">
        <f t="shared" si="1"/>
        <v>0</v>
      </c>
    </row>
    <row r="58" spans="1:33">
      <c r="A58" s="7"/>
      <c r="B58" s="7"/>
      <c r="C58" s="7"/>
      <c r="D58" s="8">
        <v>35446</v>
      </c>
      <c r="E58" s="9">
        <v>599.64</v>
      </c>
      <c r="F58" s="8">
        <v>35446</v>
      </c>
      <c r="G58" s="10">
        <v>36</v>
      </c>
      <c r="H58" s="9">
        <v>599.64</v>
      </c>
      <c r="I58" s="11">
        <v>36526</v>
      </c>
      <c r="J58" s="12"/>
      <c r="K58" s="2"/>
      <c r="L58" s="1"/>
      <c r="M58" s="2"/>
      <c r="N58" s="2"/>
      <c r="O58" s="17"/>
      <c r="P58" s="17"/>
      <c r="Q58" s="17"/>
      <c r="R58" s="17"/>
      <c r="S58" s="17"/>
      <c r="T58" s="18"/>
      <c r="U58" s="17"/>
      <c r="V58" s="18"/>
      <c r="W58" s="17"/>
      <c r="X58" s="17"/>
      <c r="Y58" s="20"/>
      <c r="AF58" s="29">
        <f t="shared" si="0"/>
        <v>0</v>
      </c>
      <c r="AG58" s="29">
        <f t="shared" si="1"/>
        <v>0</v>
      </c>
    </row>
    <row r="59" spans="1:33">
      <c r="A59" s="7"/>
      <c r="B59" s="7"/>
      <c r="C59" s="7"/>
      <c r="D59" s="8">
        <v>35537</v>
      </c>
      <c r="E59" s="9">
        <v>1080.0999999999999</v>
      </c>
      <c r="F59" s="8">
        <v>35537</v>
      </c>
      <c r="G59" s="10">
        <v>36</v>
      </c>
      <c r="H59" s="9">
        <v>1080.0999999999999</v>
      </c>
      <c r="I59" s="11">
        <v>36617</v>
      </c>
      <c r="J59" s="12"/>
      <c r="K59" s="2"/>
      <c r="L59" s="1"/>
      <c r="M59" s="2"/>
      <c r="N59" s="2"/>
      <c r="O59" s="17"/>
      <c r="P59" s="17"/>
      <c r="Q59" s="17"/>
      <c r="R59" s="17"/>
      <c r="S59" s="17"/>
      <c r="T59" s="18"/>
      <c r="U59" s="17"/>
      <c r="V59" s="18"/>
      <c r="W59" s="17"/>
      <c r="X59" s="17"/>
      <c r="Y59" s="20"/>
      <c r="AF59" s="29">
        <f t="shared" si="0"/>
        <v>0</v>
      </c>
      <c r="AG59" s="29">
        <f t="shared" si="1"/>
        <v>0</v>
      </c>
    </row>
    <row r="60" spans="1:33">
      <c r="A60" s="7"/>
      <c r="B60" s="7"/>
      <c r="C60" s="7"/>
      <c r="D60" s="8">
        <v>36196</v>
      </c>
      <c r="E60" s="9">
        <v>480.21</v>
      </c>
      <c r="F60" s="8">
        <v>36196</v>
      </c>
      <c r="G60" s="10">
        <v>36</v>
      </c>
      <c r="H60" s="9">
        <v>480.21</v>
      </c>
      <c r="I60" s="11">
        <v>37276</v>
      </c>
      <c r="J60" s="12"/>
      <c r="K60" s="2"/>
      <c r="L60" s="1"/>
      <c r="M60" s="2"/>
      <c r="N60" s="2"/>
      <c r="O60" s="17"/>
      <c r="P60" s="17"/>
      <c r="Q60" s="17"/>
      <c r="R60" s="17"/>
      <c r="S60" s="17"/>
      <c r="T60" s="18"/>
      <c r="U60" s="17"/>
      <c r="V60" s="18"/>
      <c r="W60" s="17"/>
      <c r="X60" s="17"/>
      <c r="Y60" s="20"/>
      <c r="AF60" s="29">
        <f t="shared" si="0"/>
        <v>0</v>
      </c>
      <c r="AG60" s="29">
        <f t="shared" si="1"/>
        <v>0</v>
      </c>
    </row>
    <row r="61" spans="1:33">
      <c r="A61" s="7"/>
      <c r="B61" s="7"/>
      <c r="C61" s="7"/>
      <c r="D61" s="8">
        <v>36966</v>
      </c>
      <c r="E61" s="9">
        <v>570.77</v>
      </c>
      <c r="F61" s="8">
        <v>36966</v>
      </c>
      <c r="G61" s="10">
        <v>36</v>
      </c>
      <c r="H61" s="9">
        <v>570.77</v>
      </c>
      <c r="I61" s="11">
        <v>38046</v>
      </c>
      <c r="J61" s="12"/>
      <c r="K61" s="2"/>
      <c r="L61" s="1"/>
      <c r="M61" s="2"/>
      <c r="N61" s="2"/>
      <c r="O61" s="17"/>
      <c r="P61" s="17"/>
      <c r="Q61" s="17"/>
      <c r="R61" s="17"/>
      <c r="S61" s="17"/>
      <c r="T61" s="18"/>
      <c r="U61" s="17"/>
      <c r="V61" s="18"/>
      <c r="W61" s="17"/>
      <c r="X61" s="17"/>
      <c r="Y61" s="20"/>
      <c r="AF61" s="29">
        <f t="shared" si="0"/>
        <v>0</v>
      </c>
      <c r="AG61" s="29">
        <f t="shared" si="1"/>
        <v>0</v>
      </c>
    </row>
    <row r="62" spans="1:33">
      <c r="A62" s="7"/>
      <c r="B62" s="7"/>
      <c r="C62" s="7"/>
      <c r="D62" s="8">
        <v>37763</v>
      </c>
      <c r="E62" s="9">
        <v>6538.94</v>
      </c>
      <c r="F62" s="8">
        <v>37763</v>
      </c>
      <c r="G62" s="10">
        <v>36</v>
      </c>
      <c r="H62" s="9">
        <v>6538.94</v>
      </c>
      <c r="I62" s="11">
        <v>38843</v>
      </c>
      <c r="J62" s="12"/>
      <c r="K62" s="2"/>
      <c r="L62" s="1"/>
      <c r="M62" s="2"/>
      <c r="N62" s="2"/>
      <c r="O62" s="17"/>
      <c r="P62" s="17"/>
      <c r="Q62" s="17"/>
      <c r="R62" s="17"/>
      <c r="S62" s="17"/>
      <c r="T62" s="18"/>
      <c r="U62" s="17"/>
      <c r="V62" s="18"/>
      <c r="W62" s="17"/>
      <c r="X62" s="17"/>
      <c r="Y62" s="20"/>
      <c r="AF62" s="29">
        <f t="shared" si="0"/>
        <v>0</v>
      </c>
      <c r="AG62" s="29">
        <f t="shared" si="1"/>
        <v>0</v>
      </c>
    </row>
    <row r="63" spans="1:33">
      <c r="A63" s="7"/>
      <c r="B63" s="7"/>
      <c r="C63" s="7"/>
      <c r="D63" s="8">
        <v>37769</v>
      </c>
      <c r="E63" s="9">
        <v>1502</v>
      </c>
      <c r="F63" s="8">
        <v>37769</v>
      </c>
      <c r="G63" s="10">
        <v>36</v>
      </c>
      <c r="H63" s="9">
        <v>1502</v>
      </c>
      <c r="I63" s="11">
        <v>38849</v>
      </c>
      <c r="J63" s="12"/>
      <c r="K63" s="2"/>
      <c r="L63" s="1"/>
      <c r="M63" s="2"/>
      <c r="N63" s="2"/>
      <c r="O63" s="17"/>
      <c r="P63" s="17"/>
      <c r="Q63" s="17"/>
      <c r="R63" s="17"/>
      <c r="S63" s="17"/>
      <c r="T63" s="18"/>
      <c r="U63" s="17"/>
      <c r="V63" s="18"/>
      <c r="W63" s="17"/>
      <c r="X63" s="17"/>
      <c r="Y63" s="20"/>
      <c r="AF63" s="29">
        <f t="shared" si="0"/>
        <v>0</v>
      </c>
      <c r="AG63" s="29">
        <f t="shared" si="1"/>
        <v>0</v>
      </c>
    </row>
    <row r="64" spans="1:33">
      <c r="A64" s="7"/>
      <c r="B64" s="7"/>
      <c r="C64" s="7"/>
      <c r="D64" s="8">
        <v>37769</v>
      </c>
      <c r="E64" s="9">
        <v>226.12</v>
      </c>
      <c r="F64" s="8">
        <v>37769</v>
      </c>
      <c r="G64" s="10">
        <v>36</v>
      </c>
      <c r="H64" s="9">
        <v>226.12</v>
      </c>
      <c r="I64" s="11">
        <v>38849</v>
      </c>
      <c r="J64" s="12"/>
      <c r="K64" s="2"/>
      <c r="L64" s="1"/>
      <c r="M64" s="2"/>
      <c r="N64" s="2"/>
      <c r="O64" s="17"/>
      <c r="P64" s="17"/>
      <c r="Q64" s="17"/>
      <c r="R64" s="17"/>
      <c r="S64" s="17"/>
      <c r="T64" s="18"/>
      <c r="U64" s="17"/>
      <c r="V64" s="18"/>
      <c r="W64" s="17"/>
      <c r="X64" s="17"/>
      <c r="Y64" s="20"/>
      <c r="AF64" s="29">
        <f t="shared" si="0"/>
        <v>0</v>
      </c>
      <c r="AG64" s="29">
        <f t="shared" si="1"/>
        <v>0</v>
      </c>
    </row>
    <row r="65" spans="1:33">
      <c r="A65" s="7"/>
      <c r="B65" s="7"/>
      <c r="C65" s="7"/>
      <c r="D65" s="8">
        <v>38420</v>
      </c>
      <c r="E65" s="9">
        <v>612</v>
      </c>
      <c r="F65" s="8">
        <v>38420</v>
      </c>
      <c r="G65" s="10">
        <v>36</v>
      </c>
      <c r="H65" s="9">
        <v>612</v>
      </c>
      <c r="I65" s="11">
        <v>39500</v>
      </c>
      <c r="J65" s="12"/>
      <c r="K65" s="2"/>
      <c r="L65" s="1"/>
      <c r="M65" s="2"/>
      <c r="N65" s="2"/>
      <c r="O65" s="17"/>
      <c r="P65" s="17"/>
      <c r="Q65" s="17"/>
      <c r="R65" s="17"/>
      <c r="S65" s="17"/>
      <c r="T65" s="18"/>
      <c r="U65" s="17"/>
      <c r="V65" s="18"/>
      <c r="W65" s="17"/>
      <c r="X65" s="17"/>
      <c r="Y65" s="20"/>
      <c r="AF65" s="29">
        <f t="shared" si="0"/>
        <v>0</v>
      </c>
      <c r="AG65" s="29">
        <f t="shared" si="1"/>
        <v>0</v>
      </c>
    </row>
    <row r="66" spans="1:33">
      <c r="A66" s="7"/>
      <c r="B66" s="7"/>
      <c r="C66" s="7"/>
      <c r="D66" s="8">
        <v>38506</v>
      </c>
      <c r="E66" s="9">
        <v>3043.2</v>
      </c>
      <c r="F66" s="8">
        <v>38506</v>
      </c>
      <c r="G66" s="10">
        <v>36</v>
      </c>
      <c r="H66" s="9">
        <v>3043.2</v>
      </c>
      <c r="I66" s="11">
        <v>39586</v>
      </c>
      <c r="J66" s="12"/>
      <c r="K66" s="2"/>
      <c r="L66" s="1"/>
      <c r="M66" s="2"/>
      <c r="N66" s="2"/>
      <c r="O66" s="17"/>
      <c r="P66" s="17"/>
      <c r="Q66" s="17"/>
      <c r="R66" s="17"/>
      <c r="S66" s="17"/>
      <c r="T66" s="18"/>
      <c r="U66" s="17"/>
      <c r="V66" s="18"/>
      <c r="W66" s="17"/>
      <c r="X66" s="17"/>
      <c r="Y66" s="20"/>
      <c r="AF66" s="29">
        <f t="shared" si="0"/>
        <v>0</v>
      </c>
      <c r="AG66" s="29">
        <f t="shared" si="1"/>
        <v>0</v>
      </c>
    </row>
    <row r="67" spans="1:33">
      <c r="A67" s="7"/>
      <c r="B67" s="7"/>
      <c r="C67" s="7"/>
      <c r="D67" s="8">
        <v>38761</v>
      </c>
      <c r="E67" s="9">
        <v>874.54</v>
      </c>
      <c r="F67" s="8">
        <v>38761</v>
      </c>
      <c r="G67" s="10">
        <v>36</v>
      </c>
      <c r="H67" s="9">
        <v>874.54</v>
      </c>
      <c r="I67" s="11">
        <v>39841</v>
      </c>
      <c r="J67" s="12"/>
      <c r="K67" s="2"/>
      <c r="L67" s="1"/>
      <c r="M67" s="2"/>
      <c r="N67" s="2"/>
      <c r="O67" s="17"/>
      <c r="P67" s="17"/>
      <c r="Q67" s="17"/>
      <c r="R67" s="17"/>
      <c r="S67" s="17"/>
      <c r="T67" s="18"/>
      <c r="U67" s="17"/>
      <c r="V67" s="18"/>
      <c r="W67" s="17"/>
      <c r="X67" s="17"/>
      <c r="Y67" s="20"/>
      <c r="AF67" s="29">
        <f t="shared" ref="AF67:AF130" si="2">IF(YEAR($F67)&gt;AF$2,0,IF(YEAR($F67)=AF$2,(CONCATENATE("31/12/",AF$2)-$D67)/(30.5*$G67)*$E67,IF(YEAR(($F67+$G67*30.5))&lt;AF$2,0,IF(YEAR($F67+$G67*30.5)=AF$2,$E67*(12/$G67)-(CONCATENATE("31/12/",YEAR($D67))-$D67)/(30.5*$G67)*$E67,$E67*12/$G67))))</f>
        <v>35.841803278688531</v>
      </c>
      <c r="AG67" s="29">
        <f t="shared" si="1"/>
        <v>0</v>
      </c>
    </row>
    <row r="68" spans="1:33">
      <c r="A68" s="7"/>
      <c r="B68" s="7"/>
      <c r="C68" s="7"/>
      <c r="D68" s="8">
        <v>38842</v>
      </c>
      <c r="E68" s="9">
        <v>564.36</v>
      </c>
      <c r="F68" s="8">
        <v>38842</v>
      </c>
      <c r="G68" s="10">
        <v>36</v>
      </c>
      <c r="H68" s="9">
        <v>564.36</v>
      </c>
      <c r="I68" s="11">
        <v>39922</v>
      </c>
      <c r="J68" s="12"/>
      <c r="K68" s="2"/>
      <c r="L68" s="1"/>
      <c r="M68" s="2"/>
      <c r="N68" s="2"/>
      <c r="O68" s="17"/>
      <c r="P68" s="17"/>
      <c r="Q68" s="17"/>
      <c r="R68" s="17"/>
      <c r="S68" s="17"/>
      <c r="T68" s="18"/>
      <c r="U68" s="17"/>
      <c r="V68" s="18"/>
      <c r="W68" s="17"/>
      <c r="X68" s="17"/>
      <c r="Y68" s="20"/>
      <c r="AF68" s="29">
        <f t="shared" si="2"/>
        <v>64.762622950819676</v>
      </c>
      <c r="AG68" s="29">
        <f t="shared" si="1"/>
        <v>0</v>
      </c>
    </row>
    <row r="69" spans="1:33">
      <c r="A69" s="7"/>
      <c r="B69" s="7"/>
      <c r="C69" s="7"/>
      <c r="D69" s="8">
        <v>38978</v>
      </c>
      <c r="E69" s="9">
        <v>3167</v>
      </c>
      <c r="F69" s="8">
        <v>38978</v>
      </c>
      <c r="G69" s="10">
        <v>36</v>
      </c>
      <c r="H69" s="9">
        <v>3167</v>
      </c>
      <c r="I69" s="11">
        <v>40058</v>
      </c>
      <c r="J69" s="12"/>
      <c r="K69" s="2"/>
      <c r="L69" s="1"/>
      <c r="M69" s="2"/>
      <c r="N69" s="2"/>
      <c r="O69" s="17"/>
      <c r="P69" s="17"/>
      <c r="Q69" s="17"/>
      <c r="R69" s="17"/>
      <c r="S69" s="17"/>
      <c r="T69" s="18"/>
      <c r="U69" s="17"/>
      <c r="V69" s="18"/>
      <c r="W69" s="17"/>
      <c r="X69" s="17"/>
      <c r="Y69" s="20"/>
      <c r="AF69" s="29">
        <f t="shared" si="2"/>
        <v>755.69581056466291</v>
      </c>
      <c r="AG69" s="29">
        <f t="shared" ref="AG69:AG132" si="3">IF(YEAR($F69)&gt;AG$2,0,IF(YEAR($F69)=AG$2,(CONCATENATE("31/12/",AG$2)-$D69)/(30.5*$G69)*$E69,IF(YEAR(($F69+$G69*30.5))&lt;AG$2,0,IF(YEAR($F69+$G69*30.5)=AG$2,$E69*(12/$G69)-(CONCATENATE("31/12/",YEAR($D69))-$D69)/(30.5*$G69)*$E69,$E69*12/$G69))))</f>
        <v>0</v>
      </c>
    </row>
    <row r="70" spans="1:33">
      <c r="A70" s="7"/>
      <c r="B70" s="7"/>
      <c r="C70" s="7"/>
      <c r="D70" s="8">
        <v>39029</v>
      </c>
      <c r="E70" s="9">
        <v>1571.7</v>
      </c>
      <c r="F70" s="8">
        <v>39029</v>
      </c>
      <c r="G70" s="10">
        <v>36</v>
      </c>
      <c r="H70" s="9">
        <v>1571.7</v>
      </c>
      <c r="I70" s="11">
        <v>40109</v>
      </c>
      <c r="J70" s="12"/>
      <c r="K70" s="2"/>
      <c r="L70" s="1"/>
      <c r="M70" s="2"/>
      <c r="N70" s="2"/>
      <c r="O70" s="17"/>
      <c r="P70" s="17"/>
      <c r="Q70" s="17"/>
      <c r="R70" s="17"/>
      <c r="S70" s="17"/>
      <c r="T70" s="18"/>
      <c r="U70" s="17"/>
      <c r="V70" s="18"/>
      <c r="W70" s="17"/>
      <c r="X70" s="17"/>
      <c r="Y70" s="20"/>
      <c r="AF70" s="29">
        <f t="shared" si="2"/>
        <v>448.03469945355187</v>
      </c>
      <c r="AG70" s="29">
        <f t="shared" si="3"/>
        <v>0</v>
      </c>
    </row>
    <row r="71" spans="1:33">
      <c r="A71" s="7"/>
      <c r="B71" s="7"/>
      <c r="C71" s="7"/>
      <c r="D71" s="8">
        <v>39041</v>
      </c>
      <c r="E71" s="9">
        <v>862.11</v>
      </c>
      <c r="F71" s="8">
        <v>39041</v>
      </c>
      <c r="G71" s="10">
        <v>36</v>
      </c>
      <c r="H71" s="9">
        <v>862.11</v>
      </c>
      <c r="I71" s="11">
        <v>40121</v>
      </c>
      <c r="J71" s="12"/>
      <c r="K71" s="2"/>
      <c r="L71" s="1"/>
      <c r="M71" s="2"/>
      <c r="N71" s="2"/>
      <c r="O71" s="17"/>
      <c r="P71" s="17"/>
      <c r="Q71" s="17"/>
      <c r="R71" s="17"/>
      <c r="S71" s="17"/>
      <c r="T71" s="18"/>
      <c r="U71" s="17"/>
      <c r="V71" s="18"/>
      <c r="W71" s="17"/>
      <c r="X71" s="17"/>
      <c r="Y71" s="20"/>
      <c r="AF71" s="29">
        <f t="shared" si="2"/>
        <v>255.17827868852459</v>
      </c>
      <c r="AG71" s="29">
        <f t="shared" si="3"/>
        <v>0</v>
      </c>
    </row>
    <row r="72" spans="1:33">
      <c r="A72" s="7"/>
      <c r="B72" s="7"/>
      <c r="C72" s="7"/>
      <c r="D72" s="8">
        <v>39057</v>
      </c>
      <c r="E72" s="9">
        <v>2948.1</v>
      </c>
      <c r="F72" s="8">
        <v>39057</v>
      </c>
      <c r="G72" s="10">
        <v>36</v>
      </c>
      <c r="H72" s="9">
        <v>2948.1</v>
      </c>
      <c r="I72" s="11">
        <v>40137</v>
      </c>
      <c r="J72" s="12"/>
      <c r="K72" s="2"/>
      <c r="L72" s="1"/>
      <c r="M72" s="2"/>
      <c r="N72" s="2"/>
      <c r="O72" s="17"/>
      <c r="P72" s="17"/>
      <c r="Q72" s="17"/>
      <c r="R72" s="17"/>
      <c r="S72" s="17"/>
      <c r="T72" s="18"/>
      <c r="U72" s="17"/>
      <c r="V72" s="18"/>
      <c r="W72" s="17"/>
      <c r="X72" s="17"/>
      <c r="Y72" s="20"/>
      <c r="AF72" s="29">
        <f t="shared" si="2"/>
        <v>915.57568306010921</v>
      </c>
      <c r="AG72" s="29">
        <f t="shared" si="3"/>
        <v>0</v>
      </c>
    </row>
    <row r="73" spans="1:33">
      <c r="A73" s="7"/>
      <c r="B73" s="7"/>
      <c r="C73" s="7"/>
      <c r="D73" s="8">
        <v>39128</v>
      </c>
      <c r="E73" s="9">
        <v>1069.5</v>
      </c>
      <c r="F73" s="8">
        <v>39128</v>
      </c>
      <c r="G73" s="10">
        <v>36</v>
      </c>
      <c r="H73" s="9">
        <v>1069.5</v>
      </c>
      <c r="I73" s="11">
        <v>40208</v>
      </c>
      <c r="J73" s="12"/>
      <c r="K73" s="2"/>
      <c r="L73" s="1"/>
      <c r="M73" s="2"/>
      <c r="N73" s="2"/>
      <c r="O73" s="17"/>
      <c r="P73" s="17"/>
      <c r="Q73" s="17"/>
      <c r="R73" s="17"/>
      <c r="S73" s="17"/>
      <c r="T73" s="18"/>
      <c r="U73" s="17"/>
      <c r="V73" s="18"/>
      <c r="W73" s="17"/>
      <c r="X73" s="17"/>
      <c r="Y73" s="20"/>
      <c r="AF73" s="29">
        <f t="shared" si="2"/>
        <v>356.5</v>
      </c>
      <c r="AG73" s="29">
        <f t="shared" si="3"/>
        <v>45.780054644808729</v>
      </c>
    </row>
    <row r="74" spans="1:33">
      <c r="A74" s="7"/>
      <c r="B74" s="7"/>
      <c r="C74" s="7"/>
      <c r="D74" s="8">
        <v>39477</v>
      </c>
      <c r="E74" s="9">
        <v>4680.5</v>
      </c>
      <c r="F74" s="8">
        <v>39477</v>
      </c>
      <c r="G74" s="10">
        <v>36</v>
      </c>
      <c r="H74" s="9">
        <v>4680.5</v>
      </c>
      <c r="I74" s="11">
        <v>40557</v>
      </c>
      <c r="J74" s="12"/>
      <c r="K74" s="2"/>
      <c r="L74" s="1"/>
      <c r="M74" s="2"/>
      <c r="N74" s="2"/>
      <c r="O74" s="17"/>
      <c r="P74" s="17"/>
      <c r="Q74" s="17"/>
      <c r="R74" s="17"/>
      <c r="S74" s="17"/>
      <c r="T74" s="18"/>
      <c r="U74" s="17"/>
      <c r="V74" s="18"/>
      <c r="W74" s="17"/>
      <c r="X74" s="17"/>
      <c r="Y74" s="20"/>
      <c r="AF74" s="29">
        <f t="shared" si="2"/>
        <v>1560.1666666666667</v>
      </c>
      <c r="AG74" s="29">
        <f t="shared" si="3"/>
        <v>1560.1666666666667</v>
      </c>
    </row>
    <row r="75" spans="1:33">
      <c r="A75" s="7"/>
      <c r="B75" s="7"/>
      <c r="C75" s="7"/>
      <c r="D75" s="8">
        <v>39490</v>
      </c>
      <c r="E75" s="9">
        <v>990</v>
      </c>
      <c r="F75" s="8">
        <v>39490</v>
      </c>
      <c r="G75" s="10">
        <v>36</v>
      </c>
      <c r="H75" s="9">
        <v>990</v>
      </c>
      <c r="I75" s="11">
        <v>40570</v>
      </c>
      <c r="J75" s="12"/>
      <c r="K75" s="2"/>
      <c r="L75" s="1"/>
      <c r="M75" s="2"/>
      <c r="N75" s="2"/>
      <c r="O75" s="17"/>
      <c r="P75" s="17"/>
      <c r="Q75" s="17"/>
      <c r="R75" s="17"/>
      <c r="S75" s="17"/>
      <c r="T75" s="18"/>
      <c r="U75" s="17"/>
      <c r="V75" s="18"/>
      <c r="W75" s="17"/>
      <c r="X75" s="17"/>
      <c r="Y75" s="20"/>
      <c r="AF75" s="29">
        <f t="shared" si="2"/>
        <v>330</v>
      </c>
      <c r="AG75" s="29">
        <f t="shared" si="3"/>
        <v>330</v>
      </c>
    </row>
    <row r="76" spans="1:33">
      <c r="A76" s="7"/>
      <c r="B76" s="7"/>
      <c r="C76" s="7"/>
      <c r="D76" s="8">
        <v>39505</v>
      </c>
      <c r="E76" s="9">
        <v>990</v>
      </c>
      <c r="F76" s="8">
        <v>39505</v>
      </c>
      <c r="G76" s="10">
        <v>36</v>
      </c>
      <c r="H76" s="9">
        <v>990</v>
      </c>
      <c r="I76" s="11">
        <v>40585</v>
      </c>
      <c r="J76" s="12"/>
      <c r="K76" s="2"/>
      <c r="L76" s="1"/>
      <c r="M76" s="2"/>
      <c r="N76" s="2"/>
      <c r="O76" s="17"/>
      <c r="P76" s="17"/>
      <c r="Q76" s="17"/>
      <c r="R76" s="17"/>
      <c r="S76" s="17"/>
      <c r="T76" s="18"/>
      <c r="U76" s="17"/>
      <c r="V76" s="18"/>
      <c r="W76" s="17"/>
      <c r="X76" s="17"/>
      <c r="Y76" s="20"/>
      <c r="AF76" s="29">
        <f t="shared" si="2"/>
        <v>330</v>
      </c>
      <c r="AG76" s="29">
        <f t="shared" si="3"/>
        <v>330</v>
      </c>
    </row>
    <row r="77" spans="1:33">
      <c r="A77" s="7"/>
      <c r="B77" s="7"/>
      <c r="C77" s="7"/>
      <c r="D77" s="8">
        <v>39610</v>
      </c>
      <c r="E77" s="9">
        <v>1962.22</v>
      </c>
      <c r="F77" s="8">
        <v>39610</v>
      </c>
      <c r="G77" s="10">
        <v>36</v>
      </c>
      <c r="H77" s="9">
        <v>1779.44</v>
      </c>
      <c r="I77" s="11">
        <f t="shared" ref="I77:I96" si="4">F77+G77*30.4</f>
        <v>40704.400000000001</v>
      </c>
      <c r="J77" s="12"/>
      <c r="K77" s="2"/>
      <c r="L77" s="1"/>
      <c r="M77" s="2"/>
      <c r="N77" s="2"/>
      <c r="O77" s="17"/>
      <c r="P77" s="17"/>
      <c r="Q77" s="17"/>
      <c r="R77" s="17"/>
      <c r="S77" s="17"/>
      <c r="T77" s="18"/>
      <c r="U77" s="17"/>
      <c r="V77" s="18"/>
      <c r="W77" s="17"/>
      <c r="X77" s="17"/>
      <c r="Y77" s="20"/>
      <c r="AF77" s="29">
        <f t="shared" si="2"/>
        <v>654.07333333333327</v>
      </c>
      <c r="AG77" s="29">
        <f t="shared" si="3"/>
        <v>654.07333333333327</v>
      </c>
    </row>
    <row r="78" spans="1:33">
      <c r="A78" s="7"/>
      <c r="B78" s="7"/>
      <c r="C78" s="7"/>
      <c r="D78" s="8">
        <v>39700</v>
      </c>
      <c r="E78" s="9">
        <v>750</v>
      </c>
      <c r="F78" s="8">
        <v>39700</v>
      </c>
      <c r="G78" s="10">
        <v>36</v>
      </c>
      <c r="H78" s="9">
        <v>618.49</v>
      </c>
      <c r="I78" s="11">
        <f t="shared" si="4"/>
        <v>40794.400000000001</v>
      </c>
      <c r="J78" s="12"/>
      <c r="K78" s="2"/>
      <c r="L78" s="1"/>
      <c r="M78" s="2"/>
      <c r="N78" s="2"/>
      <c r="O78" s="17"/>
      <c r="P78" s="17"/>
      <c r="Q78" s="17"/>
      <c r="R78" s="17"/>
      <c r="S78" s="17"/>
      <c r="T78" s="18"/>
      <c r="U78" s="17"/>
      <c r="V78" s="18"/>
      <c r="W78" s="17"/>
      <c r="X78" s="17"/>
      <c r="Y78" s="20"/>
      <c r="AF78" s="29">
        <f t="shared" si="2"/>
        <v>250</v>
      </c>
      <c r="AG78" s="29">
        <f t="shared" si="3"/>
        <v>250</v>
      </c>
    </row>
    <row r="79" spans="1:33">
      <c r="A79" s="7"/>
      <c r="B79" s="7"/>
      <c r="C79" s="7"/>
      <c r="D79" s="8">
        <v>39709</v>
      </c>
      <c r="E79" s="9">
        <v>1364.67</v>
      </c>
      <c r="F79" s="8">
        <v>39709</v>
      </c>
      <c r="G79" s="10">
        <v>36</v>
      </c>
      <c r="H79" s="9">
        <v>1114.17</v>
      </c>
      <c r="I79" s="11">
        <f t="shared" si="4"/>
        <v>40803.4</v>
      </c>
      <c r="J79" s="12"/>
      <c r="K79" s="2"/>
      <c r="L79" s="1"/>
      <c r="M79" s="2"/>
      <c r="N79" s="2"/>
      <c r="O79" s="17"/>
      <c r="P79" s="17"/>
      <c r="Q79" s="17"/>
      <c r="R79" s="17"/>
      <c r="S79" s="17"/>
      <c r="T79" s="18"/>
      <c r="U79" s="17"/>
      <c r="V79" s="18"/>
      <c r="W79" s="17"/>
      <c r="X79" s="17"/>
      <c r="Y79" s="20"/>
      <c r="AF79" s="29">
        <f t="shared" si="2"/>
        <v>454.89000000000004</v>
      </c>
      <c r="AG79" s="29">
        <f t="shared" si="3"/>
        <v>454.89000000000004</v>
      </c>
    </row>
    <row r="80" spans="1:33">
      <c r="A80" s="7"/>
      <c r="B80" s="7"/>
      <c r="C80" s="7"/>
      <c r="D80" s="8">
        <v>39713</v>
      </c>
      <c r="E80" s="9">
        <v>1364.67</v>
      </c>
      <c r="F80" s="8">
        <v>39713</v>
      </c>
      <c r="G80" s="10">
        <v>36</v>
      </c>
      <c r="H80" s="9">
        <v>1109.18</v>
      </c>
      <c r="I80" s="11">
        <f t="shared" si="4"/>
        <v>40807.4</v>
      </c>
      <c r="J80" s="12"/>
      <c r="K80" s="2"/>
      <c r="L80" s="1"/>
      <c r="M80" s="2"/>
      <c r="N80" s="2"/>
      <c r="O80" s="17"/>
      <c r="P80" s="17"/>
      <c r="Q80" s="17"/>
      <c r="R80" s="17"/>
      <c r="S80" s="17"/>
      <c r="T80" s="18"/>
      <c r="U80" s="17"/>
      <c r="V80" s="18"/>
      <c r="W80" s="17"/>
      <c r="X80" s="17"/>
      <c r="Y80" s="20"/>
      <c r="AF80" s="29">
        <f t="shared" si="2"/>
        <v>454.89000000000004</v>
      </c>
      <c r="AG80" s="29">
        <f t="shared" si="3"/>
        <v>454.89000000000004</v>
      </c>
    </row>
    <row r="81" spans="1:33">
      <c r="A81" s="7"/>
      <c r="B81" s="7"/>
      <c r="C81" s="7"/>
      <c r="D81" s="8">
        <v>39722</v>
      </c>
      <c r="E81" s="9">
        <v>2690.34</v>
      </c>
      <c r="F81" s="8">
        <v>39722</v>
      </c>
      <c r="G81" s="10">
        <v>36</v>
      </c>
      <c r="H81" s="9">
        <v>2164.56</v>
      </c>
      <c r="I81" s="11">
        <f t="shared" si="4"/>
        <v>40816.400000000001</v>
      </c>
      <c r="J81" s="12"/>
      <c r="K81" s="2"/>
      <c r="L81" s="1"/>
      <c r="M81" s="2"/>
      <c r="N81" s="2"/>
      <c r="O81" s="17"/>
      <c r="P81" s="17"/>
      <c r="Q81" s="17"/>
      <c r="R81" s="17"/>
      <c r="S81" s="17"/>
      <c r="T81" s="18"/>
      <c r="U81" s="17"/>
      <c r="V81" s="18"/>
      <c r="W81" s="17"/>
      <c r="X81" s="17"/>
      <c r="Y81" s="20"/>
      <c r="AF81" s="29">
        <f t="shared" si="2"/>
        <v>896.78000000000009</v>
      </c>
      <c r="AG81" s="29">
        <f t="shared" si="3"/>
        <v>896.78000000000009</v>
      </c>
    </row>
    <row r="82" spans="1:33">
      <c r="A82" s="7"/>
      <c r="B82" s="7"/>
      <c r="C82" s="7"/>
      <c r="D82" s="8">
        <v>39919</v>
      </c>
      <c r="E82" s="9">
        <v>501.37</v>
      </c>
      <c r="F82" s="8">
        <v>39919</v>
      </c>
      <c r="G82" s="10">
        <v>36</v>
      </c>
      <c r="H82" s="9">
        <v>313.18</v>
      </c>
      <c r="I82" s="11">
        <f t="shared" si="4"/>
        <v>41013.4</v>
      </c>
      <c r="J82" s="12"/>
      <c r="K82" s="2"/>
      <c r="L82" s="1"/>
      <c r="M82" s="2"/>
      <c r="N82" s="2"/>
      <c r="O82" s="17"/>
      <c r="P82" s="17"/>
      <c r="Q82" s="17"/>
      <c r="R82" s="17"/>
      <c r="S82" s="17"/>
      <c r="T82" s="18"/>
      <c r="U82" s="17"/>
      <c r="V82" s="18"/>
      <c r="W82" s="17"/>
      <c r="X82" s="17"/>
      <c r="Y82" s="20"/>
      <c r="AF82" s="29">
        <f t="shared" si="2"/>
        <v>118.26487249544627</v>
      </c>
      <c r="AG82" s="29">
        <f t="shared" si="3"/>
        <v>167.12333333333333</v>
      </c>
    </row>
    <row r="83" spans="1:33">
      <c r="A83" s="7"/>
      <c r="B83" s="7"/>
      <c r="C83" s="7"/>
      <c r="D83" s="8">
        <v>39919</v>
      </c>
      <c r="E83" s="9">
        <v>501.37</v>
      </c>
      <c r="F83" s="8">
        <v>39919</v>
      </c>
      <c r="G83" s="10">
        <v>36</v>
      </c>
      <c r="H83" s="9">
        <v>313.18</v>
      </c>
      <c r="I83" s="11">
        <f t="shared" si="4"/>
        <v>41013.4</v>
      </c>
      <c r="J83" s="12"/>
      <c r="K83" s="2"/>
      <c r="L83" s="1"/>
      <c r="M83" s="2"/>
      <c r="N83" s="2"/>
      <c r="O83" s="17"/>
      <c r="P83" s="17"/>
      <c r="Q83" s="17"/>
      <c r="R83" s="17"/>
      <c r="S83" s="17"/>
      <c r="T83" s="18"/>
      <c r="U83" s="17"/>
      <c r="V83" s="18"/>
      <c r="W83" s="17"/>
      <c r="X83" s="17"/>
      <c r="Y83" s="20"/>
      <c r="AF83" s="29">
        <f t="shared" si="2"/>
        <v>118.26487249544627</v>
      </c>
      <c r="AG83" s="29">
        <f t="shared" si="3"/>
        <v>167.12333333333333</v>
      </c>
    </row>
    <row r="84" spans="1:33">
      <c r="A84" s="7"/>
      <c r="B84" s="7"/>
      <c r="C84" s="7"/>
      <c r="D84" s="8">
        <v>39919</v>
      </c>
      <c r="E84" s="9">
        <v>501.37</v>
      </c>
      <c r="F84" s="8">
        <v>39919</v>
      </c>
      <c r="G84" s="10">
        <v>36</v>
      </c>
      <c r="H84" s="9">
        <v>313.18</v>
      </c>
      <c r="I84" s="11">
        <f t="shared" si="4"/>
        <v>41013.4</v>
      </c>
      <c r="J84" s="12"/>
      <c r="K84" s="2"/>
      <c r="L84" s="1"/>
      <c r="M84" s="2"/>
      <c r="N84" s="2"/>
      <c r="O84" s="17"/>
      <c r="P84" s="17"/>
      <c r="Q84" s="17"/>
      <c r="R84" s="17"/>
      <c r="S84" s="17"/>
      <c r="T84" s="18"/>
      <c r="U84" s="17"/>
      <c r="V84" s="18"/>
      <c r="W84" s="17"/>
      <c r="X84" s="17"/>
      <c r="Y84" s="20"/>
      <c r="AF84" s="29">
        <f t="shared" si="2"/>
        <v>118.26487249544627</v>
      </c>
      <c r="AG84" s="29">
        <f t="shared" si="3"/>
        <v>167.12333333333333</v>
      </c>
    </row>
    <row r="85" spans="1:33">
      <c r="A85" s="7"/>
      <c r="B85" s="7"/>
      <c r="C85" s="7"/>
      <c r="D85" s="8">
        <v>39919</v>
      </c>
      <c r="E85" s="9">
        <v>501.37</v>
      </c>
      <c r="F85" s="8">
        <v>39919</v>
      </c>
      <c r="G85" s="10">
        <v>36</v>
      </c>
      <c r="H85" s="9">
        <v>313.18</v>
      </c>
      <c r="I85" s="11">
        <f t="shared" si="4"/>
        <v>41013.4</v>
      </c>
      <c r="J85" s="12"/>
      <c r="K85" s="2"/>
      <c r="L85" s="1"/>
      <c r="M85" s="2"/>
      <c r="N85" s="2"/>
      <c r="O85" s="17"/>
      <c r="P85" s="17"/>
      <c r="Q85" s="17"/>
      <c r="R85" s="17"/>
      <c r="S85" s="17"/>
      <c r="T85" s="18"/>
      <c r="U85" s="17"/>
      <c r="V85" s="18"/>
      <c r="W85" s="17"/>
      <c r="X85" s="17"/>
      <c r="Y85" s="20"/>
      <c r="AF85" s="29">
        <f t="shared" si="2"/>
        <v>118.26487249544627</v>
      </c>
      <c r="AG85" s="29">
        <f t="shared" si="3"/>
        <v>167.12333333333333</v>
      </c>
    </row>
    <row r="86" spans="1:33">
      <c r="A86" s="7"/>
      <c r="B86" s="7"/>
      <c r="C86" s="7"/>
      <c r="D86" s="8">
        <v>40099</v>
      </c>
      <c r="E86" s="9">
        <v>1357.87</v>
      </c>
      <c r="F86" s="8">
        <v>40099</v>
      </c>
      <c r="G86" s="10">
        <v>36</v>
      </c>
      <c r="H86" s="9">
        <v>624.99</v>
      </c>
      <c r="I86" s="11">
        <f t="shared" si="4"/>
        <v>41193.4</v>
      </c>
      <c r="J86" s="12"/>
      <c r="K86" s="2"/>
      <c r="L86" s="1"/>
      <c r="M86" s="2"/>
      <c r="N86" s="2"/>
      <c r="O86" s="17"/>
      <c r="P86" s="17"/>
      <c r="Q86" s="17"/>
      <c r="R86" s="17"/>
      <c r="S86" s="17"/>
      <c r="T86" s="18"/>
      <c r="U86" s="17"/>
      <c r="V86" s="18"/>
      <c r="W86" s="17"/>
      <c r="X86" s="17"/>
      <c r="Y86" s="20"/>
      <c r="AF86" s="29">
        <f t="shared" si="2"/>
        <v>97.697386156648449</v>
      </c>
      <c r="AG86" s="29">
        <f t="shared" si="3"/>
        <v>452.62333333333328</v>
      </c>
    </row>
    <row r="87" spans="1:33">
      <c r="A87" s="7"/>
      <c r="B87" s="7"/>
      <c r="C87" s="7"/>
      <c r="D87" s="8">
        <v>40140</v>
      </c>
      <c r="E87" s="9">
        <v>3905</v>
      </c>
      <c r="F87" s="8">
        <v>40140</v>
      </c>
      <c r="G87" s="10">
        <v>36</v>
      </c>
      <c r="H87" s="9">
        <v>1651.16</v>
      </c>
      <c r="I87" s="11">
        <f t="shared" si="4"/>
        <v>41234.400000000001</v>
      </c>
      <c r="J87" s="12"/>
      <c r="K87" s="2"/>
      <c r="L87" s="1"/>
      <c r="M87" s="2"/>
      <c r="N87" s="2"/>
      <c r="O87" s="17"/>
      <c r="P87" s="17"/>
      <c r="Q87" s="17"/>
      <c r="R87" s="17"/>
      <c r="S87" s="17"/>
      <c r="T87" s="18"/>
      <c r="U87" s="17"/>
      <c r="V87" s="18"/>
      <c r="W87" s="17"/>
      <c r="X87" s="17"/>
      <c r="Y87" s="20"/>
      <c r="AF87" s="29">
        <f t="shared" si="2"/>
        <v>135.14571948998179</v>
      </c>
      <c r="AG87" s="29">
        <f t="shared" si="3"/>
        <v>1301.6666666666667</v>
      </c>
    </row>
    <row r="88" spans="1:33">
      <c r="A88" s="7"/>
      <c r="B88" s="7"/>
      <c r="C88" s="7"/>
      <c r="D88" s="8">
        <v>40182</v>
      </c>
      <c r="E88" s="9">
        <v>1405.96</v>
      </c>
      <c r="F88" s="8">
        <v>40182</v>
      </c>
      <c r="G88" s="10">
        <v>36</v>
      </c>
      <c r="H88" s="9">
        <v>654.16999999999996</v>
      </c>
      <c r="I88" s="11">
        <f t="shared" si="4"/>
        <v>41276.400000000001</v>
      </c>
      <c r="J88" s="12"/>
      <c r="K88" s="2"/>
      <c r="L88" s="1"/>
      <c r="M88" s="2"/>
      <c r="N88" s="2"/>
      <c r="O88" s="17"/>
      <c r="P88" s="17"/>
      <c r="Q88" s="17"/>
      <c r="R88" s="17"/>
      <c r="S88" s="17"/>
      <c r="T88" s="18"/>
      <c r="U88" s="17"/>
      <c r="V88" s="18"/>
      <c r="W88" s="17"/>
      <c r="X88" s="17"/>
      <c r="Y88" s="20"/>
      <c r="AF88" s="29">
        <f t="shared" si="2"/>
        <v>0</v>
      </c>
      <c r="AG88" s="29">
        <f t="shared" si="3"/>
        <v>462.25096539162115</v>
      </c>
    </row>
    <row r="89" spans="1:33">
      <c r="A89" s="7"/>
      <c r="B89" s="7"/>
      <c r="C89" s="7"/>
      <c r="D89" s="8">
        <v>40296</v>
      </c>
      <c r="E89" s="9">
        <v>3955</v>
      </c>
      <c r="F89" s="8">
        <v>40296</v>
      </c>
      <c r="G89" s="10">
        <v>36</v>
      </c>
      <c r="H89" s="9">
        <v>1462.53</v>
      </c>
      <c r="I89" s="11">
        <f t="shared" si="4"/>
        <v>41390.400000000001</v>
      </c>
      <c r="J89" s="12"/>
      <c r="K89" s="2"/>
      <c r="L89" s="1"/>
      <c r="M89" s="2"/>
      <c r="N89" s="2"/>
      <c r="O89" s="17"/>
      <c r="P89" s="17"/>
      <c r="Q89" s="17"/>
      <c r="R89" s="17"/>
      <c r="S89" s="17"/>
      <c r="T89" s="18"/>
      <c r="U89" s="17"/>
      <c r="V89" s="18"/>
      <c r="W89" s="17"/>
      <c r="X89" s="17"/>
      <c r="Y89" s="20"/>
      <c r="AF89" s="29">
        <f t="shared" si="2"/>
        <v>0</v>
      </c>
      <c r="AG89" s="29">
        <f t="shared" si="3"/>
        <v>889.69489981785057</v>
      </c>
    </row>
    <row r="90" spans="1:33">
      <c r="A90" s="7"/>
      <c r="B90" s="7"/>
      <c r="C90" s="7"/>
      <c r="D90" s="8">
        <v>40291</v>
      </c>
      <c r="E90" s="9">
        <v>1400.28</v>
      </c>
      <c r="F90" s="8">
        <v>40291</v>
      </c>
      <c r="G90" s="10">
        <v>36</v>
      </c>
      <c r="H90" s="9">
        <v>517.82000000000005</v>
      </c>
      <c r="I90" s="11">
        <f t="shared" si="4"/>
        <v>41385.4</v>
      </c>
      <c r="J90" s="12"/>
      <c r="K90" s="2"/>
      <c r="L90" s="1"/>
      <c r="M90" s="2"/>
      <c r="N90" s="2"/>
      <c r="O90" s="17"/>
      <c r="P90" s="17"/>
      <c r="Q90" s="17"/>
      <c r="R90" s="17"/>
      <c r="S90" s="17"/>
      <c r="T90" s="18"/>
      <c r="U90" s="17"/>
      <c r="V90" s="18"/>
      <c r="W90" s="17"/>
      <c r="X90" s="17"/>
      <c r="Y90" s="20"/>
      <c r="AF90" s="29">
        <f t="shared" si="2"/>
        <v>0</v>
      </c>
      <c r="AG90" s="29">
        <f t="shared" si="3"/>
        <v>321.37573770491804</v>
      </c>
    </row>
    <row r="91" spans="1:33">
      <c r="A91" s="7"/>
      <c r="B91" s="7"/>
      <c r="C91" s="7"/>
      <c r="D91" s="8">
        <v>40456</v>
      </c>
      <c r="E91" s="9">
        <v>686.8</v>
      </c>
      <c r="F91" s="8">
        <v>40456</v>
      </c>
      <c r="G91" s="10">
        <v>36</v>
      </c>
      <c r="H91" s="9">
        <v>122.81</v>
      </c>
      <c r="I91" s="11">
        <f t="shared" si="4"/>
        <v>41550.400000000001</v>
      </c>
      <c r="J91" s="12"/>
      <c r="K91" s="2"/>
      <c r="L91" s="1"/>
      <c r="M91" s="2"/>
      <c r="N91" s="2"/>
      <c r="O91" s="17"/>
      <c r="P91" s="17"/>
      <c r="Q91" s="17"/>
      <c r="R91" s="17"/>
      <c r="S91" s="17"/>
      <c r="T91" s="18"/>
      <c r="U91" s="17"/>
      <c r="V91" s="18"/>
      <c r="W91" s="17"/>
      <c r="X91" s="17"/>
      <c r="Y91" s="20"/>
      <c r="AF91" s="29">
        <f t="shared" si="2"/>
        <v>0</v>
      </c>
      <c r="AG91" s="29">
        <f t="shared" si="3"/>
        <v>54.418579234972675</v>
      </c>
    </row>
    <row r="92" spans="1:33">
      <c r="A92" s="7"/>
      <c r="B92" s="7"/>
      <c r="C92" s="7"/>
      <c r="D92" s="8">
        <v>40525</v>
      </c>
      <c r="E92" s="9">
        <v>753.23</v>
      </c>
      <c r="F92" s="8">
        <v>40525</v>
      </c>
      <c r="G92" s="10">
        <v>36</v>
      </c>
      <c r="H92" s="9">
        <v>86.74</v>
      </c>
      <c r="I92" s="11">
        <f t="shared" si="4"/>
        <v>41619.4</v>
      </c>
      <c r="J92" s="12"/>
      <c r="K92" s="2"/>
      <c r="L92" s="1"/>
      <c r="M92" s="2"/>
      <c r="N92" s="2"/>
      <c r="O92" s="17"/>
      <c r="P92" s="17"/>
      <c r="Q92" s="17"/>
      <c r="R92" s="17"/>
      <c r="S92" s="17"/>
      <c r="T92" s="18"/>
      <c r="U92" s="17"/>
      <c r="V92" s="18"/>
      <c r="W92" s="17"/>
      <c r="X92" s="17"/>
      <c r="Y92" s="20"/>
      <c r="AF92" s="29">
        <f t="shared" si="2"/>
        <v>0</v>
      </c>
      <c r="AG92" s="29">
        <f t="shared" si="3"/>
        <v>12.348032786885247</v>
      </c>
    </row>
    <row r="93" spans="1:33">
      <c r="A93" s="7"/>
      <c r="B93" s="7"/>
      <c r="C93" s="7"/>
      <c r="D93" s="8">
        <v>40500</v>
      </c>
      <c r="E93" s="9">
        <v>527.42999999999995</v>
      </c>
      <c r="F93" s="8">
        <v>40500</v>
      </c>
      <c r="G93" s="10">
        <v>36</v>
      </c>
      <c r="H93" s="9">
        <v>77.53</v>
      </c>
      <c r="I93" s="11">
        <f t="shared" si="4"/>
        <v>41594.400000000001</v>
      </c>
      <c r="J93" s="12"/>
      <c r="K93" s="2"/>
      <c r="L93" s="1"/>
      <c r="M93" s="2"/>
      <c r="N93" s="2"/>
      <c r="O93" s="17"/>
      <c r="P93" s="17"/>
      <c r="Q93" s="17"/>
      <c r="R93" s="17"/>
      <c r="S93" s="17"/>
      <c r="T93" s="18"/>
      <c r="U93" s="17"/>
      <c r="V93" s="18"/>
      <c r="W93" s="17"/>
      <c r="X93" s="17"/>
      <c r="Y93" s="20"/>
      <c r="AF93" s="29">
        <f t="shared" si="2"/>
        <v>0</v>
      </c>
      <c r="AG93" s="29">
        <f t="shared" si="3"/>
        <v>20.655273224043714</v>
      </c>
    </row>
    <row r="94" spans="1:33">
      <c r="A94" s="7"/>
      <c r="B94" s="7"/>
      <c r="C94" s="7"/>
      <c r="D94" s="8">
        <v>40500</v>
      </c>
      <c r="E94" s="9">
        <v>1719.97</v>
      </c>
      <c r="F94" s="8">
        <v>40500</v>
      </c>
      <c r="G94" s="10">
        <v>36</v>
      </c>
      <c r="H94" s="9">
        <v>252.82</v>
      </c>
      <c r="I94" s="11">
        <f t="shared" si="4"/>
        <v>41594.400000000001</v>
      </c>
      <c r="J94" s="12"/>
      <c r="K94" s="2"/>
      <c r="L94" s="1"/>
      <c r="M94" s="2"/>
      <c r="N94" s="2"/>
      <c r="O94" s="17"/>
      <c r="P94" s="17"/>
      <c r="Q94" s="17"/>
      <c r="R94" s="17"/>
      <c r="S94" s="17"/>
      <c r="T94" s="18"/>
      <c r="U94" s="17"/>
      <c r="V94" s="18"/>
      <c r="W94" s="17"/>
      <c r="X94" s="17"/>
      <c r="Y94" s="20"/>
      <c r="AF94" s="29">
        <f t="shared" si="2"/>
        <v>0</v>
      </c>
      <c r="AG94" s="29">
        <f t="shared" si="3"/>
        <v>67.357659380692169</v>
      </c>
    </row>
    <row r="95" spans="1:33">
      <c r="A95" s="7"/>
      <c r="B95" s="7"/>
      <c r="C95" s="7"/>
      <c r="D95" s="8">
        <v>40500</v>
      </c>
      <c r="E95" s="9">
        <v>750</v>
      </c>
      <c r="F95" s="8">
        <v>40500</v>
      </c>
      <c r="G95" s="10">
        <v>36</v>
      </c>
      <c r="H95" s="9">
        <v>110.24</v>
      </c>
      <c r="I95" s="11">
        <f t="shared" si="4"/>
        <v>41594.400000000001</v>
      </c>
      <c r="J95" s="12"/>
      <c r="K95" s="2"/>
      <c r="L95" s="1"/>
      <c r="M95" s="2"/>
      <c r="N95" s="2"/>
      <c r="O95" s="17"/>
      <c r="P95" s="17"/>
      <c r="Q95" s="17"/>
      <c r="R95" s="17"/>
      <c r="S95" s="17"/>
      <c r="T95" s="18"/>
      <c r="U95" s="17"/>
      <c r="V95" s="18"/>
      <c r="W95" s="17"/>
      <c r="X95" s="17"/>
      <c r="Y95" s="20"/>
      <c r="AF95" s="29">
        <f t="shared" si="2"/>
        <v>0</v>
      </c>
      <c r="AG95" s="29">
        <f t="shared" si="3"/>
        <v>29.371584699453553</v>
      </c>
    </row>
    <row r="96" spans="1:33">
      <c r="A96" s="7"/>
      <c r="B96" s="7"/>
      <c r="C96" s="7"/>
      <c r="D96" s="8">
        <v>40553</v>
      </c>
      <c r="E96" s="9">
        <v>1675.85</v>
      </c>
      <c r="F96" s="8">
        <v>40553</v>
      </c>
      <c r="G96" s="10">
        <v>36</v>
      </c>
      <c r="H96" s="9">
        <v>116.38</v>
      </c>
      <c r="I96" s="11">
        <f t="shared" si="4"/>
        <v>41647.4</v>
      </c>
      <c r="J96" s="12"/>
      <c r="K96" s="2"/>
      <c r="L96" s="1"/>
      <c r="M96" s="2"/>
      <c r="N96" s="2"/>
      <c r="O96" s="17"/>
      <c r="P96" s="17"/>
      <c r="Q96" s="17"/>
      <c r="R96" s="17"/>
      <c r="S96" s="17"/>
      <c r="T96" s="18"/>
      <c r="U96" s="17"/>
      <c r="V96" s="18"/>
      <c r="W96" s="17"/>
      <c r="X96" s="17"/>
      <c r="Y96" s="20"/>
      <c r="AF96" s="29">
        <f t="shared" si="2"/>
        <v>0</v>
      </c>
      <c r="AG96" s="29">
        <f t="shared" si="3"/>
        <v>0</v>
      </c>
    </row>
    <row r="97" spans="1:33" hidden="1">
      <c r="A97" s="7" t="s">
        <v>5</v>
      </c>
      <c r="B97" s="7" t="s">
        <v>6</v>
      </c>
      <c r="C97" s="7" t="s">
        <v>7</v>
      </c>
      <c r="D97" s="8">
        <v>36453</v>
      </c>
      <c r="E97" s="9">
        <v>1334.51</v>
      </c>
      <c r="F97" s="8">
        <v>36453</v>
      </c>
      <c r="G97" s="10">
        <v>120</v>
      </c>
      <c r="H97" s="9">
        <v>1334.51</v>
      </c>
      <c r="I97" s="11">
        <v>40053</v>
      </c>
      <c r="J97" s="12">
        <f t="shared" ref="J67:J130" si="5">E97-H97</f>
        <v>0</v>
      </c>
      <c r="K97" s="2">
        <f t="shared" ref="K67:K130" si="6">IF(J97=0,0,E97/G97)</f>
        <v>0</v>
      </c>
      <c r="L97" s="1">
        <f t="shared" ref="L68:L131" si="7">IF(I97&lt;$L$1,0,I97-$L$1)</f>
        <v>40053</v>
      </c>
      <c r="M97" s="2">
        <f t="shared" ref="M67:M130" si="8">IF(L97&gt;300,300*E97/(G97*30),L97*E97/(G97*30))</f>
        <v>111.20916666666666</v>
      </c>
      <c r="N97" s="2">
        <f t="shared" ref="N67:N130" si="9">J97-M97</f>
        <v>-111.20916666666666</v>
      </c>
      <c r="O97" s="17">
        <f t="shared" ref="O47:O110" si="10">IF((K97*12)&gt;N97,N97,(K97*12))</f>
        <v>-111.20916666666666</v>
      </c>
      <c r="P97" s="17">
        <f t="shared" ref="P68:P131" si="11">N97-O97</f>
        <v>0</v>
      </c>
      <c r="Q97" s="17">
        <f t="shared" ref="Q68:Q131" si="12">IF(($K97*12)&gt;P97,P97,($K97*12))</f>
        <v>0</v>
      </c>
      <c r="R97" s="17">
        <f t="shared" ref="R68:R131" si="13">P97-Q97</f>
        <v>0</v>
      </c>
      <c r="S97" s="17">
        <f t="shared" ref="S68:S131" si="14">IF(($K97*12)&gt;R97,R97,($K97*12))</f>
        <v>0</v>
      </c>
      <c r="T97" s="18">
        <f t="shared" ref="T68:T131" si="15">R97-S97</f>
        <v>0</v>
      </c>
      <c r="U97" s="17">
        <f t="shared" ref="U68:U131" si="16">IF(($K97*12)&gt;T97,T97,($K97*12))</f>
        <v>0</v>
      </c>
      <c r="V97" s="18">
        <f t="shared" ref="V68:V131" si="17">T97-U97</f>
        <v>0</v>
      </c>
      <c r="W97" s="17">
        <f t="shared" ref="W68:W131" si="18">IF(($K97*12)&gt;V97,V97,($K97*12))</f>
        <v>0</v>
      </c>
      <c r="X97" s="17"/>
      <c r="Y97" s="20">
        <f t="shared" ref="Y67:Y130" si="19">IF(E97=0,"",IF((G98/12)&lt;&gt;"",DATE(YEAR(D97)+$Y$1,MONTH($Z$1),DAY($Z$1)),""))</f>
        <v>36160</v>
      </c>
      <c r="Z97">
        <f t="shared" ref="Z69:Z132" si="20">IF(E97=0,0,E97/((G97/12))*((Y97-D97)/365))</f>
        <v>-107.12641917808219</v>
      </c>
      <c r="AA97">
        <f t="shared" ref="AA67:AA130" si="21">E97/(G97/12)</f>
        <v>133.45099999999999</v>
      </c>
      <c r="AB97">
        <f t="shared" ref="AB70:AB133" si="22">AA97-Z97</f>
        <v>240.57741917808218</v>
      </c>
      <c r="AF97" s="29">
        <f t="shared" si="2"/>
        <v>107.19834426229508</v>
      </c>
      <c r="AG97" s="29">
        <f t="shared" si="3"/>
        <v>0</v>
      </c>
    </row>
    <row r="98" spans="1:33" hidden="1">
      <c r="A98" s="7" t="s">
        <v>8</v>
      </c>
      <c r="B98" s="7" t="s">
        <v>9</v>
      </c>
      <c r="C98" s="7" t="s">
        <v>7</v>
      </c>
      <c r="D98" s="8">
        <v>36462</v>
      </c>
      <c r="E98" s="9">
        <v>56.88</v>
      </c>
      <c r="F98" s="8">
        <v>36462</v>
      </c>
      <c r="G98" s="10">
        <v>120</v>
      </c>
      <c r="H98" s="9">
        <v>56.88</v>
      </c>
      <c r="I98" s="11">
        <v>40062</v>
      </c>
      <c r="J98" s="12">
        <f t="shared" si="5"/>
        <v>0</v>
      </c>
      <c r="K98" s="2">
        <f t="shared" si="6"/>
        <v>0</v>
      </c>
      <c r="L98" s="1">
        <f t="shared" si="7"/>
        <v>40062</v>
      </c>
      <c r="M98" s="2">
        <f t="shared" si="8"/>
        <v>4.74</v>
      </c>
      <c r="N98" s="2">
        <f t="shared" si="9"/>
        <v>-4.74</v>
      </c>
      <c r="O98" s="17">
        <f t="shared" si="10"/>
        <v>-4.74</v>
      </c>
      <c r="P98" s="17">
        <f t="shared" si="11"/>
        <v>0</v>
      </c>
      <c r="Q98" s="17">
        <f t="shared" si="12"/>
        <v>0</v>
      </c>
      <c r="R98" s="17">
        <f t="shared" si="13"/>
        <v>0</v>
      </c>
      <c r="S98" s="17">
        <f t="shared" si="14"/>
        <v>0</v>
      </c>
      <c r="T98" s="18">
        <f t="shared" si="15"/>
        <v>0</v>
      </c>
      <c r="U98" s="17">
        <f t="shared" si="16"/>
        <v>0</v>
      </c>
      <c r="V98" s="18">
        <f t="shared" si="17"/>
        <v>0</v>
      </c>
      <c r="W98" s="17">
        <f t="shared" si="18"/>
        <v>0</v>
      </c>
      <c r="X98" s="17"/>
      <c r="Y98" s="20">
        <f t="shared" si="19"/>
        <v>36160</v>
      </c>
      <c r="Z98">
        <f t="shared" si="20"/>
        <v>-4.7062356164383568</v>
      </c>
      <c r="AA98">
        <f t="shared" si="21"/>
        <v>5.6880000000000006</v>
      </c>
      <c r="AB98">
        <f t="shared" si="22"/>
        <v>10.394235616438358</v>
      </c>
      <c r="AF98" s="29">
        <f t="shared" si="2"/>
        <v>4.7089180327868858</v>
      </c>
      <c r="AG98" s="29">
        <f t="shared" si="3"/>
        <v>0</v>
      </c>
    </row>
    <row r="99" spans="1:33" hidden="1">
      <c r="A99" s="7" t="s">
        <v>10</v>
      </c>
      <c r="B99" s="7" t="s">
        <v>11</v>
      </c>
      <c r="C99" s="7" t="s">
        <v>7</v>
      </c>
      <c r="D99" s="8">
        <v>36979</v>
      </c>
      <c r="E99" s="9">
        <v>620.47</v>
      </c>
      <c r="F99" s="8">
        <v>36979</v>
      </c>
      <c r="G99" s="10">
        <v>120</v>
      </c>
      <c r="H99" s="9">
        <v>615.71</v>
      </c>
      <c r="I99" s="11">
        <f t="shared" ref="I99:I145" si="23">F99+G99*30.4</f>
        <v>40627</v>
      </c>
      <c r="J99" s="12">
        <f t="shared" si="5"/>
        <v>4.7599999999999909</v>
      </c>
      <c r="K99" s="2">
        <f t="shared" si="6"/>
        <v>5.170583333333334</v>
      </c>
      <c r="L99" s="1">
        <f t="shared" si="7"/>
        <v>40627</v>
      </c>
      <c r="M99" s="2">
        <f t="shared" si="8"/>
        <v>51.705833333333331</v>
      </c>
      <c r="N99" s="2">
        <f t="shared" si="9"/>
        <v>-46.94583333333334</v>
      </c>
      <c r="O99" s="17">
        <f t="shared" si="10"/>
        <v>-46.94583333333334</v>
      </c>
      <c r="P99" s="17">
        <f t="shared" si="11"/>
        <v>0</v>
      </c>
      <c r="Q99" s="17">
        <f t="shared" si="12"/>
        <v>0</v>
      </c>
      <c r="R99" s="17">
        <f t="shared" si="13"/>
        <v>0</v>
      </c>
      <c r="S99" s="17">
        <f t="shared" si="14"/>
        <v>0</v>
      </c>
      <c r="T99" s="18">
        <f t="shared" si="15"/>
        <v>0</v>
      </c>
      <c r="U99" s="17">
        <f t="shared" si="16"/>
        <v>0</v>
      </c>
      <c r="V99" s="18">
        <f t="shared" si="17"/>
        <v>0</v>
      </c>
      <c r="W99" s="17">
        <f t="shared" si="18"/>
        <v>0</v>
      </c>
      <c r="X99" s="17"/>
      <c r="Y99" s="20">
        <f t="shared" si="19"/>
        <v>36891</v>
      </c>
      <c r="Z99">
        <f t="shared" si="20"/>
        <v>-14.959276712328769</v>
      </c>
      <c r="AA99">
        <f t="shared" si="21"/>
        <v>62.047000000000004</v>
      </c>
      <c r="AB99">
        <f t="shared" si="22"/>
        <v>77.00627671232877</v>
      </c>
      <c r="AF99" s="29">
        <f t="shared" si="2"/>
        <v>62.047000000000004</v>
      </c>
      <c r="AG99" s="29">
        <f t="shared" si="3"/>
        <v>62.047000000000004</v>
      </c>
    </row>
    <row r="100" spans="1:33" hidden="1">
      <c r="A100" s="7" t="s">
        <v>12</v>
      </c>
      <c r="B100" s="7" t="s">
        <v>13</v>
      </c>
      <c r="C100" s="7" t="s">
        <v>7</v>
      </c>
      <c r="D100" s="8">
        <v>39141</v>
      </c>
      <c r="E100" s="9">
        <v>229.56</v>
      </c>
      <c r="F100" s="8">
        <v>39141</v>
      </c>
      <c r="G100" s="10">
        <v>120</v>
      </c>
      <c r="H100" s="9">
        <v>91.89</v>
      </c>
      <c r="I100" s="11">
        <f t="shared" si="23"/>
        <v>42789</v>
      </c>
      <c r="J100" s="12">
        <f t="shared" si="5"/>
        <v>137.67000000000002</v>
      </c>
      <c r="K100" s="2">
        <f t="shared" si="6"/>
        <v>1.913</v>
      </c>
      <c r="L100" s="1">
        <f t="shared" si="7"/>
        <v>42789</v>
      </c>
      <c r="M100" s="2">
        <f t="shared" si="8"/>
        <v>19.13</v>
      </c>
      <c r="N100" s="2">
        <f t="shared" si="9"/>
        <v>118.54000000000002</v>
      </c>
      <c r="O100" s="17">
        <f t="shared" si="10"/>
        <v>22.956</v>
      </c>
      <c r="P100" s="17">
        <f t="shared" si="11"/>
        <v>95.584000000000017</v>
      </c>
      <c r="Q100" s="17">
        <f t="shared" si="12"/>
        <v>22.956</v>
      </c>
      <c r="R100" s="17">
        <f t="shared" si="13"/>
        <v>72.628000000000014</v>
      </c>
      <c r="S100" s="17">
        <f t="shared" si="14"/>
        <v>22.956</v>
      </c>
      <c r="T100" s="18">
        <f t="shared" si="15"/>
        <v>49.672000000000011</v>
      </c>
      <c r="U100" s="17">
        <f t="shared" si="16"/>
        <v>22.956</v>
      </c>
      <c r="V100" s="18">
        <f t="shared" si="17"/>
        <v>26.716000000000012</v>
      </c>
      <c r="W100" s="17">
        <f t="shared" si="18"/>
        <v>22.956</v>
      </c>
      <c r="X100" s="17"/>
      <c r="Y100" s="20">
        <f t="shared" si="19"/>
        <v>39082</v>
      </c>
      <c r="Z100">
        <f t="shared" si="20"/>
        <v>-3.710695890410959</v>
      </c>
      <c r="AA100">
        <f t="shared" si="21"/>
        <v>22.956</v>
      </c>
      <c r="AB100">
        <f t="shared" si="22"/>
        <v>26.66669589041096</v>
      </c>
      <c r="AF100" s="29">
        <f t="shared" si="2"/>
        <v>22.956000000000003</v>
      </c>
      <c r="AG100" s="29">
        <f t="shared" si="3"/>
        <v>22.956000000000003</v>
      </c>
    </row>
    <row r="101" spans="1:33" hidden="1">
      <c r="A101" s="7" t="s">
        <v>14</v>
      </c>
      <c r="B101" s="7" t="s">
        <v>15</v>
      </c>
      <c r="C101" s="7" t="s">
        <v>7</v>
      </c>
      <c r="D101" s="8">
        <v>39302</v>
      </c>
      <c r="E101" s="9">
        <v>3308.14</v>
      </c>
      <c r="F101" s="8">
        <v>39302</v>
      </c>
      <c r="G101" s="10">
        <v>120</v>
      </c>
      <c r="H101" s="9">
        <v>1178.24</v>
      </c>
      <c r="I101" s="11">
        <f t="shared" si="23"/>
        <v>42950</v>
      </c>
      <c r="J101" s="12">
        <f t="shared" si="5"/>
        <v>2129.8999999999996</v>
      </c>
      <c r="K101" s="2">
        <f t="shared" si="6"/>
        <v>27.567833333333333</v>
      </c>
      <c r="L101" s="1">
        <f t="shared" si="7"/>
        <v>42950</v>
      </c>
      <c r="M101" s="2">
        <f t="shared" si="8"/>
        <v>275.67833333333334</v>
      </c>
      <c r="N101" s="2">
        <f t="shared" si="9"/>
        <v>1854.2216666666664</v>
      </c>
      <c r="O101" s="17">
        <f t="shared" si="10"/>
        <v>330.81399999999996</v>
      </c>
      <c r="P101" s="17">
        <f t="shared" si="11"/>
        <v>1523.4076666666665</v>
      </c>
      <c r="Q101" s="17">
        <f t="shared" si="12"/>
        <v>330.81399999999996</v>
      </c>
      <c r="R101" s="17">
        <f t="shared" si="13"/>
        <v>1192.5936666666666</v>
      </c>
      <c r="S101" s="17">
        <f t="shared" si="14"/>
        <v>330.81399999999996</v>
      </c>
      <c r="T101" s="18">
        <f t="shared" si="15"/>
        <v>861.77966666666669</v>
      </c>
      <c r="U101" s="17">
        <f t="shared" si="16"/>
        <v>330.81399999999996</v>
      </c>
      <c r="V101" s="18">
        <f t="shared" si="17"/>
        <v>530.96566666666672</v>
      </c>
      <c r="W101" s="17">
        <f t="shared" si="18"/>
        <v>330.81399999999996</v>
      </c>
      <c r="X101" s="17"/>
      <c r="Y101" s="20">
        <f t="shared" si="19"/>
        <v>39082</v>
      </c>
      <c r="Z101">
        <f t="shared" si="20"/>
        <v>-199.39473972602735</v>
      </c>
      <c r="AA101">
        <f t="shared" si="21"/>
        <v>330.81399999999996</v>
      </c>
      <c r="AB101">
        <f t="shared" si="22"/>
        <v>530.20873972602726</v>
      </c>
      <c r="AF101" s="29">
        <f t="shared" si="2"/>
        <v>330.81400000000002</v>
      </c>
      <c r="AG101" s="29">
        <f t="shared" si="3"/>
        <v>330.81400000000002</v>
      </c>
    </row>
    <row r="102" spans="1:33" hidden="1">
      <c r="A102" s="7" t="s">
        <v>16</v>
      </c>
      <c r="B102" s="7" t="s">
        <v>17</v>
      </c>
      <c r="C102" s="7" t="s">
        <v>7</v>
      </c>
      <c r="D102" s="8">
        <v>39373</v>
      </c>
      <c r="E102" s="9">
        <v>7598.78</v>
      </c>
      <c r="F102" s="8">
        <v>39373</v>
      </c>
      <c r="G102" s="10">
        <v>120</v>
      </c>
      <c r="H102" s="9">
        <v>2558.6</v>
      </c>
      <c r="I102" s="11">
        <f t="shared" si="23"/>
        <v>43021</v>
      </c>
      <c r="J102" s="12">
        <f t="shared" si="5"/>
        <v>5040.18</v>
      </c>
      <c r="K102" s="2">
        <f t="shared" si="6"/>
        <v>63.323166666666665</v>
      </c>
      <c r="L102" s="1">
        <f t="shared" si="7"/>
        <v>43021</v>
      </c>
      <c r="M102" s="2">
        <f t="shared" si="8"/>
        <v>633.23166666666668</v>
      </c>
      <c r="N102" s="2">
        <f t="shared" si="9"/>
        <v>4406.9483333333337</v>
      </c>
      <c r="O102" s="17">
        <f t="shared" si="10"/>
        <v>759.87799999999993</v>
      </c>
      <c r="P102" s="17">
        <f t="shared" si="11"/>
        <v>3647.070333333334</v>
      </c>
      <c r="Q102" s="17">
        <f t="shared" si="12"/>
        <v>759.87799999999993</v>
      </c>
      <c r="R102" s="17">
        <f t="shared" si="13"/>
        <v>2887.1923333333343</v>
      </c>
      <c r="S102" s="17">
        <f t="shared" si="14"/>
        <v>759.87799999999993</v>
      </c>
      <c r="T102" s="18">
        <f t="shared" si="15"/>
        <v>2127.3143333333346</v>
      </c>
      <c r="U102" s="17">
        <f t="shared" si="16"/>
        <v>759.87799999999993</v>
      </c>
      <c r="V102" s="18">
        <f t="shared" si="17"/>
        <v>1367.4363333333347</v>
      </c>
      <c r="W102" s="17">
        <f t="shared" si="18"/>
        <v>759.87799999999993</v>
      </c>
      <c r="X102" s="17"/>
      <c r="Y102" s="20">
        <f t="shared" si="19"/>
        <v>39082</v>
      </c>
      <c r="Z102">
        <f t="shared" si="20"/>
        <v>-605.82054246575331</v>
      </c>
      <c r="AA102">
        <f t="shared" si="21"/>
        <v>759.87799999999993</v>
      </c>
      <c r="AB102">
        <f t="shared" si="22"/>
        <v>1365.6985424657532</v>
      </c>
      <c r="AF102" s="29">
        <f t="shared" si="2"/>
        <v>759.87800000000004</v>
      </c>
      <c r="AG102" s="29">
        <f t="shared" si="3"/>
        <v>759.87800000000004</v>
      </c>
    </row>
    <row r="103" spans="1:33" hidden="1">
      <c r="A103" s="7" t="s">
        <v>18</v>
      </c>
      <c r="B103" s="7" t="s">
        <v>19</v>
      </c>
      <c r="C103" s="7" t="s">
        <v>7</v>
      </c>
      <c r="D103" s="8">
        <v>39374</v>
      </c>
      <c r="E103" s="9">
        <v>443.3</v>
      </c>
      <c r="F103" s="8">
        <v>39374</v>
      </c>
      <c r="G103" s="10">
        <v>120</v>
      </c>
      <c r="H103" s="9">
        <v>149.13999999999999</v>
      </c>
      <c r="I103" s="11">
        <f t="shared" si="23"/>
        <v>43022</v>
      </c>
      <c r="J103" s="12">
        <f t="shared" si="5"/>
        <v>294.16000000000003</v>
      </c>
      <c r="K103" s="2">
        <f t="shared" si="6"/>
        <v>3.6941666666666668</v>
      </c>
      <c r="L103" s="1">
        <f t="shared" si="7"/>
        <v>43022</v>
      </c>
      <c r="M103" s="2">
        <f t="shared" si="8"/>
        <v>36.94166666666667</v>
      </c>
      <c r="N103" s="2">
        <f t="shared" si="9"/>
        <v>257.21833333333336</v>
      </c>
      <c r="O103" s="17">
        <f t="shared" si="10"/>
        <v>44.33</v>
      </c>
      <c r="P103" s="17">
        <f t="shared" si="11"/>
        <v>212.88833333333338</v>
      </c>
      <c r="Q103" s="17">
        <f t="shared" si="12"/>
        <v>44.33</v>
      </c>
      <c r="R103" s="17">
        <f t="shared" si="13"/>
        <v>168.55833333333339</v>
      </c>
      <c r="S103" s="17">
        <f t="shared" si="14"/>
        <v>44.33</v>
      </c>
      <c r="T103" s="18">
        <f t="shared" si="15"/>
        <v>124.2283333333334</v>
      </c>
      <c r="U103" s="17">
        <f t="shared" si="16"/>
        <v>44.33</v>
      </c>
      <c r="V103" s="18">
        <f t="shared" si="17"/>
        <v>79.898333333333397</v>
      </c>
      <c r="W103" s="17">
        <f t="shared" si="18"/>
        <v>44.33</v>
      </c>
      <c r="X103" s="17"/>
      <c r="Y103" s="20">
        <f t="shared" si="19"/>
        <v>39082</v>
      </c>
      <c r="Z103">
        <f t="shared" si="20"/>
        <v>-35.463999999999999</v>
      </c>
      <c r="AA103">
        <f t="shared" si="21"/>
        <v>44.33</v>
      </c>
      <c r="AB103">
        <f t="shared" si="22"/>
        <v>79.793999999999997</v>
      </c>
      <c r="AF103" s="29">
        <f t="shared" si="2"/>
        <v>44.330000000000005</v>
      </c>
      <c r="AG103" s="29">
        <f t="shared" si="3"/>
        <v>44.330000000000005</v>
      </c>
    </row>
    <row r="104" spans="1:33" hidden="1">
      <c r="A104" s="7" t="s">
        <v>20</v>
      </c>
      <c r="B104" s="7" t="s">
        <v>21</v>
      </c>
      <c r="C104" s="7" t="s">
        <v>7</v>
      </c>
      <c r="D104" s="8">
        <v>39377</v>
      </c>
      <c r="E104" s="9">
        <v>20000</v>
      </c>
      <c r="F104" s="8">
        <v>39377</v>
      </c>
      <c r="G104" s="10">
        <v>120</v>
      </c>
      <c r="H104" s="9">
        <v>6712.33</v>
      </c>
      <c r="I104" s="11">
        <f t="shared" si="23"/>
        <v>43025</v>
      </c>
      <c r="J104" s="12">
        <f t="shared" si="5"/>
        <v>13287.67</v>
      </c>
      <c r="K104" s="2">
        <f t="shared" si="6"/>
        <v>166.66666666666666</v>
      </c>
      <c r="L104" s="1">
        <f t="shared" si="7"/>
        <v>43025</v>
      </c>
      <c r="M104" s="2">
        <f t="shared" si="8"/>
        <v>1666.6666666666667</v>
      </c>
      <c r="N104" s="2">
        <f t="shared" si="9"/>
        <v>11621.003333333334</v>
      </c>
      <c r="O104" s="17">
        <f t="shared" si="10"/>
        <v>2000</v>
      </c>
      <c r="P104" s="17">
        <f t="shared" si="11"/>
        <v>9621.003333333334</v>
      </c>
      <c r="Q104" s="17">
        <f t="shared" si="12"/>
        <v>2000</v>
      </c>
      <c r="R104" s="17">
        <f t="shared" si="13"/>
        <v>7621.003333333334</v>
      </c>
      <c r="S104" s="17">
        <f t="shared" si="14"/>
        <v>2000</v>
      </c>
      <c r="T104" s="18">
        <f t="shared" si="15"/>
        <v>5621.003333333334</v>
      </c>
      <c r="U104" s="17">
        <f t="shared" si="16"/>
        <v>2000</v>
      </c>
      <c r="V104" s="18">
        <f t="shared" si="17"/>
        <v>3621.003333333334</v>
      </c>
      <c r="W104" s="17">
        <f t="shared" si="18"/>
        <v>2000</v>
      </c>
      <c r="X104" s="17"/>
      <c r="Y104" s="20">
        <f t="shared" si="19"/>
        <v>39082</v>
      </c>
      <c r="Z104">
        <f t="shared" si="20"/>
        <v>-1616.4383561643835</v>
      </c>
      <c r="AA104">
        <f t="shared" si="21"/>
        <v>2000</v>
      </c>
      <c r="AB104">
        <f t="shared" si="22"/>
        <v>3616.4383561643835</v>
      </c>
      <c r="AF104" s="29">
        <f t="shared" si="2"/>
        <v>2000</v>
      </c>
      <c r="AG104" s="29">
        <f t="shared" si="3"/>
        <v>2000</v>
      </c>
    </row>
    <row r="105" spans="1:33" hidden="1">
      <c r="A105" s="7" t="s">
        <v>22</v>
      </c>
      <c r="B105" s="7" t="s">
        <v>23</v>
      </c>
      <c r="C105" s="7" t="s">
        <v>7</v>
      </c>
      <c r="D105" s="8">
        <v>39377</v>
      </c>
      <c r="E105" s="9">
        <v>16692.7</v>
      </c>
      <c r="F105" s="8">
        <v>39377</v>
      </c>
      <c r="G105" s="10">
        <v>120</v>
      </c>
      <c r="H105" s="9">
        <v>5602.34</v>
      </c>
      <c r="I105" s="11">
        <f t="shared" si="23"/>
        <v>43025</v>
      </c>
      <c r="J105" s="12">
        <f t="shared" si="5"/>
        <v>11090.36</v>
      </c>
      <c r="K105" s="2">
        <f t="shared" si="6"/>
        <v>139.10583333333335</v>
      </c>
      <c r="L105" s="1">
        <f t="shared" si="7"/>
        <v>43025</v>
      </c>
      <c r="M105" s="2">
        <f t="shared" si="8"/>
        <v>1391.0583333333334</v>
      </c>
      <c r="N105" s="2">
        <f t="shared" si="9"/>
        <v>9699.3016666666663</v>
      </c>
      <c r="O105" s="17">
        <f t="shared" si="10"/>
        <v>1669.2700000000002</v>
      </c>
      <c r="P105" s="17">
        <f t="shared" si="11"/>
        <v>8030.0316666666658</v>
      </c>
      <c r="Q105" s="17">
        <f t="shared" si="12"/>
        <v>1669.2700000000002</v>
      </c>
      <c r="R105" s="17">
        <f t="shared" si="13"/>
        <v>6360.7616666666654</v>
      </c>
      <c r="S105" s="17">
        <f t="shared" si="14"/>
        <v>1669.2700000000002</v>
      </c>
      <c r="T105" s="18">
        <f t="shared" si="15"/>
        <v>4691.491666666665</v>
      </c>
      <c r="U105" s="17">
        <f t="shared" si="16"/>
        <v>1669.2700000000002</v>
      </c>
      <c r="V105" s="18">
        <f t="shared" si="17"/>
        <v>3022.2216666666645</v>
      </c>
      <c r="W105" s="17">
        <f t="shared" si="18"/>
        <v>1669.2700000000002</v>
      </c>
      <c r="X105" s="17"/>
      <c r="Y105" s="20">
        <f t="shared" si="19"/>
        <v>39082</v>
      </c>
      <c r="Z105">
        <f t="shared" si="20"/>
        <v>-1349.1360273972602</v>
      </c>
      <c r="AA105">
        <f t="shared" si="21"/>
        <v>1669.27</v>
      </c>
      <c r="AB105">
        <f t="shared" si="22"/>
        <v>3018.40602739726</v>
      </c>
      <c r="AF105" s="29">
        <f t="shared" si="2"/>
        <v>1669.2700000000002</v>
      </c>
      <c r="AG105" s="29">
        <f t="shared" si="3"/>
        <v>1669.2700000000002</v>
      </c>
    </row>
    <row r="106" spans="1:33" hidden="1">
      <c r="A106" s="7" t="s">
        <v>24</v>
      </c>
      <c r="B106" s="7" t="s">
        <v>25</v>
      </c>
      <c r="C106" s="7" t="s">
        <v>7</v>
      </c>
      <c r="D106" s="8">
        <v>39399</v>
      </c>
      <c r="E106" s="9">
        <v>17395</v>
      </c>
      <c r="F106" s="8">
        <v>39399</v>
      </c>
      <c r="G106" s="10">
        <v>120</v>
      </c>
      <c r="H106" s="9">
        <v>5733.2</v>
      </c>
      <c r="I106" s="11">
        <f t="shared" si="23"/>
        <v>43047</v>
      </c>
      <c r="J106" s="12">
        <f t="shared" si="5"/>
        <v>11661.8</v>
      </c>
      <c r="K106" s="2">
        <f t="shared" si="6"/>
        <v>144.95833333333334</v>
      </c>
      <c r="L106" s="1">
        <f t="shared" si="7"/>
        <v>43047</v>
      </c>
      <c r="M106" s="2">
        <f t="shared" si="8"/>
        <v>1449.5833333333333</v>
      </c>
      <c r="N106" s="2">
        <f t="shared" si="9"/>
        <v>10212.216666666665</v>
      </c>
      <c r="O106" s="17">
        <f t="shared" si="10"/>
        <v>1739.5</v>
      </c>
      <c r="P106" s="17">
        <f t="shared" si="11"/>
        <v>8472.7166666666653</v>
      </c>
      <c r="Q106" s="17">
        <f t="shared" si="12"/>
        <v>1739.5</v>
      </c>
      <c r="R106" s="17">
        <f t="shared" si="13"/>
        <v>6733.2166666666653</v>
      </c>
      <c r="S106" s="17">
        <f t="shared" si="14"/>
        <v>1739.5</v>
      </c>
      <c r="T106" s="18">
        <f t="shared" si="15"/>
        <v>4993.7166666666653</v>
      </c>
      <c r="U106" s="17">
        <f t="shared" si="16"/>
        <v>1739.5</v>
      </c>
      <c r="V106" s="18">
        <f t="shared" si="17"/>
        <v>3254.2166666666653</v>
      </c>
      <c r="W106" s="17">
        <f t="shared" si="18"/>
        <v>1739.5</v>
      </c>
      <c r="X106" s="17"/>
      <c r="Y106" s="20">
        <f t="shared" si="19"/>
        <v>39082</v>
      </c>
      <c r="Z106">
        <f t="shared" si="20"/>
        <v>-1510.7438356164382</v>
      </c>
      <c r="AA106">
        <f t="shared" si="21"/>
        <v>1739.5</v>
      </c>
      <c r="AB106">
        <f t="shared" si="22"/>
        <v>3250.2438356164384</v>
      </c>
      <c r="AF106" s="29">
        <f t="shared" si="2"/>
        <v>1739.5</v>
      </c>
      <c r="AG106" s="29">
        <f t="shared" si="3"/>
        <v>1739.5</v>
      </c>
    </row>
    <row r="107" spans="1:33" hidden="1">
      <c r="A107" s="7" t="s">
        <v>26</v>
      </c>
      <c r="B107" s="7" t="s">
        <v>27</v>
      </c>
      <c r="C107" s="7" t="s">
        <v>7</v>
      </c>
      <c r="D107" s="8">
        <v>39400</v>
      </c>
      <c r="E107" s="9">
        <v>9059</v>
      </c>
      <c r="F107" s="8">
        <v>39400</v>
      </c>
      <c r="G107" s="10">
        <v>120</v>
      </c>
      <c r="H107" s="9">
        <v>2983.27</v>
      </c>
      <c r="I107" s="11">
        <f t="shared" si="23"/>
        <v>43048</v>
      </c>
      <c r="J107" s="12">
        <f t="shared" si="5"/>
        <v>6075.73</v>
      </c>
      <c r="K107" s="2">
        <f t="shared" si="6"/>
        <v>75.49166666666666</v>
      </c>
      <c r="L107" s="1">
        <f t="shared" si="7"/>
        <v>43048</v>
      </c>
      <c r="M107" s="2">
        <f t="shared" si="8"/>
        <v>754.91666666666663</v>
      </c>
      <c r="N107" s="2">
        <f t="shared" si="9"/>
        <v>5320.8133333333326</v>
      </c>
      <c r="O107" s="17">
        <f t="shared" si="10"/>
        <v>905.89999999999986</v>
      </c>
      <c r="P107" s="17">
        <f t="shared" si="11"/>
        <v>4414.913333333333</v>
      </c>
      <c r="Q107" s="17">
        <f t="shared" si="12"/>
        <v>905.89999999999986</v>
      </c>
      <c r="R107" s="17">
        <f t="shared" si="13"/>
        <v>3509.0133333333333</v>
      </c>
      <c r="S107" s="17">
        <f t="shared" si="14"/>
        <v>905.89999999999986</v>
      </c>
      <c r="T107" s="18">
        <f t="shared" si="15"/>
        <v>2603.1133333333337</v>
      </c>
      <c r="U107" s="17">
        <f t="shared" si="16"/>
        <v>905.89999999999986</v>
      </c>
      <c r="V107" s="18">
        <f t="shared" si="17"/>
        <v>1697.2133333333338</v>
      </c>
      <c r="W107" s="17">
        <f t="shared" si="18"/>
        <v>905.89999999999986</v>
      </c>
      <c r="X107" s="17"/>
      <c r="Y107" s="20">
        <f t="shared" si="19"/>
        <v>39082</v>
      </c>
      <c r="Z107">
        <f t="shared" si="20"/>
        <v>-789.24986301369859</v>
      </c>
      <c r="AA107">
        <f t="shared" si="21"/>
        <v>905.9</v>
      </c>
      <c r="AB107">
        <f t="shared" si="22"/>
        <v>1695.1498630136985</v>
      </c>
      <c r="AF107" s="29">
        <f t="shared" si="2"/>
        <v>905.9</v>
      </c>
      <c r="AG107" s="29">
        <f t="shared" si="3"/>
        <v>905.9</v>
      </c>
    </row>
    <row r="108" spans="1:33" hidden="1">
      <c r="A108" s="7" t="s">
        <v>28</v>
      </c>
      <c r="B108" s="7" t="s">
        <v>29</v>
      </c>
      <c r="C108" s="7" t="s">
        <v>7</v>
      </c>
      <c r="D108" s="8">
        <v>39414</v>
      </c>
      <c r="E108" s="9">
        <v>125718.27</v>
      </c>
      <c r="F108" s="8">
        <v>39414</v>
      </c>
      <c r="G108" s="10">
        <v>120</v>
      </c>
      <c r="H108" s="9">
        <v>40918.71</v>
      </c>
      <c r="I108" s="11">
        <f t="shared" si="23"/>
        <v>43062</v>
      </c>
      <c r="J108" s="12">
        <f t="shared" si="5"/>
        <v>84799.56</v>
      </c>
      <c r="K108" s="2">
        <f t="shared" si="6"/>
        <v>1047.6522500000001</v>
      </c>
      <c r="L108" s="1">
        <f t="shared" si="7"/>
        <v>43062</v>
      </c>
      <c r="M108" s="2">
        <f t="shared" si="8"/>
        <v>10476.522499999999</v>
      </c>
      <c r="N108" s="2">
        <f t="shared" si="9"/>
        <v>74323.037500000006</v>
      </c>
      <c r="O108" s="17">
        <f t="shared" si="10"/>
        <v>12571.827000000001</v>
      </c>
      <c r="P108" s="17">
        <f t="shared" si="11"/>
        <v>61751.210500000001</v>
      </c>
      <c r="Q108" s="17">
        <f t="shared" si="12"/>
        <v>12571.827000000001</v>
      </c>
      <c r="R108" s="17">
        <f t="shared" si="13"/>
        <v>49179.383499999996</v>
      </c>
      <c r="S108" s="17">
        <f t="shared" si="14"/>
        <v>12571.827000000001</v>
      </c>
      <c r="T108" s="18">
        <f t="shared" si="15"/>
        <v>36607.556499999992</v>
      </c>
      <c r="U108" s="17">
        <f t="shared" si="16"/>
        <v>12571.827000000001</v>
      </c>
      <c r="V108" s="18">
        <f t="shared" si="17"/>
        <v>24035.72949999999</v>
      </c>
      <c r="W108" s="17">
        <f t="shared" si="18"/>
        <v>12571.827000000001</v>
      </c>
      <c r="X108" s="17"/>
      <c r="Y108" s="20">
        <f t="shared" si="19"/>
        <v>39082</v>
      </c>
      <c r="Z108">
        <f t="shared" si="20"/>
        <v>-11435.196065753426</v>
      </c>
      <c r="AA108">
        <f t="shared" si="21"/>
        <v>12571.827000000001</v>
      </c>
      <c r="AB108">
        <f t="shared" si="22"/>
        <v>24007.023065753427</v>
      </c>
      <c r="AF108" s="29">
        <f t="shared" si="2"/>
        <v>12571.826999999999</v>
      </c>
      <c r="AG108" s="29">
        <f t="shared" si="3"/>
        <v>12571.826999999999</v>
      </c>
    </row>
    <row r="109" spans="1:33" hidden="1">
      <c r="A109" s="7" t="s">
        <v>30</v>
      </c>
      <c r="B109" s="7" t="s">
        <v>31</v>
      </c>
      <c r="C109" s="7" t="s">
        <v>7</v>
      </c>
      <c r="D109" s="8">
        <v>39433</v>
      </c>
      <c r="E109" s="9">
        <v>22000</v>
      </c>
      <c r="F109" s="8">
        <v>39433</v>
      </c>
      <c r="G109" s="10">
        <v>120</v>
      </c>
      <c r="H109" s="9">
        <v>7046.03</v>
      </c>
      <c r="I109" s="11">
        <f t="shared" si="23"/>
        <v>43081</v>
      </c>
      <c r="J109" s="12">
        <f t="shared" si="5"/>
        <v>14953.970000000001</v>
      </c>
      <c r="K109" s="2">
        <f t="shared" si="6"/>
        <v>183.33333333333334</v>
      </c>
      <c r="L109" s="1">
        <f t="shared" si="7"/>
        <v>43081</v>
      </c>
      <c r="M109" s="2">
        <f t="shared" si="8"/>
        <v>1833.3333333333333</v>
      </c>
      <c r="N109" s="2">
        <f t="shared" si="9"/>
        <v>13120.636666666667</v>
      </c>
      <c r="O109" s="17">
        <f t="shared" si="10"/>
        <v>2200</v>
      </c>
      <c r="P109" s="17">
        <f t="shared" si="11"/>
        <v>10920.636666666667</v>
      </c>
      <c r="Q109" s="17">
        <f t="shared" si="12"/>
        <v>2200</v>
      </c>
      <c r="R109" s="17">
        <f t="shared" si="13"/>
        <v>8720.6366666666672</v>
      </c>
      <c r="S109" s="17">
        <f t="shared" si="14"/>
        <v>2200</v>
      </c>
      <c r="T109" s="18">
        <f t="shared" si="15"/>
        <v>6520.6366666666672</v>
      </c>
      <c r="U109" s="17">
        <f t="shared" si="16"/>
        <v>2200</v>
      </c>
      <c r="V109" s="18">
        <f t="shared" si="17"/>
        <v>4320.6366666666672</v>
      </c>
      <c r="W109" s="17">
        <f t="shared" si="18"/>
        <v>2200</v>
      </c>
      <c r="X109" s="17"/>
      <c r="Y109" s="20">
        <f t="shared" si="19"/>
        <v>39082</v>
      </c>
      <c r="Z109">
        <f t="shared" si="20"/>
        <v>-2115.6164383561645</v>
      </c>
      <c r="AA109">
        <f t="shared" si="21"/>
        <v>2200</v>
      </c>
      <c r="AB109">
        <f t="shared" si="22"/>
        <v>4315.6164383561645</v>
      </c>
      <c r="AF109" s="29">
        <f t="shared" si="2"/>
        <v>2200</v>
      </c>
      <c r="AG109" s="29">
        <f t="shared" si="3"/>
        <v>2200</v>
      </c>
    </row>
    <row r="110" spans="1:33" hidden="1">
      <c r="A110" s="7" t="s">
        <v>32</v>
      </c>
      <c r="B110" s="7" t="s">
        <v>33</v>
      </c>
      <c r="C110" s="7" t="s">
        <v>7</v>
      </c>
      <c r="D110" s="8">
        <v>39436</v>
      </c>
      <c r="E110" s="9">
        <v>1428.4</v>
      </c>
      <c r="F110" s="8">
        <v>39436</v>
      </c>
      <c r="G110" s="10">
        <v>120</v>
      </c>
      <c r="H110" s="9">
        <v>456.31</v>
      </c>
      <c r="I110" s="11">
        <f t="shared" si="23"/>
        <v>43084</v>
      </c>
      <c r="J110" s="12">
        <f t="shared" si="5"/>
        <v>972.09000000000015</v>
      </c>
      <c r="K110" s="2">
        <f t="shared" si="6"/>
        <v>11.903333333333334</v>
      </c>
      <c r="L110" s="1">
        <f t="shared" si="7"/>
        <v>43084</v>
      </c>
      <c r="M110" s="2">
        <f t="shared" si="8"/>
        <v>119.03333333333333</v>
      </c>
      <c r="N110" s="2">
        <f t="shared" si="9"/>
        <v>853.05666666666684</v>
      </c>
      <c r="O110" s="17">
        <f t="shared" si="10"/>
        <v>142.84</v>
      </c>
      <c r="P110" s="17">
        <f t="shared" si="11"/>
        <v>710.21666666666681</v>
      </c>
      <c r="Q110" s="17">
        <f t="shared" si="12"/>
        <v>142.84</v>
      </c>
      <c r="R110" s="17">
        <f t="shared" si="13"/>
        <v>567.37666666666678</v>
      </c>
      <c r="S110" s="17">
        <f t="shared" si="14"/>
        <v>142.84</v>
      </c>
      <c r="T110" s="18">
        <f t="shared" si="15"/>
        <v>424.53666666666675</v>
      </c>
      <c r="U110" s="17">
        <f t="shared" si="16"/>
        <v>142.84</v>
      </c>
      <c r="V110" s="18">
        <f t="shared" si="17"/>
        <v>281.69666666666672</v>
      </c>
      <c r="W110" s="17">
        <f t="shared" si="18"/>
        <v>142.84</v>
      </c>
      <c r="X110" s="17"/>
      <c r="Y110" s="20">
        <f t="shared" si="19"/>
        <v>39082</v>
      </c>
      <c r="Z110">
        <f t="shared" si="20"/>
        <v>-138.53523287671234</v>
      </c>
      <c r="AA110">
        <f t="shared" si="21"/>
        <v>142.84</v>
      </c>
      <c r="AB110">
        <f t="shared" si="22"/>
        <v>281.37523287671235</v>
      </c>
      <c r="AF110" s="29">
        <f t="shared" si="2"/>
        <v>142.84000000000003</v>
      </c>
      <c r="AG110" s="29">
        <f t="shared" si="3"/>
        <v>142.84000000000003</v>
      </c>
    </row>
    <row r="111" spans="1:33" hidden="1">
      <c r="A111" s="7" t="s">
        <v>34</v>
      </c>
      <c r="B111" s="7" t="s">
        <v>33</v>
      </c>
      <c r="C111" s="7" t="s">
        <v>7</v>
      </c>
      <c r="D111" s="8">
        <v>39436</v>
      </c>
      <c r="E111" s="9">
        <v>5668.2</v>
      </c>
      <c r="F111" s="8">
        <v>39436</v>
      </c>
      <c r="G111" s="10">
        <v>120</v>
      </c>
      <c r="H111" s="9">
        <v>1810.72</v>
      </c>
      <c r="I111" s="11">
        <f t="shared" si="23"/>
        <v>43084</v>
      </c>
      <c r="J111" s="12">
        <f t="shared" si="5"/>
        <v>3857.4799999999996</v>
      </c>
      <c r="K111" s="2">
        <f t="shared" si="6"/>
        <v>47.234999999999999</v>
      </c>
      <c r="L111" s="1">
        <f t="shared" si="7"/>
        <v>43084</v>
      </c>
      <c r="M111" s="2">
        <f t="shared" si="8"/>
        <v>472.35</v>
      </c>
      <c r="N111" s="2">
        <f t="shared" si="9"/>
        <v>3385.1299999999997</v>
      </c>
      <c r="O111" s="17">
        <f t="shared" ref="O111:O174" si="24">IF((K111*12)&gt;N111,N111,(K111*12))</f>
        <v>566.81999999999994</v>
      </c>
      <c r="P111" s="17">
        <f t="shared" si="11"/>
        <v>2818.3099999999995</v>
      </c>
      <c r="Q111" s="17">
        <f t="shared" si="12"/>
        <v>566.81999999999994</v>
      </c>
      <c r="R111" s="17">
        <f t="shared" si="13"/>
        <v>2251.4899999999998</v>
      </c>
      <c r="S111" s="17">
        <f t="shared" si="14"/>
        <v>566.81999999999994</v>
      </c>
      <c r="T111" s="18">
        <f t="shared" si="15"/>
        <v>1684.6699999999998</v>
      </c>
      <c r="U111" s="17">
        <f t="shared" si="16"/>
        <v>566.81999999999994</v>
      </c>
      <c r="V111" s="18">
        <f t="shared" si="17"/>
        <v>1117.8499999999999</v>
      </c>
      <c r="W111" s="17">
        <f t="shared" si="18"/>
        <v>566.81999999999994</v>
      </c>
      <c r="X111" s="17"/>
      <c r="Y111" s="20">
        <f t="shared" si="19"/>
        <v>39082</v>
      </c>
      <c r="Z111">
        <f t="shared" si="20"/>
        <v>-549.73775342465751</v>
      </c>
      <c r="AA111">
        <f t="shared" si="21"/>
        <v>566.81999999999994</v>
      </c>
      <c r="AB111">
        <f t="shared" si="22"/>
        <v>1116.5577534246574</v>
      </c>
      <c r="AF111" s="29">
        <f t="shared" si="2"/>
        <v>566.81999999999994</v>
      </c>
      <c r="AG111" s="29">
        <f t="shared" si="3"/>
        <v>566.81999999999994</v>
      </c>
    </row>
    <row r="112" spans="1:33" hidden="1">
      <c r="A112" s="7" t="s">
        <v>35</v>
      </c>
      <c r="B112" s="7" t="s">
        <v>33</v>
      </c>
      <c r="C112" s="7" t="s">
        <v>7</v>
      </c>
      <c r="D112" s="8">
        <v>39436</v>
      </c>
      <c r="E112" s="9">
        <v>15642.5</v>
      </c>
      <c r="F112" s="8">
        <v>39436</v>
      </c>
      <c r="G112" s="10">
        <v>120</v>
      </c>
      <c r="H112" s="9">
        <v>4997.03</v>
      </c>
      <c r="I112" s="11">
        <f t="shared" si="23"/>
        <v>43084</v>
      </c>
      <c r="J112" s="12">
        <f t="shared" si="5"/>
        <v>10645.470000000001</v>
      </c>
      <c r="K112" s="2">
        <f t="shared" si="6"/>
        <v>130.35416666666666</v>
      </c>
      <c r="L112" s="1">
        <f t="shared" si="7"/>
        <v>43084</v>
      </c>
      <c r="M112" s="2">
        <f t="shared" si="8"/>
        <v>1303.5416666666667</v>
      </c>
      <c r="N112" s="2">
        <f t="shared" si="9"/>
        <v>9341.9283333333351</v>
      </c>
      <c r="O112" s="17">
        <f t="shared" si="24"/>
        <v>1564.25</v>
      </c>
      <c r="P112" s="17">
        <f t="shared" si="11"/>
        <v>7777.6783333333351</v>
      </c>
      <c r="Q112" s="17">
        <f t="shared" si="12"/>
        <v>1564.25</v>
      </c>
      <c r="R112" s="17">
        <f t="shared" si="13"/>
        <v>6213.4283333333351</v>
      </c>
      <c r="S112" s="17">
        <f t="shared" si="14"/>
        <v>1564.25</v>
      </c>
      <c r="T112" s="18">
        <f t="shared" si="15"/>
        <v>4649.1783333333351</v>
      </c>
      <c r="U112" s="17">
        <f t="shared" si="16"/>
        <v>1564.25</v>
      </c>
      <c r="V112" s="18">
        <f t="shared" si="17"/>
        <v>3084.9283333333351</v>
      </c>
      <c r="W112" s="17">
        <f t="shared" si="18"/>
        <v>1564.25</v>
      </c>
      <c r="X112" s="17"/>
      <c r="Y112" s="20">
        <f t="shared" si="19"/>
        <v>39082</v>
      </c>
      <c r="Z112">
        <f t="shared" si="20"/>
        <v>-1517.1082191780822</v>
      </c>
      <c r="AA112">
        <f t="shared" si="21"/>
        <v>1564.25</v>
      </c>
      <c r="AB112">
        <f t="shared" si="22"/>
        <v>3081.3582191780824</v>
      </c>
      <c r="AF112" s="29">
        <f t="shared" si="2"/>
        <v>1564.25</v>
      </c>
      <c r="AG112" s="29">
        <f t="shared" si="3"/>
        <v>1564.25</v>
      </c>
    </row>
    <row r="113" spans="1:33" hidden="1">
      <c r="A113" s="7" t="s">
        <v>36</v>
      </c>
      <c r="B113" s="7" t="s">
        <v>37</v>
      </c>
      <c r="C113" s="7" t="s">
        <v>7</v>
      </c>
      <c r="D113" s="8">
        <v>39449</v>
      </c>
      <c r="E113" s="9">
        <v>6885</v>
      </c>
      <c r="F113" s="8">
        <v>39449</v>
      </c>
      <c r="G113" s="10">
        <v>120</v>
      </c>
      <c r="H113" s="9">
        <v>2174.91</v>
      </c>
      <c r="I113" s="11">
        <f t="shared" si="23"/>
        <v>43097</v>
      </c>
      <c r="J113" s="12">
        <f t="shared" si="5"/>
        <v>4710.09</v>
      </c>
      <c r="K113" s="2">
        <f t="shared" si="6"/>
        <v>57.375</v>
      </c>
      <c r="L113" s="1">
        <f t="shared" si="7"/>
        <v>43097</v>
      </c>
      <c r="M113" s="2">
        <f t="shared" si="8"/>
        <v>573.75</v>
      </c>
      <c r="N113" s="2">
        <f t="shared" si="9"/>
        <v>4136.34</v>
      </c>
      <c r="O113" s="17">
        <f t="shared" si="24"/>
        <v>688.5</v>
      </c>
      <c r="P113" s="17">
        <f t="shared" si="11"/>
        <v>3447.84</v>
      </c>
      <c r="Q113" s="17">
        <f t="shared" si="12"/>
        <v>688.5</v>
      </c>
      <c r="R113" s="17">
        <f t="shared" si="13"/>
        <v>2759.34</v>
      </c>
      <c r="S113" s="17">
        <f t="shared" si="14"/>
        <v>688.5</v>
      </c>
      <c r="T113" s="18">
        <f t="shared" si="15"/>
        <v>2070.84</v>
      </c>
      <c r="U113" s="17">
        <f t="shared" si="16"/>
        <v>688.5</v>
      </c>
      <c r="V113" s="18">
        <f t="shared" si="17"/>
        <v>1382.3400000000001</v>
      </c>
      <c r="W113" s="17">
        <f t="shared" si="18"/>
        <v>688.5</v>
      </c>
      <c r="X113" s="17"/>
      <c r="Y113" s="20">
        <f t="shared" si="19"/>
        <v>39447</v>
      </c>
      <c r="Z113">
        <f t="shared" si="20"/>
        <v>-3.7726027397260276</v>
      </c>
      <c r="AA113">
        <f t="shared" si="21"/>
        <v>688.5</v>
      </c>
      <c r="AB113">
        <f t="shared" si="22"/>
        <v>692.27260273972604</v>
      </c>
      <c r="AF113" s="29">
        <f t="shared" si="2"/>
        <v>688.5</v>
      </c>
      <c r="AG113" s="29">
        <f t="shared" si="3"/>
        <v>688.5</v>
      </c>
    </row>
    <row r="114" spans="1:33" hidden="1">
      <c r="A114" s="7" t="s">
        <v>38</v>
      </c>
      <c r="B114" s="7" t="s">
        <v>39</v>
      </c>
      <c r="C114" s="7" t="s">
        <v>7</v>
      </c>
      <c r="D114" s="8">
        <v>39469</v>
      </c>
      <c r="E114" s="9">
        <v>791.5</v>
      </c>
      <c r="F114" s="8">
        <v>39469</v>
      </c>
      <c r="G114" s="10">
        <v>120</v>
      </c>
      <c r="H114" s="9">
        <v>245.69</v>
      </c>
      <c r="I114" s="11">
        <f t="shared" si="23"/>
        <v>43117</v>
      </c>
      <c r="J114" s="12">
        <f t="shared" si="5"/>
        <v>545.80999999999995</v>
      </c>
      <c r="K114" s="2">
        <f t="shared" si="6"/>
        <v>6.5958333333333332</v>
      </c>
      <c r="L114" s="1">
        <f t="shared" si="7"/>
        <v>43117</v>
      </c>
      <c r="M114" s="2">
        <f t="shared" si="8"/>
        <v>65.958333333333329</v>
      </c>
      <c r="N114" s="2">
        <f t="shared" si="9"/>
        <v>479.85166666666663</v>
      </c>
      <c r="O114" s="17">
        <f t="shared" si="24"/>
        <v>79.150000000000006</v>
      </c>
      <c r="P114" s="17">
        <f t="shared" si="11"/>
        <v>400.7016666666666</v>
      </c>
      <c r="Q114" s="17">
        <f t="shared" si="12"/>
        <v>79.150000000000006</v>
      </c>
      <c r="R114" s="17">
        <f t="shared" si="13"/>
        <v>321.55166666666662</v>
      </c>
      <c r="S114" s="17">
        <f t="shared" si="14"/>
        <v>79.150000000000006</v>
      </c>
      <c r="T114" s="18">
        <f t="shared" si="15"/>
        <v>242.40166666666661</v>
      </c>
      <c r="U114" s="17">
        <f t="shared" si="16"/>
        <v>79.150000000000006</v>
      </c>
      <c r="V114" s="18">
        <f t="shared" si="17"/>
        <v>163.25166666666661</v>
      </c>
      <c r="W114" s="17">
        <f t="shared" si="18"/>
        <v>79.150000000000006</v>
      </c>
      <c r="X114" s="17"/>
      <c r="Y114" s="20">
        <f t="shared" si="19"/>
        <v>39447</v>
      </c>
      <c r="Z114">
        <f t="shared" si="20"/>
        <v>-4.7706849315068496</v>
      </c>
      <c r="AA114">
        <f t="shared" si="21"/>
        <v>79.150000000000006</v>
      </c>
      <c r="AB114">
        <f t="shared" si="22"/>
        <v>83.920684931506855</v>
      </c>
      <c r="AF114" s="29">
        <f t="shared" si="2"/>
        <v>79.150000000000006</v>
      </c>
      <c r="AG114" s="29">
        <f t="shared" si="3"/>
        <v>79.150000000000006</v>
      </c>
    </row>
    <row r="115" spans="1:33" hidden="1">
      <c r="A115" s="7" t="s">
        <v>40</v>
      </c>
      <c r="B115" s="7" t="s">
        <v>41</v>
      </c>
      <c r="C115" s="7" t="s">
        <v>7</v>
      </c>
      <c r="D115" s="8">
        <v>39491</v>
      </c>
      <c r="E115" s="9">
        <v>34858.800000000003</v>
      </c>
      <c r="F115" s="8">
        <v>39491</v>
      </c>
      <c r="G115" s="10">
        <v>120</v>
      </c>
      <c r="H115" s="9">
        <v>10610.45</v>
      </c>
      <c r="I115" s="11">
        <f t="shared" si="23"/>
        <v>43139</v>
      </c>
      <c r="J115" s="12">
        <f t="shared" si="5"/>
        <v>24248.350000000002</v>
      </c>
      <c r="K115" s="2">
        <f t="shared" si="6"/>
        <v>290.49</v>
      </c>
      <c r="L115" s="1">
        <f t="shared" si="7"/>
        <v>43139</v>
      </c>
      <c r="M115" s="2">
        <f t="shared" si="8"/>
        <v>2904.9</v>
      </c>
      <c r="N115" s="2">
        <f t="shared" si="9"/>
        <v>21343.45</v>
      </c>
      <c r="O115" s="17">
        <f t="shared" si="24"/>
        <v>3485.88</v>
      </c>
      <c r="P115" s="17">
        <f t="shared" si="11"/>
        <v>17857.57</v>
      </c>
      <c r="Q115" s="17">
        <f t="shared" si="12"/>
        <v>3485.88</v>
      </c>
      <c r="R115" s="17">
        <f t="shared" si="13"/>
        <v>14371.689999999999</v>
      </c>
      <c r="S115" s="17">
        <f t="shared" si="14"/>
        <v>3485.88</v>
      </c>
      <c r="T115" s="18">
        <f t="shared" si="15"/>
        <v>10885.809999999998</v>
      </c>
      <c r="U115" s="17">
        <f t="shared" si="16"/>
        <v>3485.88</v>
      </c>
      <c r="V115" s="18">
        <f t="shared" si="17"/>
        <v>7399.9299999999976</v>
      </c>
      <c r="W115" s="17">
        <f t="shared" si="18"/>
        <v>3485.88</v>
      </c>
      <c r="X115" s="17"/>
      <c r="Y115" s="20">
        <f t="shared" si="19"/>
        <v>39447</v>
      </c>
      <c r="Z115">
        <f t="shared" si="20"/>
        <v>-420.21567123287673</v>
      </c>
      <c r="AA115">
        <f t="shared" si="21"/>
        <v>3485.88</v>
      </c>
      <c r="AB115">
        <f t="shared" si="22"/>
        <v>3906.0956712328771</v>
      </c>
      <c r="AF115" s="29">
        <f t="shared" si="2"/>
        <v>3485.88</v>
      </c>
      <c r="AG115" s="29">
        <f t="shared" si="3"/>
        <v>3485.88</v>
      </c>
    </row>
    <row r="116" spans="1:33" hidden="1">
      <c r="A116" s="7" t="s">
        <v>42</v>
      </c>
      <c r="B116" s="7" t="s">
        <v>43</v>
      </c>
      <c r="C116" s="7" t="s">
        <v>7</v>
      </c>
      <c r="D116" s="8">
        <v>39497</v>
      </c>
      <c r="E116" s="9">
        <v>817.36</v>
      </c>
      <c r="F116" s="8">
        <v>39497</v>
      </c>
      <c r="G116" s="10">
        <v>120</v>
      </c>
      <c r="H116" s="9">
        <v>247.45</v>
      </c>
      <c r="I116" s="11">
        <f t="shared" si="23"/>
        <v>43145</v>
      </c>
      <c r="J116" s="12">
        <f t="shared" si="5"/>
        <v>569.91000000000008</v>
      </c>
      <c r="K116" s="2">
        <f t="shared" si="6"/>
        <v>6.8113333333333337</v>
      </c>
      <c r="L116" s="1">
        <f t="shared" si="7"/>
        <v>43145</v>
      </c>
      <c r="M116" s="2">
        <f t="shared" si="8"/>
        <v>68.11333333333333</v>
      </c>
      <c r="N116" s="2">
        <f t="shared" si="9"/>
        <v>501.79666666666674</v>
      </c>
      <c r="O116" s="17">
        <f t="shared" si="24"/>
        <v>81.736000000000004</v>
      </c>
      <c r="P116" s="17">
        <f t="shared" si="11"/>
        <v>420.06066666666675</v>
      </c>
      <c r="Q116" s="17">
        <f t="shared" si="12"/>
        <v>81.736000000000004</v>
      </c>
      <c r="R116" s="17">
        <f t="shared" si="13"/>
        <v>338.32466666666676</v>
      </c>
      <c r="S116" s="17">
        <f t="shared" si="14"/>
        <v>81.736000000000004</v>
      </c>
      <c r="T116" s="18">
        <f t="shared" si="15"/>
        <v>256.58866666666677</v>
      </c>
      <c r="U116" s="17">
        <f t="shared" si="16"/>
        <v>81.736000000000004</v>
      </c>
      <c r="V116" s="18">
        <f t="shared" si="17"/>
        <v>174.85266666666678</v>
      </c>
      <c r="W116" s="17">
        <f t="shared" si="18"/>
        <v>81.736000000000004</v>
      </c>
      <c r="X116" s="17"/>
      <c r="Y116" s="20">
        <f t="shared" si="19"/>
        <v>39447</v>
      </c>
      <c r="Z116">
        <f t="shared" si="20"/>
        <v>-11.196712328767124</v>
      </c>
      <c r="AA116">
        <f t="shared" si="21"/>
        <v>81.736000000000004</v>
      </c>
      <c r="AB116">
        <f t="shared" si="22"/>
        <v>92.932712328767124</v>
      </c>
      <c r="AF116" s="29">
        <f t="shared" si="2"/>
        <v>81.736000000000004</v>
      </c>
      <c r="AG116" s="29">
        <f t="shared" si="3"/>
        <v>81.736000000000004</v>
      </c>
    </row>
    <row r="117" spans="1:33" hidden="1">
      <c r="A117" s="7" t="s">
        <v>44</v>
      </c>
      <c r="B117" s="7" t="s">
        <v>45</v>
      </c>
      <c r="C117" s="7" t="s">
        <v>7</v>
      </c>
      <c r="D117" s="8">
        <v>39525</v>
      </c>
      <c r="E117" s="9">
        <v>7236</v>
      </c>
      <c r="F117" s="8">
        <v>39525</v>
      </c>
      <c r="G117" s="10">
        <v>120</v>
      </c>
      <c r="H117" s="9">
        <v>2137.1</v>
      </c>
      <c r="I117" s="11">
        <f t="shared" si="23"/>
        <v>43173</v>
      </c>
      <c r="J117" s="12">
        <f t="shared" si="5"/>
        <v>5098.8999999999996</v>
      </c>
      <c r="K117" s="2">
        <f t="shared" si="6"/>
        <v>60.3</v>
      </c>
      <c r="L117" s="1">
        <f t="shared" si="7"/>
        <v>43173</v>
      </c>
      <c r="M117" s="2">
        <f t="shared" si="8"/>
        <v>603</v>
      </c>
      <c r="N117" s="2">
        <f t="shared" si="9"/>
        <v>4495.8999999999996</v>
      </c>
      <c r="O117" s="17">
        <f t="shared" si="24"/>
        <v>723.59999999999991</v>
      </c>
      <c r="P117" s="17">
        <f t="shared" si="11"/>
        <v>3772.2999999999997</v>
      </c>
      <c r="Q117" s="17">
        <f t="shared" si="12"/>
        <v>723.59999999999991</v>
      </c>
      <c r="R117" s="17">
        <f t="shared" si="13"/>
        <v>3048.7</v>
      </c>
      <c r="S117" s="17">
        <f t="shared" si="14"/>
        <v>723.59999999999991</v>
      </c>
      <c r="T117" s="18">
        <f t="shared" si="15"/>
        <v>2325.1</v>
      </c>
      <c r="U117" s="17">
        <f t="shared" si="16"/>
        <v>723.59999999999991</v>
      </c>
      <c r="V117" s="18">
        <f t="shared" si="17"/>
        <v>1601.5</v>
      </c>
      <c r="W117" s="17">
        <f t="shared" si="18"/>
        <v>723.59999999999991</v>
      </c>
      <c r="X117" s="17"/>
      <c r="Y117" s="20">
        <f t="shared" si="19"/>
        <v>39447</v>
      </c>
      <c r="Z117">
        <f t="shared" si="20"/>
        <v>-154.63232876712331</v>
      </c>
      <c r="AA117">
        <f t="shared" si="21"/>
        <v>723.6</v>
      </c>
      <c r="AB117">
        <f t="shared" si="22"/>
        <v>878.23232876712336</v>
      </c>
      <c r="AF117" s="29">
        <f t="shared" si="2"/>
        <v>723.6</v>
      </c>
      <c r="AG117" s="29">
        <f t="shared" si="3"/>
        <v>723.6</v>
      </c>
    </row>
    <row r="118" spans="1:33" hidden="1">
      <c r="A118" s="7" t="s">
        <v>46</v>
      </c>
      <c r="B118" s="7" t="s">
        <v>47</v>
      </c>
      <c r="C118" s="7" t="s">
        <v>7</v>
      </c>
      <c r="D118" s="8">
        <v>39539</v>
      </c>
      <c r="E118" s="9">
        <v>3873.2</v>
      </c>
      <c r="F118" s="8">
        <v>39539</v>
      </c>
      <c r="G118" s="10">
        <v>120</v>
      </c>
      <c r="H118" s="9">
        <v>1129.06</v>
      </c>
      <c r="I118" s="11">
        <f t="shared" si="23"/>
        <v>43187</v>
      </c>
      <c r="J118" s="12">
        <f t="shared" si="5"/>
        <v>2744.14</v>
      </c>
      <c r="K118" s="2">
        <f t="shared" si="6"/>
        <v>32.276666666666664</v>
      </c>
      <c r="L118" s="1">
        <f t="shared" si="7"/>
        <v>43187</v>
      </c>
      <c r="M118" s="2">
        <f t="shared" si="8"/>
        <v>322.76666666666665</v>
      </c>
      <c r="N118" s="2">
        <f t="shared" si="9"/>
        <v>2421.373333333333</v>
      </c>
      <c r="O118" s="17">
        <f t="shared" si="24"/>
        <v>387.31999999999994</v>
      </c>
      <c r="P118" s="17">
        <f t="shared" si="11"/>
        <v>2034.0533333333331</v>
      </c>
      <c r="Q118" s="17">
        <f t="shared" si="12"/>
        <v>387.31999999999994</v>
      </c>
      <c r="R118" s="17">
        <f t="shared" si="13"/>
        <v>1646.7333333333331</v>
      </c>
      <c r="S118" s="17">
        <f t="shared" si="14"/>
        <v>387.31999999999994</v>
      </c>
      <c r="T118" s="18">
        <f t="shared" si="15"/>
        <v>1259.4133333333332</v>
      </c>
      <c r="U118" s="17">
        <f t="shared" si="16"/>
        <v>387.31999999999994</v>
      </c>
      <c r="V118" s="18">
        <f t="shared" si="17"/>
        <v>872.09333333333325</v>
      </c>
      <c r="W118" s="17">
        <f t="shared" si="18"/>
        <v>387.31999999999994</v>
      </c>
      <c r="X118" s="17"/>
      <c r="Y118" s="20">
        <f t="shared" si="19"/>
        <v>39447</v>
      </c>
      <c r="Z118">
        <f t="shared" si="20"/>
        <v>-97.625863013698634</v>
      </c>
      <c r="AA118">
        <f t="shared" si="21"/>
        <v>387.32</v>
      </c>
      <c r="AB118">
        <f t="shared" si="22"/>
        <v>484.94586301369861</v>
      </c>
      <c r="AF118" s="29">
        <f t="shared" si="2"/>
        <v>387.31999999999994</v>
      </c>
      <c r="AG118" s="29">
        <f t="shared" si="3"/>
        <v>387.31999999999994</v>
      </c>
    </row>
    <row r="119" spans="1:33" hidden="1">
      <c r="A119" s="7" t="s">
        <v>48</v>
      </c>
      <c r="B119" s="7" t="s">
        <v>49</v>
      </c>
      <c r="C119" s="7" t="s">
        <v>7</v>
      </c>
      <c r="D119" s="8">
        <v>39569</v>
      </c>
      <c r="E119" s="9">
        <v>1800</v>
      </c>
      <c r="F119" s="8">
        <v>39569</v>
      </c>
      <c r="G119" s="10">
        <v>120</v>
      </c>
      <c r="H119" s="9">
        <v>509.92</v>
      </c>
      <c r="I119" s="11">
        <f t="shared" si="23"/>
        <v>43217</v>
      </c>
      <c r="J119" s="12">
        <f t="shared" si="5"/>
        <v>1290.08</v>
      </c>
      <c r="K119" s="2">
        <f t="shared" si="6"/>
        <v>15</v>
      </c>
      <c r="L119" s="1">
        <f t="shared" si="7"/>
        <v>43217</v>
      </c>
      <c r="M119" s="2">
        <f t="shared" si="8"/>
        <v>150</v>
      </c>
      <c r="N119" s="2">
        <f t="shared" si="9"/>
        <v>1140.08</v>
      </c>
      <c r="O119" s="17">
        <f t="shared" si="24"/>
        <v>180</v>
      </c>
      <c r="P119" s="17">
        <f t="shared" si="11"/>
        <v>960.07999999999993</v>
      </c>
      <c r="Q119" s="17">
        <f t="shared" si="12"/>
        <v>180</v>
      </c>
      <c r="R119" s="17">
        <f t="shared" si="13"/>
        <v>780.07999999999993</v>
      </c>
      <c r="S119" s="17">
        <f t="shared" si="14"/>
        <v>180</v>
      </c>
      <c r="T119" s="18">
        <f t="shared" si="15"/>
        <v>600.07999999999993</v>
      </c>
      <c r="U119" s="17">
        <f t="shared" si="16"/>
        <v>180</v>
      </c>
      <c r="V119" s="18">
        <f t="shared" si="17"/>
        <v>420.07999999999993</v>
      </c>
      <c r="W119" s="17">
        <f t="shared" si="18"/>
        <v>180</v>
      </c>
      <c r="X119" s="17"/>
      <c r="Y119" s="20">
        <f t="shared" si="19"/>
        <v>39447</v>
      </c>
      <c r="Z119">
        <f t="shared" si="20"/>
        <v>-60.164383561643838</v>
      </c>
      <c r="AA119">
        <f t="shared" si="21"/>
        <v>180</v>
      </c>
      <c r="AB119">
        <f t="shared" si="22"/>
        <v>240.16438356164383</v>
      </c>
      <c r="AF119" s="29">
        <f t="shared" si="2"/>
        <v>180</v>
      </c>
      <c r="AG119" s="29">
        <f t="shared" si="3"/>
        <v>180</v>
      </c>
    </row>
    <row r="120" spans="1:33" hidden="1">
      <c r="A120" s="7" t="s">
        <v>50</v>
      </c>
      <c r="B120" s="7" t="s">
        <v>51</v>
      </c>
      <c r="C120" s="7" t="s">
        <v>7</v>
      </c>
      <c r="D120" s="8">
        <v>39569</v>
      </c>
      <c r="E120" s="9">
        <v>3636.12</v>
      </c>
      <c r="F120" s="8">
        <v>39569</v>
      </c>
      <c r="G120" s="10">
        <v>120</v>
      </c>
      <c r="H120" s="9">
        <v>1030.07</v>
      </c>
      <c r="I120" s="11">
        <f t="shared" si="23"/>
        <v>43217</v>
      </c>
      <c r="J120" s="12">
        <f t="shared" si="5"/>
        <v>2606.0500000000002</v>
      </c>
      <c r="K120" s="2">
        <f t="shared" si="6"/>
        <v>30.300999999999998</v>
      </c>
      <c r="L120" s="1">
        <f t="shared" si="7"/>
        <v>43217</v>
      </c>
      <c r="M120" s="2">
        <f t="shared" si="8"/>
        <v>303.01</v>
      </c>
      <c r="N120" s="2">
        <f t="shared" si="9"/>
        <v>2303.04</v>
      </c>
      <c r="O120" s="17">
        <f t="shared" si="24"/>
        <v>363.61199999999997</v>
      </c>
      <c r="P120" s="17">
        <f t="shared" si="11"/>
        <v>1939.4279999999999</v>
      </c>
      <c r="Q120" s="17">
        <f t="shared" si="12"/>
        <v>363.61199999999997</v>
      </c>
      <c r="R120" s="17">
        <f t="shared" si="13"/>
        <v>1575.8159999999998</v>
      </c>
      <c r="S120" s="17">
        <f t="shared" si="14"/>
        <v>363.61199999999997</v>
      </c>
      <c r="T120" s="18">
        <f t="shared" si="15"/>
        <v>1212.2039999999997</v>
      </c>
      <c r="U120" s="17">
        <f t="shared" si="16"/>
        <v>363.61199999999997</v>
      </c>
      <c r="V120" s="18">
        <f t="shared" si="17"/>
        <v>848.59199999999976</v>
      </c>
      <c r="W120" s="17">
        <f t="shared" si="18"/>
        <v>363.61199999999997</v>
      </c>
      <c r="X120" s="17"/>
      <c r="Y120" s="20">
        <f t="shared" si="19"/>
        <v>39447</v>
      </c>
      <c r="Z120">
        <f t="shared" si="20"/>
        <v>-121.53606575342465</v>
      </c>
      <c r="AA120">
        <f t="shared" si="21"/>
        <v>363.61199999999997</v>
      </c>
      <c r="AB120">
        <f t="shared" si="22"/>
        <v>485.14806575342459</v>
      </c>
      <c r="AF120" s="29">
        <f t="shared" si="2"/>
        <v>363.61200000000002</v>
      </c>
      <c r="AG120" s="29">
        <f t="shared" si="3"/>
        <v>363.61200000000002</v>
      </c>
    </row>
    <row r="121" spans="1:33" hidden="1">
      <c r="A121" s="7" t="s">
        <v>52</v>
      </c>
      <c r="B121" s="7" t="s">
        <v>53</v>
      </c>
      <c r="C121" s="7" t="s">
        <v>7</v>
      </c>
      <c r="D121" s="8">
        <v>39623</v>
      </c>
      <c r="E121" s="9">
        <v>6139.49</v>
      </c>
      <c r="F121" s="8">
        <v>39623</v>
      </c>
      <c r="G121" s="10">
        <v>120</v>
      </c>
      <c r="H121" s="9">
        <v>1648.41</v>
      </c>
      <c r="I121" s="11">
        <f t="shared" si="23"/>
        <v>43271</v>
      </c>
      <c r="J121" s="12">
        <f t="shared" si="5"/>
        <v>4491.08</v>
      </c>
      <c r="K121" s="2">
        <f t="shared" si="6"/>
        <v>51.162416666666665</v>
      </c>
      <c r="L121" s="1">
        <f t="shared" si="7"/>
        <v>43271</v>
      </c>
      <c r="M121" s="2">
        <f t="shared" si="8"/>
        <v>511.62416666666667</v>
      </c>
      <c r="N121" s="2">
        <f t="shared" si="9"/>
        <v>3979.4558333333334</v>
      </c>
      <c r="O121" s="17">
        <f t="shared" si="24"/>
        <v>613.94899999999996</v>
      </c>
      <c r="P121" s="17">
        <f t="shared" si="11"/>
        <v>3365.5068333333334</v>
      </c>
      <c r="Q121" s="17">
        <f t="shared" si="12"/>
        <v>613.94899999999996</v>
      </c>
      <c r="R121" s="17">
        <f t="shared" si="13"/>
        <v>2751.5578333333333</v>
      </c>
      <c r="S121" s="17">
        <f t="shared" si="14"/>
        <v>613.94899999999996</v>
      </c>
      <c r="T121" s="18">
        <f t="shared" si="15"/>
        <v>2137.6088333333332</v>
      </c>
      <c r="U121" s="17">
        <f t="shared" si="16"/>
        <v>613.94899999999996</v>
      </c>
      <c r="V121" s="18">
        <f t="shared" si="17"/>
        <v>1523.6598333333332</v>
      </c>
      <c r="W121" s="17">
        <f t="shared" si="18"/>
        <v>613.94899999999996</v>
      </c>
      <c r="X121" s="17"/>
      <c r="Y121" s="20">
        <f t="shared" si="19"/>
        <v>39447</v>
      </c>
      <c r="Z121">
        <f t="shared" si="20"/>
        <v>-296.04116164383561</v>
      </c>
      <c r="AA121">
        <f t="shared" si="21"/>
        <v>613.94899999999996</v>
      </c>
      <c r="AB121">
        <f t="shared" si="22"/>
        <v>909.99016164383556</v>
      </c>
      <c r="AF121" s="29">
        <f t="shared" si="2"/>
        <v>613.94900000000007</v>
      </c>
      <c r="AG121" s="29">
        <f t="shared" si="3"/>
        <v>613.94900000000007</v>
      </c>
    </row>
    <row r="122" spans="1:33" hidden="1">
      <c r="A122" s="7" t="s">
        <v>54</v>
      </c>
      <c r="B122" s="7" t="s">
        <v>55</v>
      </c>
      <c r="C122" s="7" t="s">
        <v>7</v>
      </c>
      <c r="D122" s="8">
        <v>39624</v>
      </c>
      <c r="E122" s="9">
        <v>3824.36</v>
      </c>
      <c r="F122" s="8">
        <v>39624</v>
      </c>
      <c r="G122" s="10">
        <v>120</v>
      </c>
      <c r="H122" s="9">
        <v>1025.77</v>
      </c>
      <c r="I122" s="11">
        <f t="shared" si="23"/>
        <v>43272</v>
      </c>
      <c r="J122" s="12">
        <f t="shared" si="5"/>
        <v>2798.59</v>
      </c>
      <c r="K122" s="2">
        <f t="shared" si="6"/>
        <v>31.869666666666667</v>
      </c>
      <c r="L122" s="1">
        <f t="shared" si="7"/>
        <v>43272</v>
      </c>
      <c r="M122" s="2">
        <f t="shared" si="8"/>
        <v>318.69666666666666</v>
      </c>
      <c r="N122" s="2">
        <f t="shared" si="9"/>
        <v>2479.8933333333334</v>
      </c>
      <c r="O122" s="17">
        <f t="shared" si="24"/>
        <v>382.43600000000004</v>
      </c>
      <c r="P122" s="17">
        <f t="shared" si="11"/>
        <v>2097.4573333333333</v>
      </c>
      <c r="Q122" s="17">
        <f t="shared" si="12"/>
        <v>382.43600000000004</v>
      </c>
      <c r="R122" s="17">
        <f t="shared" si="13"/>
        <v>1715.0213333333331</v>
      </c>
      <c r="S122" s="17">
        <f t="shared" si="14"/>
        <v>382.43600000000004</v>
      </c>
      <c r="T122" s="18">
        <f t="shared" si="15"/>
        <v>1332.585333333333</v>
      </c>
      <c r="U122" s="17">
        <f t="shared" si="16"/>
        <v>382.43600000000004</v>
      </c>
      <c r="V122" s="18">
        <f t="shared" si="17"/>
        <v>950.14933333333295</v>
      </c>
      <c r="W122" s="17">
        <f t="shared" si="18"/>
        <v>382.43600000000004</v>
      </c>
      <c r="X122" s="17"/>
      <c r="Y122" s="20">
        <f t="shared" si="19"/>
        <v>39447</v>
      </c>
      <c r="Z122">
        <f t="shared" si="20"/>
        <v>-185.45526575342467</v>
      </c>
      <c r="AA122">
        <f t="shared" si="21"/>
        <v>382.43600000000004</v>
      </c>
      <c r="AB122">
        <f t="shared" si="22"/>
        <v>567.8912657534247</v>
      </c>
      <c r="AF122" s="29">
        <f t="shared" si="2"/>
        <v>382.43599999999998</v>
      </c>
      <c r="AG122" s="29">
        <f t="shared" si="3"/>
        <v>382.43599999999998</v>
      </c>
    </row>
    <row r="123" spans="1:33" hidden="1">
      <c r="A123" s="7" t="s">
        <v>56</v>
      </c>
      <c r="B123" s="7" t="s">
        <v>57</v>
      </c>
      <c r="C123" s="7" t="s">
        <v>7</v>
      </c>
      <c r="D123" s="8">
        <v>39630</v>
      </c>
      <c r="E123" s="9">
        <v>3145</v>
      </c>
      <c r="F123" s="8">
        <v>39630</v>
      </c>
      <c r="G123" s="10">
        <v>120</v>
      </c>
      <c r="H123" s="9">
        <v>838.38</v>
      </c>
      <c r="I123" s="11">
        <f t="shared" si="23"/>
        <v>43278</v>
      </c>
      <c r="J123" s="12">
        <f t="shared" si="5"/>
        <v>2306.62</v>
      </c>
      <c r="K123" s="2">
        <f t="shared" si="6"/>
        <v>26.208333333333332</v>
      </c>
      <c r="L123" s="1">
        <f t="shared" si="7"/>
        <v>43278</v>
      </c>
      <c r="M123" s="2">
        <f t="shared" si="8"/>
        <v>262.08333333333331</v>
      </c>
      <c r="N123" s="2">
        <f t="shared" si="9"/>
        <v>2044.5366666666666</v>
      </c>
      <c r="O123" s="17">
        <f t="shared" si="24"/>
        <v>314.5</v>
      </c>
      <c r="P123" s="17">
        <f t="shared" si="11"/>
        <v>1730.0366666666666</v>
      </c>
      <c r="Q123" s="17">
        <f t="shared" si="12"/>
        <v>314.5</v>
      </c>
      <c r="R123" s="17">
        <f t="shared" si="13"/>
        <v>1415.5366666666666</v>
      </c>
      <c r="S123" s="17">
        <f t="shared" si="14"/>
        <v>314.5</v>
      </c>
      <c r="T123" s="18">
        <f t="shared" si="15"/>
        <v>1101.0366666666666</v>
      </c>
      <c r="U123" s="17">
        <f t="shared" si="16"/>
        <v>314.5</v>
      </c>
      <c r="V123" s="18">
        <f t="shared" si="17"/>
        <v>786.53666666666663</v>
      </c>
      <c r="W123" s="17">
        <f t="shared" si="18"/>
        <v>314.5</v>
      </c>
      <c r="X123" s="17"/>
      <c r="Y123" s="20">
        <f t="shared" si="19"/>
        <v>39447</v>
      </c>
      <c r="Z123">
        <f t="shared" si="20"/>
        <v>-157.68082191780823</v>
      </c>
      <c r="AA123">
        <f t="shared" si="21"/>
        <v>314.5</v>
      </c>
      <c r="AB123">
        <f t="shared" si="22"/>
        <v>472.1808219178082</v>
      </c>
      <c r="AF123" s="29">
        <f t="shared" si="2"/>
        <v>314.5</v>
      </c>
      <c r="AG123" s="29">
        <f t="shared" si="3"/>
        <v>314.5</v>
      </c>
    </row>
    <row r="124" spans="1:33" hidden="1">
      <c r="A124" s="7" t="s">
        <v>58</v>
      </c>
      <c r="B124" s="7" t="s">
        <v>59</v>
      </c>
      <c r="C124" s="7" t="s">
        <v>7</v>
      </c>
      <c r="D124" s="8">
        <v>39637</v>
      </c>
      <c r="E124" s="9">
        <v>3287</v>
      </c>
      <c r="F124" s="8">
        <v>39637</v>
      </c>
      <c r="G124" s="10">
        <v>120</v>
      </c>
      <c r="H124" s="9">
        <v>869.93</v>
      </c>
      <c r="I124" s="11">
        <f t="shared" si="23"/>
        <v>43285</v>
      </c>
      <c r="J124" s="12">
        <f t="shared" si="5"/>
        <v>2417.0700000000002</v>
      </c>
      <c r="K124" s="2">
        <f t="shared" si="6"/>
        <v>27.391666666666666</v>
      </c>
      <c r="L124" s="1">
        <f t="shared" si="7"/>
        <v>43285</v>
      </c>
      <c r="M124" s="2">
        <f t="shared" si="8"/>
        <v>273.91666666666669</v>
      </c>
      <c r="N124" s="2">
        <f t="shared" si="9"/>
        <v>2143.1533333333336</v>
      </c>
      <c r="O124" s="17">
        <f t="shared" si="24"/>
        <v>328.7</v>
      </c>
      <c r="P124" s="17">
        <f t="shared" si="11"/>
        <v>1814.4533333333336</v>
      </c>
      <c r="Q124" s="17">
        <f t="shared" si="12"/>
        <v>328.7</v>
      </c>
      <c r="R124" s="17">
        <f t="shared" si="13"/>
        <v>1485.7533333333336</v>
      </c>
      <c r="S124" s="17">
        <f t="shared" si="14"/>
        <v>328.7</v>
      </c>
      <c r="T124" s="18">
        <f t="shared" si="15"/>
        <v>1157.0533333333335</v>
      </c>
      <c r="U124" s="17">
        <f t="shared" si="16"/>
        <v>328.7</v>
      </c>
      <c r="V124" s="18">
        <f t="shared" si="17"/>
        <v>828.35333333333347</v>
      </c>
      <c r="W124" s="17">
        <f t="shared" si="18"/>
        <v>328.7</v>
      </c>
      <c r="X124" s="17"/>
      <c r="Y124" s="20">
        <f t="shared" si="19"/>
        <v>39447</v>
      </c>
      <c r="Z124">
        <f t="shared" si="20"/>
        <v>-171.10410958904109</v>
      </c>
      <c r="AA124">
        <f t="shared" si="21"/>
        <v>328.7</v>
      </c>
      <c r="AB124">
        <f t="shared" si="22"/>
        <v>499.8041095890411</v>
      </c>
      <c r="AF124" s="29">
        <f t="shared" si="2"/>
        <v>328.7</v>
      </c>
      <c r="AG124" s="29">
        <f t="shared" si="3"/>
        <v>328.7</v>
      </c>
    </row>
    <row r="125" spans="1:33" hidden="1">
      <c r="A125" s="7" t="s">
        <v>60</v>
      </c>
      <c r="B125" s="7" t="s">
        <v>61</v>
      </c>
      <c r="C125" s="7" t="s">
        <v>7</v>
      </c>
      <c r="D125" s="8">
        <v>39657</v>
      </c>
      <c r="E125" s="9">
        <v>9045</v>
      </c>
      <c r="F125" s="8">
        <v>39657</v>
      </c>
      <c r="G125" s="10">
        <v>120</v>
      </c>
      <c r="H125" s="9">
        <v>2344.27</v>
      </c>
      <c r="I125" s="11">
        <f t="shared" si="23"/>
        <v>43305</v>
      </c>
      <c r="J125" s="12">
        <f t="shared" si="5"/>
        <v>6700.73</v>
      </c>
      <c r="K125" s="2">
        <f t="shared" si="6"/>
        <v>75.375</v>
      </c>
      <c r="L125" s="1">
        <f t="shared" si="7"/>
        <v>43305</v>
      </c>
      <c r="M125" s="2">
        <f t="shared" si="8"/>
        <v>753.75</v>
      </c>
      <c r="N125" s="2">
        <f t="shared" si="9"/>
        <v>5946.98</v>
      </c>
      <c r="O125" s="17">
        <f t="shared" si="24"/>
        <v>904.5</v>
      </c>
      <c r="P125" s="17">
        <f t="shared" si="11"/>
        <v>5042.4799999999996</v>
      </c>
      <c r="Q125" s="17">
        <f t="shared" si="12"/>
        <v>904.5</v>
      </c>
      <c r="R125" s="17">
        <f t="shared" si="13"/>
        <v>4137.9799999999996</v>
      </c>
      <c r="S125" s="17">
        <f t="shared" si="14"/>
        <v>904.5</v>
      </c>
      <c r="T125" s="18">
        <f t="shared" si="15"/>
        <v>3233.4799999999996</v>
      </c>
      <c r="U125" s="17">
        <f t="shared" si="16"/>
        <v>904.5</v>
      </c>
      <c r="V125" s="18">
        <f t="shared" si="17"/>
        <v>2328.9799999999996</v>
      </c>
      <c r="W125" s="17">
        <f t="shared" si="18"/>
        <v>904.5</v>
      </c>
      <c r="X125" s="17"/>
      <c r="Y125" s="20">
        <f t="shared" si="19"/>
        <v>39447</v>
      </c>
      <c r="Z125">
        <f t="shared" si="20"/>
        <v>-520.39726027397262</v>
      </c>
      <c r="AA125">
        <f t="shared" si="21"/>
        <v>904.5</v>
      </c>
      <c r="AB125">
        <f t="shared" si="22"/>
        <v>1424.8972602739727</v>
      </c>
      <c r="AF125" s="29">
        <f t="shared" si="2"/>
        <v>904.5</v>
      </c>
      <c r="AG125" s="29">
        <f t="shared" si="3"/>
        <v>904.5</v>
      </c>
    </row>
    <row r="126" spans="1:33" hidden="1">
      <c r="A126" s="7" t="s">
        <v>62</v>
      </c>
      <c r="B126" s="7" t="s">
        <v>63</v>
      </c>
      <c r="C126" s="7" t="s">
        <v>7</v>
      </c>
      <c r="D126" s="8">
        <v>39723</v>
      </c>
      <c r="E126" s="9">
        <v>7213</v>
      </c>
      <c r="F126" s="8">
        <v>39723</v>
      </c>
      <c r="G126" s="10">
        <v>120</v>
      </c>
      <c r="H126" s="9">
        <v>1739.02</v>
      </c>
      <c r="I126" s="11">
        <f t="shared" si="23"/>
        <v>43371</v>
      </c>
      <c r="J126" s="12">
        <f t="shared" si="5"/>
        <v>5473.98</v>
      </c>
      <c r="K126" s="2">
        <f t="shared" si="6"/>
        <v>60.108333333333334</v>
      </c>
      <c r="L126" s="1">
        <f t="shared" si="7"/>
        <v>43371</v>
      </c>
      <c r="M126" s="2">
        <f t="shared" si="8"/>
        <v>601.08333333333337</v>
      </c>
      <c r="N126" s="2">
        <f t="shared" si="9"/>
        <v>4872.8966666666665</v>
      </c>
      <c r="O126" s="17">
        <f t="shared" si="24"/>
        <v>721.3</v>
      </c>
      <c r="P126" s="17">
        <f t="shared" si="11"/>
        <v>4151.5966666666664</v>
      </c>
      <c r="Q126" s="17">
        <f t="shared" si="12"/>
        <v>721.3</v>
      </c>
      <c r="R126" s="17">
        <f t="shared" si="13"/>
        <v>3430.2966666666662</v>
      </c>
      <c r="S126" s="17">
        <f t="shared" si="14"/>
        <v>721.3</v>
      </c>
      <c r="T126" s="18">
        <f t="shared" si="15"/>
        <v>2708.996666666666</v>
      </c>
      <c r="U126" s="17">
        <f t="shared" si="16"/>
        <v>721.3</v>
      </c>
      <c r="V126" s="18">
        <f t="shared" si="17"/>
        <v>1987.696666666666</v>
      </c>
      <c r="W126" s="17">
        <f t="shared" si="18"/>
        <v>721.3</v>
      </c>
      <c r="X126" s="17"/>
      <c r="Y126" s="20">
        <f t="shared" si="19"/>
        <v>39447</v>
      </c>
      <c r="Z126">
        <f t="shared" si="20"/>
        <v>-545.42136986301364</v>
      </c>
      <c r="AA126">
        <f t="shared" si="21"/>
        <v>721.3</v>
      </c>
      <c r="AB126">
        <f t="shared" si="22"/>
        <v>1266.7213698630135</v>
      </c>
      <c r="AF126" s="29">
        <f t="shared" si="2"/>
        <v>721.3</v>
      </c>
      <c r="AG126" s="29">
        <f t="shared" si="3"/>
        <v>721.3</v>
      </c>
    </row>
    <row r="127" spans="1:33" hidden="1">
      <c r="A127" s="7" t="s">
        <v>64</v>
      </c>
      <c r="B127" s="7" t="s">
        <v>65</v>
      </c>
      <c r="C127" s="7" t="s">
        <v>7</v>
      </c>
      <c r="D127" s="8">
        <v>39752</v>
      </c>
      <c r="E127" s="9">
        <v>9448.49</v>
      </c>
      <c r="F127" s="8">
        <v>39752</v>
      </c>
      <c r="G127" s="10">
        <v>120</v>
      </c>
      <c r="H127" s="9">
        <v>2202.92</v>
      </c>
      <c r="I127" s="11">
        <f t="shared" si="23"/>
        <v>43400</v>
      </c>
      <c r="J127" s="12">
        <f t="shared" si="5"/>
        <v>7245.57</v>
      </c>
      <c r="K127" s="2">
        <f t="shared" si="6"/>
        <v>78.737416666666661</v>
      </c>
      <c r="L127" s="1">
        <f t="shared" si="7"/>
        <v>43400</v>
      </c>
      <c r="M127" s="2">
        <f t="shared" si="8"/>
        <v>787.37416666666661</v>
      </c>
      <c r="N127" s="2">
        <f t="shared" si="9"/>
        <v>6458.1958333333332</v>
      </c>
      <c r="O127" s="17">
        <f t="shared" si="24"/>
        <v>944.84899999999993</v>
      </c>
      <c r="P127" s="17">
        <f t="shared" si="11"/>
        <v>5513.3468333333331</v>
      </c>
      <c r="Q127" s="17">
        <f t="shared" si="12"/>
        <v>944.84899999999993</v>
      </c>
      <c r="R127" s="17">
        <f t="shared" si="13"/>
        <v>4568.4978333333329</v>
      </c>
      <c r="S127" s="17">
        <f t="shared" si="14"/>
        <v>944.84899999999993</v>
      </c>
      <c r="T127" s="18">
        <f t="shared" si="15"/>
        <v>3623.6488333333327</v>
      </c>
      <c r="U127" s="17">
        <f t="shared" si="16"/>
        <v>944.84899999999993</v>
      </c>
      <c r="V127" s="18">
        <f t="shared" si="17"/>
        <v>2678.7998333333326</v>
      </c>
      <c r="W127" s="17">
        <f t="shared" si="18"/>
        <v>944.84899999999993</v>
      </c>
      <c r="X127" s="17"/>
      <c r="Y127" s="20">
        <f t="shared" si="19"/>
        <v>39447</v>
      </c>
      <c r="Z127">
        <f t="shared" si="20"/>
        <v>-789.53135616438351</v>
      </c>
      <c r="AA127">
        <f t="shared" si="21"/>
        <v>944.84899999999993</v>
      </c>
      <c r="AB127">
        <f t="shared" si="22"/>
        <v>1734.3803561643836</v>
      </c>
      <c r="AF127" s="29">
        <f t="shared" si="2"/>
        <v>944.84900000000005</v>
      </c>
      <c r="AG127" s="29">
        <f t="shared" si="3"/>
        <v>944.84900000000005</v>
      </c>
    </row>
    <row r="128" spans="1:33" hidden="1">
      <c r="A128" s="7" t="s">
        <v>66</v>
      </c>
      <c r="B128" s="7" t="s">
        <v>67</v>
      </c>
      <c r="C128" s="7" t="s">
        <v>7</v>
      </c>
      <c r="D128" s="8">
        <v>39771</v>
      </c>
      <c r="E128" s="9">
        <v>1865</v>
      </c>
      <c r="F128" s="8">
        <v>39771</v>
      </c>
      <c r="G128" s="10">
        <v>120</v>
      </c>
      <c r="H128" s="9">
        <v>425.12</v>
      </c>
      <c r="I128" s="11">
        <f t="shared" si="23"/>
        <v>43419</v>
      </c>
      <c r="J128" s="12">
        <f t="shared" si="5"/>
        <v>1439.88</v>
      </c>
      <c r="K128" s="2">
        <f t="shared" si="6"/>
        <v>15.541666666666666</v>
      </c>
      <c r="L128" s="1">
        <f t="shared" si="7"/>
        <v>43419</v>
      </c>
      <c r="M128" s="2">
        <f t="shared" si="8"/>
        <v>155.41666666666666</v>
      </c>
      <c r="N128" s="2">
        <f t="shared" si="9"/>
        <v>1284.4633333333334</v>
      </c>
      <c r="O128" s="17">
        <f t="shared" si="24"/>
        <v>186.5</v>
      </c>
      <c r="P128" s="17">
        <f t="shared" si="11"/>
        <v>1097.9633333333334</v>
      </c>
      <c r="Q128" s="17">
        <f t="shared" si="12"/>
        <v>186.5</v>
      </c>
      <c r="R128" s="17">
        <f t="shared" si="13"/>
        <v>911.46333333333337</v>
      </c>
      <c r="S128" s="17">
        <f t="shared" si="14"/>
        <v>186.5</v>
      </c>
      <c r="T128" s="18">
        <f t="shared" si="15"/>
        <v>724.96333333333337</v>
      </c>
      <c r="U128" s="17">
        <f t="shared" si="16"/>
        <v>186.5</v>
      </c>
      <c r="V128" s="18">
        <f t="shared" si="17"/>
        <v>538.46333333333337</v>
      </c>
      <c r="W128" s="17">
        <f t="shared" si="18"/>
        <v>186.5</v>
      </c>
      <c r="X128" s="17"/>
      <c r="Y128" s="20">
        <f t="shared" si="19"/>
        <v>39447</v>
      </c>
      <c r="Z128">
        <f t="shared" si="20"/>
        <v>-165.55068493150685</v>
      </c>
      <c r="AA128">
        <f t="shared" si="21"/>
        <v>186.5</v>
      </c>
      <c r="AB128">
        <f t="shared" si="22"/>
        <v>352.05068493150685</v>
      </c>
      <c r="AF128" s="29">
        <f t="shared" si="2"/>
        <v>186.5</v>
      </c>
      <c r="AG128" s="29">
        <f t="shared" si="3"/>
        <v>186.5</v>
      </c>
    </row>
    <row r="129" spans="1:33" hidden="1">
      <c r="A129" s="7" t="s">
        <v>68</v>
      </c>
      <c r="B129" s="7" t="s">
        <v>69</v>
      </c>
      <c r="C129" s="7" t="s">
        <v>7</v>
      </c>
      <c r="D129" s="8">
        <v>39805</v>
      </c>
      <c r="E129" s="9">
        <v>1570</v>
      </c>
      <c r="F129" s="8">
        <v>39805</v>
      </c>
      <c r="G129" s="10">
        <v>120</v>
      </c>
      <c r="H129" s="9">
        <v>343.25</v>
      </c>
      <c r="I129" s="11">
        <f t="shared" si="23"/>
        <v>43453</v>
      </c>
      <c r="J129" s="12">
        <f t="shared" si="5"/>
        <v>1226.75</v>
      </c>
      <c r="K129" s="2">
        <f t="shared" si="6"/>
        <v>13.083333333333334</v>
      </c>
      <c r="L129" s="1">
        <f t="shared" si="7"/>
        <v>43453</v>
      </c>
      <c r="M129" s="2">
        <f t="shared" si="8"/>
        <v>130.83333333333334</v>
      </c>
      <c r="N129" s="2">
        <f t="shared" si="9"/>
        <v>1095.9166666666667</v>
      </c>
      <c r="O129" s="17">
        <f t="shared" si="24"/>
        <v>157</v>
      </c>
      <c r="P129" s="17">
        <f t="shared" si="11"/>
        <v>938.91666666666674</v>
      </c>
      <c r="Q129" s="17">
        <f t="shared" si="12"/>
        <v>157</v>
      </c>
      <c r="R129" s="17">
        <f t="shared" si="13"/>
        <v>781.91666666666674</v>
      </c>
      <c r="S129" s="17">
        <f t="shared" si="14"/>
        <v>157</v>
      </c>
      <c r="T129" s="18">
        <f t="shared" si="15"/>
        <v>624.91666666666674</v>
      </c>
      <c r="U129" s="17">
        <f t="shared" si="16"/>
        <v>157</v>
      </c>
      <c r="V129" s="18">
        <f t="shared" si="17"/>
        <v>467.91666666666674</v>
      </c>
      <c r="W129" s="17">
        <f t="shared" si="18"/>
        <v>157</v>
      </c>
      <c r="X129" s="17"/>
      <c r="Y129" s="20">
        <f t="shared" si="19"/>
        <v>39447</v>
      </c>
      <c r="Z129">
        <f t="shared" si="20"/>
        <v>-153.9890410958904</v>
      </c>
      <c r="AA129">
        <f t="shared" si="21"/>
        <v>157</v>
      </c>
      <c r="AB129">
        <f t="shared" si="22"/>
        <v>310.9890410958904</v>
      </c>
      <c r="AF129" s="29">
        <f t="shared" si="2"/>
        <v>157</v>
      </c>
      <c r="AG129" s="29">
        <f t="shared" si="3"/>
        <v>157</v>
      </c>
    </row>
    <row r="130" spans="1:33" hidden="1">
      <c r="A130" s="7" t="s">
        <v>70</v>
      </c>
      <c r="B130" s="7" t="s">
        <v>71</v>
      </c>
      <c r="C130" s="7" t="s">
        <v>7</v>
      </c>
      <c r="D130" s="8">
        <v>39819</v>
      </c>
      <c r="E130" s="9">
        <v>2607.13</v>
      </c>
      <c r="F130" s="8">
        <v>39819</v>
      </c>
      <c r="G130" s="10">
        <v>120</v>
      </c>
      <c r="H130" s="9">
        <v>560</v>
      </c>
      <c r="I130" s="11">
        <f t="shared" si="23"/>
        <v>43467</v>
      </c>
      <c r="J130" s="12">
        <f t="shared" si="5"/>
        <v>2047.13</v>
      </c>
      <c r="K130" s="2">
        <f t="shared" si="6"/>
        <v>21.726083333333335</v>
      </c>
      <c r="L130" s="1">
        <f t="shared" si="7"/>
        <v>43467</v>
      </c>
      <c r="M130" s="2">
        <f t="shared" si="8"/>
        <v>217.26083333333332</v>
      </c>
      <c r="N130" s="2">
        <f t="shared" si="9"/>
        <v>1829.8691666666668</v>
      </c>
      <c r="O130" s="17">
        <f t="shared" si="24"/>
        <v>260.71300000000002</v>
      </c>
      <c r="P130" s="17">
        <f t="shared" si="11"/>
        <v>1569.1561666666669</v>
      </c>
      <c r="Q130" s="17">
        <f t="shared" si="12"/>
        <v>260.71300000000002</v>
      </c>
      <c r="R130" s="17">
        <f t="shared" si="13"/>
        <v>1308.4431666666669</v>
      </c>
      <c r="S130" s="17">
        <f t="shared" si="14"/>
        <v>260.71300000000002</v>
      </c>
      <c r="T130" s="18">
        <f t="shared" si="15"/>
        <v>1047.7301666666669</v>
      </c>
      <c r="U130" s="17">
        <f t="shared" si="16"/>
        <v>260.71300000000002</v>
      </c>
      <c r="V130" s="18">
        <f t="shared" si="17"/>
        <v>787.01716666666698</v>
      </c>
      <c r="W130" s="17">
        <f t="shared" si="18"/>
        <v>260.71300000000002</v>
      </c>
      <c r="X130" s="17"/>
      <c r="Y130" s="20">
        <f t="shared" si="19"/>
        <v>39813</v>
      </c>
      <c r="Z130">
        <f t="shared" si="20"/>
        <v>-4.2856931506849314</v>
      </c>
      <c r="AA130">
        <f t="shared" si="21"/>
        <v>260.71300000000002</v>
      </c>
      <c r="AB130">
        <f t="shared" si="22"/>
        <v>264.99869315068497</v>
      </c>
      <c r="AF130" s="29">
        <f t="shared" si="2"/>
        <v>255.72668579234974</v>
      </c>
      <c r="AG130" s="29">
        <f t="shared" si="3"/>
        <v>260.71300000000002</v>
      </c>
    </row>
    <row r="131" spans="1:33" hidden="1">
      <c r="A131" s="7" t="s">
        <v>72</v>
      </c>
      <c r="B131" s="7" t="s">
        <v>73</v>
      </c>
      <c r="C131" s="7" t="s">
        <v>7</v>
      </c>
      <c r="D131" s="8">
        <v>39848</v>
      </c>
      <c r="E131" s="9">
        <v>6261</v>
      </c>
      <c r="F131" s="8">
        <v>39848</v>
      </c>
      <c r="G131" s="10">
        <v>120</v>
      </c>
      <c r="H131" s="9">
        <v>1295.08</v>
      </c>
      <c r="I131" s="11">
        <f t="shared" si="23"/>
        <v>43496</v>
      </c>
      <c r="J131" s="12">
        <f t="shared" ref="J131:J194" si="25">E131-H131</f>
        <v>4965.92</v>
      </c>
      <c r="K131" s="2">
        <f t="shared" ref="K131:K194" si="26">IF(J131=0,0,E131/G131)</f>
        <v>52.174999999999997</v>
      </c>
      <c r="L131" s="1">
        <f t="shared" si="7"/>
        <v>43496</v>
      </c>
      <c r="M131" s="2">
        <f t="shared" ref="M131:M194" si="27">IF(L131&gt;300,300*E131/(G131*30),L131*E131/(G131*30))</f>
        <v>521.75</v>
      </c>
      <c r="N131" s="2">
        <f t="shared" ref="N131:N194" si="28">J131-M131</f>
        <v>4444.17</v>
      </c>
      <c r="O131" s="17">
        <f t="shared" si="24"/>
        <v>626.09999999999991</v>
      </c>
      <c r="P131" s="17">
        <f t="shared" si="11"/>
        <v>3818.07</v>
      </c>
      <c r="Q131" s="17">
        <f t="shared" si="12"/>
        <v>626.09999999999991</v>
      </c>
      <c r="R131" s="17">
        <f t="shared" si="13"/>
        <v>3191.9700000000003</v>
      </c>
      <c r="S131" s="17">
        <f t="shared" si="14"/>
        <v>626.09999999999991</v>
      </c>
      <c r="T131" s="18">
        <f t="shared" si="15"/>
        <v>2565.8700000000003</v>
      </c>
      <c r="U131" s="17">
        <f t="shared" si="16"/>
        <v>626.09999999999991</v>
      </c>
      <c r="V131" s="18">
        <f t="shared" si="17"/>
        <v>1939.7700000000004</v>
      </c>
      <c r="W131" s="17">
        <f t="shared" si="18"/>
        <v>626.09999999999991</v>
      </c>
      <c r="X131" s="17"/>
      <c r="Y131" s="20">
        <f t="shared" ref="Y131:Y194" si="29">IF(E131=0,"",IF((G132/12)&lt;&gt;"",DATE(YEAR(D131)+$Y$1,MONTH($Z$1),DAY($Z$1)),""))</f>
        <v>39813</v>
      </c>
      <c r="Z131">
        <f t="shared" si="20"/>
        <v>-60.036986301369865</v>
      </c>
      <c r="AA131">
        <f t="shared" ref="AA131:AA194" si="30">E131/(G131/12)</f>
        <v>626.1</v>
      </c>
      <c r="AB131">
        <f t="shared" si="22"/>
        <v>686.13698630136992</v>
      </c>
      <c r="AF131" s="29">
        <f t="shared" ref="AF131:AF194" si="31">IF(YEAR($F131)&gt;AF$2,0,IF(YEAR($F131)=AF$2,(CONCATENATE("31/12/",AF$2)-$D131)/(30.5*$G131)*$E131,IF(YEAR(($F131+$G131*30.5))&lt;AF$2,0,IF(YEAR($F131+$G131*30.5)=AF$2,$E131*(12/$G131)-(CONCATENATE("31/12/",YEAR($D131))-$D131)/(30.5*$G131)*$E131,$E131*12/$G131))))</f>
        <v>564.51639344262298</v>
      </c>
      <c r="AG131" s="29">
        <f t="shared" si="3"/>
        <v>626.1</v>
      </c>
    </row>
    <row r="132" spans="1:33" hidden="1">
      <c r="A132" s="7" t="s">
        <v>74</v>
      </c>
      <c r="B132" s="7" t="s">
        <v>75</v>
      </c>
      <c r="C132" s="7" t="s">
        <v>7</v>
      </c>
      <c r="D132" s="8">
        <v>40053</v>
      </c>
      <c r="E132" s="9">
        <v>10106</v>
      </c>
      <c r="F132" s="8">
        <v>40053</v>
      </c>
      <c r="G132" s="10">
        <v>120</v>
      </c>
      <c r="H132" s="9">
        <v>1522.82</v>
      </c>
      <c r="I132" s="11">
        <f t="shared" si="23"/>
        <v>43701</v>
      </c>
      <c r="J132" s="12">
        <f t="shared" si="25"/>
        <v>8583.18</v>
      </c>
      <c r="K132" s="2">
        <f t="shared" si="26"/>
        <v>84.216666666666669</v>
      </c>
      <c r="L132" s="1">
        <f t="shared" ref="L132:L195" si="32">IF(I132&lt;$L$1,0,I132-$L$1)</f>
        <v>43701</v>
      </c>
      <c r="M132" s="2">
        <f t="shared" si="27"/>
        <v>842.16666666666663</v>
      </c>
      <c r="N132" s="2">
        <f t="shared" si="28"/>
        <v>7741.0133333333333</v>
      </c>
      <c r="O132" s="17">
        <f t="shared" si="24"/>
        <v>1010.6</v>
      </c>
      <c r="P132" s="17">
        <f t="shared" ref="P132:P195" si="33">N132-O132</f>
        <v>6730.413333333333</v>
      </c>
      <c r="Q132" s="17">
        <f t="shared" ref="Q132:Q195" si="34">IF(($K132*12)&gt;P132,P132,($K132*12))</f>
        <v>1010.6</v>
      </c>
      <c r="R132" s="17">
        <f t="shared" ref="R132:R195" si="35">P132-Q132</f>
        <v>5719.8133333333326</v>
      </c>
      <c r="S132" s="17">
        <f t="shared" ref="S132:S195" si="36">IF(($K132*12)&gt;R132,R132,($K132*12))</f>
        <v>1010.6</v>
      </c>
      <c r="T132" s="18">
        <f t="shared" ref="T132:T195" si="37">R132-S132</f>
        <v>4709.2133333333322</v>
      </c>
      <c r="U132" s="17">
        <f t="shared" ref="U132:U195" si="38">IF(($K132*12)&gt;T132,T132,($K132*12))</f>
        <v>1010.6</v>
      </c>
      <c r="V132" s="18">
        <f t="shared" ref="V132:V195" si="39">T132-U132</f>
        <v>3698.6133333333323</v>
      </c>
      <c r="W132" s="17">
        <f t="shared" ref="W132:W195" si="40">IF(($K132*12)&gt;V132,V132,($K132*12))</f>
        <v>1010.6</v>
      </c>
      <c r="X132" s="17"/>
      <c r="Y132" s="20">
        <f t="shared" si="29"/>
        <v>39813</v>
      </c>
      <c r="Z132">
        <f t="shared" si="20"/>
        <v>-664.50410958904104</v>
      </c>
      <c r="AA132">
        <f t="shared" si="30"/>
        <v>1010.6</v>
      </c>
      <c r="AB132">
        <f t="shared" si="22"/>
        <v>1675.1041095890409</v>
      </c>
      <c r="AF132" s="29">
        <f t="shared" si="31"/>
        <v>345.15027322404376</v>
      </c>
      <c r="AG132" s="29">
        <f t="shared" si="3"/>
        <v>1010.6</v>
      </c>
    </row>
    <row r="133" spans="1:33" hidden="1">
      <c r="A133" s="7" t="s">
        <v>76</v>
      </c>
      <c r="B133" s="7" t="s">
        <v>77</v>
      </c>
      <c r="C133" s="7" t="s">
        <v>7</v>
      </c>
      <c r="D133" s="8">
        <v>40044</v>
      </c>
      <c r="E133" s="9">
        <v>1175.92</v>
      </c>
      <c r="F133" s="8">
        <v>40044</v>
      </c>
      <c r="G133" s="10">
        <v>120</v>
      </c>
      <c r="H133" s="9">
        <v>180.09</v>
      </c>
      <c r="I133" s="11">
        <f t="shared" si="23"/>
        <v>43692</v>
      </c>
      <c r="J133" s="12">
        <f t="shared" si="25"/>
        <v>995.83</v>
      </c>
      <c r="K133" s="2">
        <f t="shared" si="26"/>
        <v>9.7993333333333332</v>
      </c>
      <c r="L133" s="1">
        <f t="shared" si="32"/>
        <v>43692</v>
      </c>
      <c r="M133" s="2">
        <f t="shared" si="27"/>
        <v>97.993333333333339</v>
      </c>
      <c r="N133" s="2">
        <f t="shared" si="28"/>
        <v>897.8366666666667</v>
      </c>
      <c r="O133" s="17">
        <f t="shared" si="24"/>
        <v>117.592</v>
      </c>
      <c r="P133" s="17">
        <f t="shared" si="33"/>
        <v>780.24466666666672</v>
      </c>
      <c r="Q133" s="17">
        <f t="shared" si="34"/>
        <v>117.592</v>
      </c>
      <c r="R133" s="17">
        <f t="shared" si="35"/>
        <v>662.65266666666673</v>
      </c>
      <c r="S133" s="17">
        <f t="shared" si="36"/>
        <v>117.592</v>
      </c>
      <c r="T133" s="18">
        <f t="shared" si="37"/>
        <v>545.06066666666675</v>
      </c>
      <c r="U133" s="17">
        <f t="shared" si="38"/>
        <v>117.592</v>
      </c>
      <c r="V133" s="18">
        <f t="shared" si="39"/>
        <v>427.46866666666676</v>
      </c>
      <c r="W133" s="17">
        <f t="shared" si="40"/>
        <v>117.592</v>
      </c>
      <c r="X133" s="17"/>
      <c r="Y133" s="20">
        <f t="shared" si="29"/>
        <v>39813</v>
      </c>
      <c r="Z133">
        <f t="shared" ref="Z133:Z196" si="41">IF(E133=0,0,E133/((G133/12))*((Y133-D133)/365))</f>
        <v>-74.42123835616438</v>
      </c>
      <c r="AA133">
        <f t="shared" si="30"/>
        <v>117.59200000000001</v>
      </c>
      <c r="AB133">
        <f t="shared" si="22"/>
        <v>192.01323835616438</v>
      </c>
      <c r="AF133" s="29">
        <f t="shared" si="31"/>
        <v>43.0528087431694</v>
      </c>
      <c r="AG133" s="29">
        <f t="shared" ref="AG133:AG196" si="42">IF(YEAR($F133)&gt;AG$2,0,IF(YEAR($F133)=AG$2,(CONCATENATE("31/12/",AG$2)-$D133)/(30.5*$G133)*$E133,IF(YEAR(($F133+$G133*30.5))&lt;AG$2,0,IF(YEAR($F133+$G133*30.5)=AG$2,$E133*(12/$G133)-(CONCATENATE("31/12/",YEAR($D133))-$D133)/(30.5*$G133)*$E133,$E133*12/$G133))))</f>
        <v>117.59200000000001</v>
      </c>
    </row>
    <row r="134" spans="1:33" hidden="1">
      <c r="A134" s="7" t="s">
        <v>78</v>
      </c>
      <c r="B134" s="7" t="s">
        <v>79</v>
      </c>
      <c r="C134" s="7" t="s">
        <v>7</v>
      </c>
      <c r="D134" s="8">
        <v>40118</v>
      </c>
      <c r="E134" s="9">
        <v>4225.7</v>
      </c>
      <c r="F134" s="8">
        <v>40118</v>
      </c>
      <c r="G134" s="10">
        <v>120</v>
      </c>
      <c r="H134" s="9">
        <v>561.5</v>
      </c>
      <c r="I134" s="11">
        <f t="shared" si="23"/>
        <v>43766</v>
      </c>
      <c r="J134" s="12">
        <f t="shared" si="25"/>
        <v>3664.2</v>
      </c>
      <c r="K134" s="2">
        <f t="shared" si="26"/>
        <v>35.214166666666664</v>
      </c>
      <c r="L134" s="1">
        <f t="shared" si="32"/>
        <v>43766</v>
      </c>
      <c r="M134" s="2">
        <f t="shared" si="27"/>
        <v>352.14166666666665</v>
      </c>
      <c r="N134" s="2">
        <f t="shared" si="28"/>
        <v>3312.0583333333334</v>
      </c>
      <c r="O134" s="17">
        <f t="shared" si="24"/>
        <v>422.56999999999994</v>
      </c>
      <c r="P134" s="17">
        <f t="shared" si="33"/>
        <v>2889.4883333333337</v>
      </c>
      <c r="Q134" s="17">
        <f t="shared" si="34"/>
        <v>422.56999999999994</v>
      </c>
      <c r="R134" s="17">
        <f t="shared" si="35"/>
        <v>2466.918333333334</v>
      </c>
      <c r="S134" s="17">
        <f t="shared" si="36"/>
        <v>422.56999999999994</v>
      </c>
      <c r="T134" s="18">
        <f t="shared" si="37"/>
        <v>2044.348333333334</v>
      </c>
      <c r="U134" s="17">
        <f t="shared" si="38"/>
        <v>422.56999999999994</v>
      </c>
      <c r="V134" s="18">
        <f t="shared" si="39"/>
        <v>1621.7783333333341</v>
      </c>
      <c r="W134" s="17">
        <f t="shared" si="40"/>
        <v>422.56999999999994</v>
      </c>
      <c r="X134" s="17"/>
      <c r="Y134" s="20">
        <f t="shared" si="29"/>
        <v>39813</v>
      </c>
      <c r="Z134">
        <f t="shared" si="41"/>
        <v>-353.1064383561644</v>
      </c>
      <c r="AA134">
        <f t="shared" si="30"/>
        <v>422.57</v>
      </c>
      <c r="AB134">
        <f t="shared" ref="AB134:AB197" si="43">AA134-Z134</f>
        <v>775.67643835616445</v>
      </c>
      <c r="AF134" s="29">
        <f t="shared" si="31"/>
        <v>69.273770491803276</v>
      </c>
      <c r="AG134" s="29">
        <f t="shared" si="42"/>
        <v>422.56999999999994</v>
      </c>
    </row>
    <row r="135" spans="1:33" hidden="1">
      <c r="A135" s="7" t="s">
        <v>80</v>
      </c>
      <c r="B135" s="7" t="s">
        <v>81</v>
      </c>
      <c r="C135" s="7" t="s">
        <v>7</v>
      </c>
      <c r="D135" s="8">
        <v>40144</v>
      </c>
      <c r="E135" s="9">
        <v>941.3</v>
      </c>
      <c r="F135" s="8">
        <v>40144</v>
      </c>
      <c r="G135" s="10">
        <v>120</v>
      </c>
      <c r="H135" s="9">
        <v>118.37</v>
      </c>
      <c r="I135" s="11">
        <f t="shared" si="23"/>
        <v>43792</v>
      </c>
      <c r="J135" s="12">
        <f t="shared" si="25"/>
        <v>822.93</v>
      </c>
      <c r="K135" s="2">
        <f t="shared" si="26"/>
        <v>7.8441666666666663</v>
      </c>
      <c r="L135" s="1">
        <f t="shared" si="32"/>
        <v>43792</v>
      </c>
      <c r="M135" s="2">
        <f t="shared" si="27"/>
        <v>78.441666666666663</v>
      </c>
      <c r="N135" s="2">
        <f t="shared" si="28"/>
        <v>744.48833333333323</v>
      </c>
      <c r="O135" s="17">
        <f t="shared" si="24"/>
        <v>94.13</v>
      </c>
      <c r="P135" s="17">
        <f t="shared" si="33"/>
        <v>650.35833333333323</v>
      </c>
      <c r="Q135" s="17">
        <f t="shared" si="34"/>
        <v>94.13</v>
      </c>
      <c r="R135" s="17">
        <f t="shared" si="35"/>
        <v>556.22833333333324</v>
      </c>
      <c r="S135" s="17">
        <f t="shared" si="36"/>
        <v>94.13</v>
      </c>
      <c r="T135" s="18">
        <f t="shared" si="37"/>
        <v>462.09833333333324</v>
      </c>
      <c r="U135" s="17">
        <f t="shared" si="38"/>
        <v>94.13</v>
      </c>
      <c r="V135" s="18">
        <f t="shared" si="39"/>
        <v>367.96833333333325</v>
      </c>
      <c r="W135" s="17">
        <f t="shared" si="40"/>
        <v>94.13</v>
      </c>
      <c r="X135" s="17"/>
      <c r="Y135" s="20">
        <f t="shared" si="29"/>
        <v>39813</v>
      </c>
      <c r="Z135">
        <f t="shared" si="41"/>
        <v>-85.361726027397268</v>
      </c>
      <c r="AA135">
        <f t="shared" si="30"/>
        <v>94.13</v>
      </c>
      <c r="AB135">
        <f t="shared" si="43"/>
        <v>179.49172602739725</v>
      </c>
      <c r="AF135" s="29">
        <f t="shared" si="31"/>
        <v>8.7443169398907088</v>
      </c>
      <c r="AG135" s="29">
        <f t="shared" si="42"/>
        <v>94.129999999999981</v>
      </c>
    </row>
    <row r="136" spans="1:33" hidden="1">
      <c r="A136" s="7" t="s">
        <v>82</v>
      </c>
      <c r="B136" s="7" t="s">
        <v>83</v>
      </c>
      <c r="C136" s="7" t="s">
        <v>7</v>
      </c>
      <c r="D136" s="8">
        <v>40151</v>
      </c>
      <c r="E136" s="9">
        <v>1448</v>
      </c>
      <c r="F136" s="8">
        <v>40151</v>
      </c>
      <c r="G136" s="10">
        <v>120</v>
      </c>
      <c r="H136" s="9">
        <v>179.31</v>
      </c>
      <c r="I136" s="11">
        <f t="shared" si="23"/>
        <v>43799</v>
      </c>
      <c r="J136" s="12">
        <f t="shared" si="25"/>
        <v>1268.69</v>
      </c>
      <c r="K136" s="2">
        <f t="shared" si="26"/>
        <v>12.066666666666666</v>
      </c>
      <c r="L136" s="1">
        <f t="shared" si="32"/>
        <v>43799</v>
      </c>
      <c r="M136" s="2">
        <f t="shared" si="27"/>
        <v>120.66666666666667</v>
      </c>
      <c r="N136" s="2">
        <f t="shared" si="28"/>
        <v>1148.0233333333333</v>
      </c>
      <c r="O136" s="17">
        <f t="shared" si="24"/>
        <v>144.80000000000001</v>
      </c>
      <c r="P136" s="17">
        <f t="shared" si="33"/>
        <v>1003.2233333333334</v>
      </c>
      <c r="Q136" s="17">
        <f t="shared" si="34"/>
        <v>144.80000000000001</v>
      </c>
      <c r="R136" s="17">
        <f t="shared" si="35"/>
        <v>858.4233333333334</v>
      </c>
      <c r="S136" s="17">
        <f t="shared" si="36"/>
        <v>144.80000000000001</v>
      </c>
      <c r="T136" s="18">
        <f t="shared" si="37"/>
        <v>713.62333333333345</v>
      </c>
      <c r="U136" s="17">
        <f t="shared" si="38"/>
        <v>144.80000000000001</v>
      </c>
      <c r="V136" s="18">
        <f t="shared" si="39"/>
        <v>568.82333333333349</v>
      </c>
      <c r="W136" s="17">
        <f t="shared" si="40"/>
        <v>144.80000000000001</v>
      </c>
      <c r="X136" s="17"/>
      <c r="Y136" s="20">
        <f t="shared" si="29"/>
        <v>39813</v>
      </c>
      <c r="Z136">
        <f t="shared" si="41"/>
        <v>-134.08876712328768</v>
      </c>
      <c r="AA136">
        <f t="shared" si="30"/>
        <v>144.80000000000001</v>
      </c>
      <c r="AB136">
        <f t="shared" si="43"/>
        <v>278.88876712328772</v>
      </c>
      <c r="AF136" s="29">
        <f t="shared" si="31"/>
        <v>10.681967213114755</v>
      </c>
      <c r="AG136" s="29">
        <f t="shared" si="42"/>
        <v>144.80000000000001</v>
      </c>
    </row>
    <row r="137" spans="1:33" hidden="1">
      <c r="A137" s="7" t="s">
        <v>84</v>
      </c>
      <c r="B137" s="7" t="s">
        <v>85</v>
      </c>
      <c r="C137" s="7" t="s">
        <v>7</v>
      </c>
      <c r="D137" s="8">
        <v>40071</v>
      </c>
      <c r="E137" s="9">
        <v>7560.55</v>
      </c>
      <c r="F137" s="8">
        <v>40071</v>
      </c>
      <c r="G137" s="10">
        <v>120</v>
      </c>
      <c r="H137" s="9">
        <v>1101.98</v>
      </c>
      <c r="I137" s="11">
        <f t="shared" si="23"/>
        <v>43719</v>
      </c>
      <c r="J137" s="12">
        <f t="shared" si="25"/>
        <v>6458.57</v>
      </c>
      <c r="K137" s="2">
        <f t="shared" si="26"/>
        <v>63.004583333333336</v>
      </c>
      <c r="L137" s="1">
        <f t="shared" si="32"/>
        <v>43719</v>
      </c>
      <c r="M137" s="2">
        <f t="shared" si="27"/>
        <v>630.04583333333335</v>
      </c>
      <c r="N137" s="2">
        <f t="shared" si="28"/>
        <v>5828.5241666666661</v>
      </c>
      <c r="O137" s="17">
        <f t="shared" si="24"/>
        <v>756.05500000000006</v>
      </c>
      <c r="P137" s="17">
        <f t="shared" si="33"/>
        <v>5072.4691666666658</v>
      </c>
      <c r="Q137" s="17">
        <f t="shared" si="34"/>
        <v>756.05500000000006</v>
      </c>
      <c r="R137" s="17">
        <f t="shared" si="35"/>
        <v>4316.4141666666656</v>
      </c>
      <c r="S137" s="17">
        <f t="shared" si="36"/>
        <v>756.05500000000006</v>
      </c>
      <c r="T137" s="18">
        <f t="shared" si="37"/>
        <v>3560.3591666666653</v>
      </c>
      <c r="U137" s="17">
        <f t="shared" si="38"/>
        <v>756.05500000000006</v>
      </c>
      <c r="V137" s="18">
        <f t="shared" si="39"/>
        <v>2804.304166666665</v>
      </c>
      <c r="W137" s="17">
        <f t="shared" si="40"/>
        <v>756.05500000000006</v>
      </c>
      <c r="X137" s="17"/>
      <c r="Y137" s="20">
        <f t="shared" si="29"/>
        <v>39813</v>
      </c>
      <c r="Z137">
        <f t="shared" si="41"/>
        <v>-534.41695890410961</v>
      </c>
      <c r="AA137">
        <f t="shared" si="30"/>
        <v>756.05500000000006</v>
      </c>
      <c r="AB137">
        <f t="shared" si="43"/>
        <v>1290.4719589041097</v>
      </c>
      <c r="AF137" s="29">
        <f t="shared" si="31"/>
        <v>221.03247267759562</v>
      </c>
      <c r="AG137" s="29">
        <f t="shared" si="42"/>
        <v>756.05500000000006</v>
      </c>
    </row>
    <row r="138" spans="1:33" hidden="1">
      <c r="A138" s="7" t="s">
        <v>86</v>
      </c>
      <c r="B138" s="7" t="s">
        <v>87</v>
      </c>
      <c r="C138" s="7" t="s">
        <v>7</v>
      </c>
      <c r="D138" s="8">
        <v>40263</v>
      </c>
      <c r="E138" s="9">
        <v>1845</v>
      </c>
      <c r="F138" s="8">
        <v>40263</v>
      </c>
      <c r="G138" s="10">
        <v>96</v>
      </c>
      <c r="H138" s="9">
        <v>214.83</v>
      </c>
      <c r="I138" s="11">
        <f t="shared" si="23"/>
        <v>43181.4</v>
      </c>
      <c r="J138" s="12">
        <f t="shared" si="25"/>
        <v>1630.17</v>
      </c>
      <c r="K138" s="2">
        <f t="shared" si="26"/>
        <v>19.21875</v>
      </c>
      <c r="L138" s="1">
        <f t="shared" si="32"/>
        <v>43181.4</v>
      </c>
      <c r="M138" s="2">
        <f t="shared" si="27"/>
        <v>192.1875</v>
      </c>
      <c r="N138" s="2">
        <f t="shared" si="28"/>
        <v>1437.9825000000001</v>
      </c>
      <c r="O138" s="17">
        <f t="shared" si="24"/>
        <v>230.625</v>
      </c>
      <c r="P138" s="17">
        <f t="shared" si="33"/>
        <v>1207.3575000000001</v>
      </c>
      <c r="Q138" s="17">
        <f t="shared" si="34"/>
        <v>230.625</v>
      </c>
      <c r="R138" s="17">
        <f t="shared" si="35"/>
        <v>976.73250000000007</v>
      </c>
      <c r="S138" s="17">
        <f t="shared" si="36"/>
        <v>230.625</v>
      </c>
      <c r="T138" s="18">
        <f t="shared" si="37"/>
        <v>746.10750000000007</v>
      </c>
      <c r="U138" s="17">
        <f t="shared" si="38"/>
        <v>230.625</v>
      </c>
      <c r="V138" s="18">
        <f t="shared" si="39"/>
        <v>515.48250000000007</v>
      </c>
      <c r="W138" s="17">
        <f t="shared" si="40"/>
        <v>230.625</v>
      </c>
      <c r="X138" s="17"/>
      <c r="Y138" s="20">
        <f t="shared" si="29"/>
        <v>40178</v>
      </c>
      <c r="Z138">
        <f t="shared" si="41"/>
        <v>-53.707191780821915</v>
      </c>
      <c r="AA138">
        <f t="shared" si="30"/>
        <v>230.625</v>
      </c>
      <c r="AB138">
        <f t="shared" si="43"/>
        <v>284.33219178082192</v>
      </c>
      <c r="AF138" s="29">
        <f t="shared" si="31"/>
        <v>0</v>
      </c>
      <c r="AG138" s="29">
        <f t="shared" si="42"/>
        <v>176.43442622950818</v>
      </c>
    </row>
    <row r="139" spans="1:33" hidden="1">
      <c r="A139" s="7" t="s">
        <v>88</v>
      </c>
      <c r="B139" s="7" t="s">
        <v>89</v>
      </c>
      <c r="C139" s="7" t="s">
        <v>7</v>
      </c>
      <c r="D139" s="8">
        <v>40298</v>
      </c>
      <c r="E139" s="9">
        <v>1090</v>
      </c>
      <c r="F139" s="8">
        <v>40298</v>
      </c>
      <c r="G139" s="10">
        <v>96</v>
      </c>
      <c r="H139" s="9">
        <v>113.85</v>
      </c>
      <c r="I139" s="11">
        <f t="shared" si="23"/>
        <v>43216.4</v>
      </c>
      <c r="J139" s="12">
        <f t="shared" si="25"/>
        <v>976.15</v>
      </c>
      <c r="K139" s="2">
        <f t="shared" si="26"/>
        <v>11.354166666666666</v>
      </c>
      <c r="L139" s="1">
        <f t="shared" si="32"/>
        <v>43216.4</v>
      </c>
      <c r="M139" s="2">
        <f t="shared" si="27"/>
        <v>113.54166666666667</v>
      </c>
      <c r="N139" s="2">
        <f t="shared" si="28"/>
        <v>862.60833333333335</v>
      </c>
      <c r="O139" s="17">
        <f t="shared" si="24"/>
        <v>136.25</v>
      </c>
      <c r="P139" s="17">
        <f t="shared" si="33"/>
        <v>726.35833333333335</v>
      </c>
      <c r="Q139" s="17">
        <f t="shared" si="34"/>
        <v>136.25</v>
      </c>
      <c r="R139" s="17">
        <f t="shared" si="35"/>
        <v>590.10833333333335</v>
      </c>
      <c r="S139" s="17">
        <f t="shared" si="36"/>
        <v>136.25</v>
      </c>
      <c r="T139" s="18">
        <f t="shared" si="37"/>
        <v>453.85833333333335</v>
      </c>
      <c r="U139" s="17">
        <f t="shared" si="38"/>
        <v>136.25</v>
      </c>
      <c r="V139" s="18">
        <f t="shared" si="39"/>
        <v>317.60833333333335</v>
      </c>
      <c r="W139" s="17">
        <f t="shared" si="40"/>
        <v>136.25</v>
      </c>
      <c r="X139" s="17"/>
      <c r="Y139" s="20">
        <f t="shared" si="29"/>
        <v>40178</v>
      </c>
      <c r="Z139">
        <f t="shared" si="41"/>
        <v>-44.794520547945204</v>
      </c>
      <c r="AA139">
        <f t="shared" si="30"/>
        <v>136.25</v>
      </c>
      <c r="AB139">
        <f t="shared" si="43"/>
        <v>181.04452054794521</v>
      </c>
      <c r="AF139" s="29">
        <f t="shared" si="31"/>
        <v>0</v>
      </c>
      <c r="AG139" s="29">
        <f t="shared" si="42"/>
        <v>91.205601092896174</v>
      </c>
    </row>
    <row r="140" spans="1:33" hidden="1">
      <c r="A140" s="7" t="s">
        <v>90</v>
      </c>
      <c r="B140" s="7" t="s">
        <v>91</v>
      </c>
      <c r="C140" s="7" t="s">
        <v>7</v>
      </c>
      <c r="D140" s="8">
        <v>40338</v>
      </c>
      <c r="E140" s="9">
        <v>9591.56</v>
      </c>
      <c r="F140" s="8">
        <v>40338</v>
      </c>
      <c r="G140" s="10">
        <v>96</v>
      </c>
      <c r="H140" s="9">
        <v>870.47</v>
      </c>
      <c r="I140" s="11">
        <f t="shared" si="23"/>
        <v>43256.4</v>
      </c>
      <c r="J140" s="12">
        <f t="shared" si="25"/>
        <v>8721.09</v>
      </c>
      <c r="K140" s="2">
        <f t="shared" si="26"/>
        <v>99.912083333333328</v>
      </c>
      <c r="L140" s="1">
        <f t="shared" si="32"/>
        <v>43256.4</v>
      </c>
      <c r="M140" s="2">
        <f t="shared" si="27"/>
        <v>999.12083333333328</v>
      </c>
      <c r="N140" s="2">
        <f t="shared" si="28"/>
        <v>7721.9691666666668</v>
      </c>
      <c r="O140" s="17">
        <f t="shared" si="24"/>
        <v>1198.9449999999999</v>
      </c>
      <c r="P140" s="17">
        <f t="shared" si="33"/>
        <v>6523.024166666667</v>
      </c>
      <c r="Q140" s="17">
        <f t="shared" si="34"/>
        <v>1198.9449999999999</v>
      </c>
      <c r="R140" s="17">
        <f t="shared" si="35"/>
        <v>5324.0791666666673</v>
      </c>
      <c r="S140" s="17">
        <f t="shared" si="36"/>
        <v>1198.9449999999999</v>
      </c>
      <c r="T140" s="18">
        <f t="shared" si="37"/>
        <v>4125.1341666666676</v>
      </c>
      <c r="U140" s="17">
        <f t="shared" si="38"/>
        <v>1198.9449999999999</v>
      </c>
      <c r="V140" s="18">
        <f t="shared" si="39"/>
        <v>2926.1891666666679</v>
      </c>
      <c r="W140" s="17">
        <f t="shared" si="40"/>
        <v>1198.9449999999999</v>
      </c>
      <c r="X140" s="17"/>
      <c r="Y140" s="20">
        <f t="shared" si="29"/>
        <v>40178</v>
      </c>
      <c r="Z140">
        <f t="shared" si="41"/>
        <v>-525.56493150684923</v>
      </c>
      <c r="AA140">
        <f t="shared" si="30"/>
        <v>1198.9449999999999</v>
      </c>
      <c r="AB140">
        <f t="shared" si="43"/>
        <v>1724.5099315068492</v>
      </c>
      <c r="AF140" s="29">
        <f t="shared" si="31"/>
        <v>0</v>
      </c>
      <c r="AG140" s="29">
        <f t="shared" si="42"/>
        <v>671.54023224043704</v>
      </c>
    </row>
    <row r="141" spans="1:33" hidden="1">
      <c r="A141" s="7" t="s">
        <v>92</v>
      </c>
      <c r="B141" s="7" t="s">
        <v>93</v>
      </c>
      <c r="C141" s="7" t="s">
        <v>7</v>
      </c>
      <c r="D141" s="8">
        <v>40352</v>
      </c>
      <c r="E141" s="9">
        <v>748.81</v>
      </c>
      <c r="F141" s="8">
        <v>40352</v>
      </c>
      <c r="G141" s="10">
        <v>96</v>
      </c>
      <c r="H141" s="9">
        <v>64.37</v>
      </c>
      <c r="I141" s="11">
        <f t="shared" si="23"/>
        <v>43270.400000000001</v>
      </c>
      <c r="J141" s="12">
        <f t="shared" si="25"/>
        <v>684.43999999999994</v>
      </c>
      <c r="K141" s="2">
        <f t="shared" si="26"/>
        <v>7.8001041666666664</v>
      </c>
      <c r="L141" s="1">
        <f t="shared" si="32"/>
        <v>43270.400000000001</v>
      </c>
      <c r="M141" s="2">
        <f t="shared" si="27"/>
        <v>78.001041666666652</v>
      </c>
      <c r="N141" s="2">
        <f t="shared" si="28"/>
        <v>606.43895833333329</v>
      </c>
      <c r="O141" s="17">
        <f t="shared" si="24"/>
        <v>93.601249999999993</v>
      </c>
      <c r="P141" s="17">
        <f t="shared" si="33"/>
        <v>512.83770833333324</v>
      </c>
      <c r="Q141" s="17">
        <f t="shared" si="34"/>
        <v>93.601249999999993</v>
      </c>
      <c r="R141" s="17">
        <f t="shared" si="35"/>
        <v>419.23645833333325</v>
      </c>
      <c r="S141" s="17">
        <f t="shared" si="36"/>
        <v>93.601249999999993</v>
      </c>
      <c r="T141" s="18">
        <f t="shared" si="37"/>
        <v>325.63520833333325</v>
      </c>
      <c r="U141" s="17">
        <f t="shared" si="38"/>
        <v>93.601249999999993</v>
      </c>
      <c r="V141" s="18">
        <f t="shared" si="39"/>
        <v>232.03395833333326</v>
      </c>
      <c r="W141" s="17">
        <f t="shared" si="40"/>
        <v>93.601249999999993</v>
      </c>
      <c r="X141" s="17"/>
      <c r="Y141" s="20">
        <f t="shared" si="29"/>
        <v>40178</v>
      </c>
      <c r="Z141">
        <f t="shared" si="41"/>
        <v>-44.620869863013695</v>
      </c>
      <c r="AA141">
        <f t="shared" si="30"/>
        <v>93.601249999999993</v>
      </c>
      <c r="AB141">
        <f t="shared" si="43"/>
        <v>138.22211986301369</v>
      </c>
      <c r="AF141" s="29">
        <f t="shared" si="31"/>
        <v>0</v>
      </c>
      <c r="AG141" s="29">
        <f t="shared" si="42"/>
        <v>48.846553961748633</v>
      </c>
    </row>
    <row r="142" spans="1:33" hidden="1">
      <c r="A142" s="7" t="s">
        <v>94</v>
      </c>
      <c r="B142" s="7" t="s">
        <v>95</v>
      </c>
      <c r="C142" s="7" t="s">
        <v>7</v>
      </c>
      <c r="D142" s="8">
        <v>40352</v>
      </c>
      <c r="E142" s="9">
        <v>697.3</v>
      </c>
      <c r="F142" s="8">
        <v>40352</v>
      </c>
      <c r="G142" s="10">
        <v>96</v>
      </c>
      <c r="H142" s="9">
        <v>59.94</v>
      </c>
      <c r="I142" s="11">
        <f t="shared" si="23"/>
        <v>43270.400000000001</v>
      </c>
      <c r="J142" s="12">
        <f t="shared" si="25"/>
        <v>637.3599999999999</v>
      </c>
      <c r="K142" s="2">
        <f t="shared" si="26"/>
        <v>7.2635416666666659</v>
      </c>
      <c r="L142" s="1">
        <f t="shared" si="32"/>
        <v>43270.400000000001</v>
      </c>
      <c r="M142" s="2">
        <f t="shared" si="27"/>
        <v>72.635416666666671</v>
      </c>
      <c r="N142" s="2">
        <f t="shared" si="28"/>
        <v>564.72458333333327</v>
      </c>
      <c r="O142" s="17">
        <f t="shared" si="24"/>
        <v>87.162499999999994</v>
      </c>
      <c r="P142" s="17">
        <f t="shared" si="33"/>
        <v>477.56208333333325</v>
      </c>
      <c r="Q142" s="17">
        <f t="shared" si="34"/>
        <v>87.162499999999994</v>
      </c>
      <c r="R142" s="17">
        <f t="shared" si="35"/>
        <v>390.39958333333323</v>
      </c>
      <c r="S142" s="17">
        <f t="shared" si="36"/>
        <v>87.162499999999994</v>
      </c>
      <c r="T142" s="18">
        <f t="shared" si="37"/>
        <v>303.2370833333332</v>
      </c>
      <c r="U142" s="17">
        <f t="shared" si="38"/>
        <v>87.162499999999994</v>
      </c>
      <c r="V142" s="18">
        <f t="shared" si="39"/>
        <v>216.07458333333321</v>
      </c>
      <c r="W142" s="17">
        <f t="shared" si="40"/>
        <v>87.162499999999994</v>
      </c>
      <c r="X142" s="17"/>
      <c r="Y142" s="20">
        <f t="shared" si="29"/>
        <v>40178</v>
      </c>
      <c r="Z142">
        <f t="shared" si="41"/>
        <v>-41.551438356164383</v>
      </c>
      <c r="AA142">
        <f t="shared" si="30"/>
        <v>87.162499999999994</v>
      </c>
      <c r="AB142">
        <f t="shared" si="43"/>
        <v>128.71393835616436</v>
      </c>
      <c r="AF142" s="29">
        <f t="shared" si="31"/>
        <v>0</v>
      </c>
      <c r="AG142" s="29">
        <f t="shared" si="42"/>
        <v>45.486441256830602</v>
      </c>
    </row>
    <row r="143" spans="1:33" hidden="1">
      <c r="A143" s="7" t="s">
        <v>96</v>
      </c>
      <c r="B143" s="7" t="s">
        <v>97</v>
      </c>
      <c r="C143" s="7" t="s">
        <v>7</v>
      </c>
      <c r="D143" s="8">
        <v>40374</v>
      </c>
      <c r="E143" s="9">
        <v>1237.5</v>
      </c>
      <c r="F143" s="8">
        <v>40374</v>
      </c>
      <c r="G143" s="10">
        <v>96</v>
      </c>
      <c r="H143" s="9">
        <v>97.05</v>
      </c>
      <c r="I143" s="11">
        <f t="shared" si="23"/>
        <v>43292.4</v>
      </c>
      <c r="J143" s="12">
        <f t="shared" si="25"/>
        <v>1140.45</v>
      </c>
      <c r="K143" s="2">
        <f t="shared" si="26"/>
        <v>12.890625</v>
      </c>
      <c r="L143" s="1">
        <f t="shared" si="32"/>
        <v>43292.4</v>
      </c>
      <c r="M143" s="2">
        <f t="shared" si="27"/>
        <v>128.90625</v>
      </c>
      <c r="N143" s="2">
        <f t="shared" si="28"/>
        <v>1011.54375</v>
      </c>
      <c r="O143" s="17">
        <f t="shared" si="24"/>
        <v>154.6875</v>
      </c>
      <c r="P143" s="17">
        <f t="shared" si="33"/>
        <v>856.85625000000005</v>
      </c>
      <c r="Q143" s="17">
        <f t="shared" si="34"/>
        <v>154.6875</v>
      </c>
      <c r="R143" s="17">
        <f t="shared" si="35"/>
        <v>702.16875000000005</v>
      </c>
      <c r="S143" s="17">
        <f t="shared" si="36"/>
        <v>154.6875</v>
      </c>
      <c r="T143" s="18">
        <f t="shared" si="37"/>
        <v>547.48125000000005</v>
      </c>
      <c r="U143" s="17">
        <f t="shared" si="38"/>
        <v>154.6875</v>
      </c>
      <c r="V143" s="18">
        <f t="shared" si="39"/>
        <v>392.79375000000005</v>
      </c>
      <c r="W143" s="17">
        <f t="shared" si="40"/>
        <v>154.6875</v>
      </c>
      <c r="X143" s="17"/>
      <c r="Y143" s="20">
        <f t="shared" si="29"/>
        <v>40178</v>
      </c>
      <c r="Z143">
        <f t="shared" si="41"/>
        <v>-83.06506849315069</v>
      </c>
      <c r="AA143">
        <f t="shared" si="30"/>
        <v>154.6875</v>
      </c>
      <c r="AB143">
        <f t="shared" si="43"/>
        <v>237.7525684931507</v>
      </c>
      <c r="AF143" s="29">
        <f t="shared" si="31"/>
        <v>0</v>
      </c>
      <c r="AG143" s="29">
        <f t="shared" si="42"/>
        <v>71.426741803278688</v>
      </c>
    </row>
    <row r="144" spans="1:33" hidden="1">
      <c r="A144" s="7" t="s">
        <v>98</v>
      </c>
      <c r="B144" s="7" t="s">
        <v>99</v>
      </c>
      <c r="C144" s="7" t="s">
        <v>7</v>
      </c>
      <c r="D144" s="8">
        <v>40352</v>
      </c>
      <c r="E144" s="9">
        <v>1237.5</v>
      </c>
      <c r="F144" s="8">
        <v>40352</v>
      </c>
      <c r="G144" s="10">
        <v>96</v>
      </c>
      <c r="H144" s="9">
        <v>106.37</v>
      </c>
      <c r="I144" s="11">
        <f t="shared" si="23"/>
        <v>43270.400000000001</v>
      </c>
      <c r="J144" s="12">
        <f t="shared" si="25"/>
        <v>1131.1300000000001</v>
      </c>
      <c r="K144" s="2">
        <f t="shared" si="26"/>
        <v>12.890625</v>
      </c>
      <c r="L144" s="1">
        <f t="shared" si="32"/>
        <v>43270.400000000001</v>
      </c>
      <c r="M144" s="2">
        <f t="shared" si="27"/>
        <v>128.90625</v>
      </c>
      <c r="N144" s="2">
        <f t="shared" si="28"/>
        <v>1002.2237500000001</v>
      </c>
      <c r="O144" s="17">
        <f t="shared" si="24"/>
        <v>154.6875</v>
      </c>
      <c r="P144" s="17">
        <f t="shared" si="33"/>
        <v>847.53625000000011</v>
      </c>
      <c r="Q144" s="17">
        <f t="shared" si="34"/>
        <v>154.6875</v>
      </c>
      <c r="R144" s="17">
        <f t="shared" si="35"/>
        <v>692.84875000000011</v>
      </c>
      <c r="S144" s="17">
        <f t="shared" si="36"/>
        <v>154.6875</v>
      </c>
      <c r="T144" s="18">
        <f t="shared" si="37"/>
        <v>538.16125000000011</v>
      </c>
      <c r="U144" s="17">
        <f t="shared" si="38"/>
        <v>154.6875</v>
      </c>
      <c r="V144" s="18">
        <f t="shared" si="39"/>
        <v>383.47375000000011</v>
      </c>
      <c r="W144" s="17">
        <f t="shared" si="40"/>
        <v>154.6875</v>
      </c>
      <c r="X144" s="17"/>
      <c r="Y144" s="20">
        <f t="shared" si="29"/>
        <v>40178</v>
      </c>
      <c r="Z144">
        <f t="shared" si="41"/>
        <v>-73.74143835616438</v>
      </c>
      <c r="AA144">
        <f t="shared" si="30"/>
        <v>154.6875</v>
      </c>
      <c r="AB144">
        <f t="shared" si="43"/>
        <v>228.42893835616439</v>
      </c>
      <c r="AF144" s="29">
        <f t="shared" si="31"/>
        <v>0</v>
      </c>
      <c r="AG144" s="29">
        <f t="shared" si="42"/>
        <v>80.724897540983605</v>
      </c>
    </row>
    <row r="145" spans="1:33" hidden="1">
      <c r="A145" s="7" t="s">
        <v>100</v>
      </c>
      <c r="B145" s="7" t="s">
        <v>101</v>
      </c>
      <c r="C145" s="7" t="s">
        <v>7</v>
      </c>
      <c r="D145" s="8">
        <v>40562</v>
      </c>
      <c r="E145" s="9">
        <v>2653.3</v>
      </c>
      <c r="F145" s="8">
        <v>40562</v>
      </c>
      <c r="G145" s="10">
        <v>96</v>
      </c>
      <c r="H145" s="9">
        <v>37.26</v>
      </c>
      <c r="I145" s="11">
        <f t="shared" si="23"/>
        <v>43480.4</v>
      </c>
      <c r="J145" s="12">
        <f t="shared" si="25"/>
        <v>2616.04</v>
      </c>
      <c r="K145" s="2">
        <f t="shared" si="26"/>
        <v>27.638541666666669</v>
      </c>
      <c r="L145" s="1">
        <f t="shared" si="32"/>
        <v>43480.4</v>
      </c>
      <c r="M145" s="2">
        <f t="shared" si="27"/>
        <v>276.38541666666669</v>
      </c>
      <c r="N145" s="2">
        <f t="shared" si="28"/>
        <v>2339.6545833333334</v>
      </c>
      <c r="O145" s="17">
        <f t="shared" si="24"/>
        <v>331.66250000000002</v>
      </c>
      <c r="P145" s="17">
        <f t="shared" si="33"/>
        <v>2007.9920833333335</v>
      </c>
      <c r="Q145" s="17">
        <f t="shared" si="34"/>
        <v>331.66250000000002</v>
      </c>
      <c r="R145" s="17">
        <f t="shared" si="35"/>
        <v>1676.3295833333336</v>
      </c>
      <c r="S145" s="17">
        <f t="shared" si="36"/>
        <v>331.66250000000002</v>
      </c>
      <c r="T145" s="18">
        <f t="shared" si="37"/>
        <v>1344.6670833333337</v>
      </c>
      <c r="U145" s="17">
        <f t="shared" si="38"/>
        <v>331.66250000000002</v>
      </c>
      <c r="V145" s="18">
        <f t="shared" si="39"/>
        <v>1013.0045833333337</v>
      </c>
      <c r="W145" s="17">
        <f t="shared" si="40"/>
        <v>331.66250000000002</v>
      </c>
      <c r="X145" s="17"/>
      <c r="Y145" s="20">
        <f t="shared" si="29"/>
        <v>40543</v>
      </c>
      <c r="Z145">
        <f t="shared" si="41"/>
        <v>-17.264623287671235</v>
      </c>
      <c r="AA145">
        <f t="shared" si="30"/>
        <v>331.66250000000002</v>
      </c>
      <c r="AB145">
        <f t="shared" si="43"/>
        <v>348.92712328767124</v>
      </c>
      <c r="AF145" s="29">
        <f t="shared" si="31"/>
        <v>0</v>
      </c>
      <c r="AG145" s="29">
        <f t="shared" si="42"/>
        <v>0</v>
      </c>
    </row>
    <row r="146" spans="1:33" hidden="1">
      <c r="A146" s="7" t="s">
        <v>102</v>
      </c>
      <c r="B146" s="7" t="s">
        <v>103</v>
      </c>
      <c r="C146" s="7" t="s">
        <v>104</v>
      </c>
      <c r="D146" s="8">
        <v>37670</v>
      </c>
      <c r="E146" s="9">
        <v>736.32</v>
      </c>
      <c r="F146" s="8">
        <v>37670</v>
      </c>
      <c r="G146" s="10">
        <v>60</v>
      </c>
      <c r="H146" s="9">
        <v>736.32</v>
      </c>
      <c r="I146" s="11">
        <v>39470</v>
      </c>
      <c r="J146" s="12">
        <f t="shared" si="25"/>
        <v>0</v>
      </c>
      <c r="K146" s="2">
        <f t="shared" si="26"/>
        <v>0</v>
      </c>
      <c r="L146" s="1">
        <f t="shared" si="32"/>
        <v>39470</v>
      </c>
      <c r="M146" s="2">
        <f t="shared" si="27"/>
        <v>122.72000000000001</v>
      </c>
      <c r="N146" s="2">
        <f t="shared" si="28"/>
        <v>-122.72000000000001</v>
      </c>
      <c r="O146" s="17">
        <f t="shared" si="24"/>
        <v>-122.72000000000001</v>
      </c>
      <c r="P146" s="17">
        <f t="shared" si="33"/>
        <v>0</v>
      </c>
      <c r="Q146" s="17">
        <f t="shared" si="34"/>
        <v>0</v>
      </c>
      <c r="R146" s="17">
        <f t="shared" si="35"/>
        <v>0</v>
      </c>
      <c r="S146" s="17">
        <f t="shared" si="36"/>
        <v>0</v>
      </c>
      <c r="T146" s="18">
        <f t="shared" si="37"/>
        <v>0</v>
      </c>
      <c r="U146" s="17">
        <f t="shared" si="38"/>
        <v>0</v>
      </c>
      <c r="V146" s="18">
        <f t="shared" si="39"/>
        <v>0</v>
      </c>
      <c r="W146" s="17">
        <f t="shared" si="40"/>
        <v>0</v>
      </c>
      <c r="X146" s="17"/>
      <c r="Y146" s="20">
        <f t="shared" si="29"/>
        <v>37621</v>
      </c>
      <c r="Z146">
        <f t="shared" si="41"/>
        <v>-19.76968767123288</v>
      </c>
      <c r="AA146">
        <f t="shared" si="30"/>
        <v>147.26400000000001</v>
      </c>
      <c r="AB146">
        <f t="shared" si="43"/>
        <v>167.03368767123288</v>
      </c>
      <c r="AF146" s="29">
        <f t="shared" si="31"/>
        <v>0</v>
      </c>
      <c r="AG146" s="29">
        <f t="shared" si="42"/>
        <v>0</v>
      </c>
    </row>
    <row r="147" spans="1:33" hidden="1">
      <c r="A147" s="7" t="s">
        <v>105</v>
      </c>
      <c r="B147" s="7" t="s">
        <v>106</v>
      </c>
      <c r="C147" s="7" t="s">
        <v>104</v>
      </c>
      <c r="D147" s="8">
        <v>38770</v>
      </c>
      <c r="E147" s="9">
        <v>1057.68</v>
      </c>
      <c r="F147" s="8">
        <v>38770</v>
      </c>
      <c r="G147" s="10">
        <v>60</v>
      </c>
      <c r="H147" s="9">
        <v>1057.68</v>
      </c>
      <c r="I147" s="11">
        <v>40570</v>
      </c>
      <c r="J147" s="12">
        <f t="shared" si="25"/>
        <v>0</v>
      </c>
      <c r="K147" s="2">
        <f t="shared" si="26"/>
        <v>0</v>
      </c>
      <c r="L147" s="1">
        <f t="shared" si="32"/>
        <v>40570</v>
      </c>
      <c r="M147" s="2">
        <f t="shared" si="27"/>
        <v>176.28</v>
      </c>
      <c r="N147" s="2">
        <f t="shared" si="28"/>
        <v>-176.28</v>
      </c>
      <c r="O147" s="17">
        <f t="shared" si="24"/>
        <v>-176.28</v>
      </c>
      <c r="P147" s="17">
        <f t="shared" si="33"/>
        <v>0</v>
      </c>
      <c r="Q147" s="17">
        <f t="shared" si="34"/>
        <v>0</v>
      </c>
      <c r="R147" s="17">
        <f t="shared" si="35"/>
        <v>0</v>
      </c>
      <c r="S147" s="17">
        <f t="shared" si="36"/>
        <v>0</v>
      </c>
      <c r="T147" s="18">
        <f t="shared" si="37"/>
        <v>0</v>
      </c>
      <c r="U147" s="17">
        <f t="shared" si="38"/>
        <v>0</v>
      </c>
      <c r="V147" s="18">
        <f t="shared" si="39"/>
        <v>0</v>
      </c>
      <c r="W147" s="17">
        <f t="shared" si="40"/>
        <v>0</v>
      </c>
      <c r="X147" s="17"/>
      <c r="Y147" s="20">
        <f t="shared" si="29"/>
        <v>38717</v>
      </c>
      <c r="Z147">
        <f t="shared" si="41"/>
        <v>-30.716186301369859</v>
      </c>
      <c r="AA147">
        <f t="shared" si="30"/>
        <v>211.536</v>
      </c>
      <c r="AB147">
        <f t="shared" si="43"/>
        <v>242.25218630136987</v>
      </c>
      <c r="AF147" s="29">
        <f t="shared" si="31"/>
        <v>211.536</v>
      </c>
      <c r="AG147" s="29">
        <f t="shared" si="42"/>
        <v>211.536</v>
      </c>
    </row>
    <row r="148" spans="1:33" hidden="1">
      <c r="A148" s="7" t="s">
        <v>107</v>
      </c>
      <c r="B148" s="7" t="s">
        <v>108</v>
      </c>
      <c r="C148" s="7" t="s">
        <v>104</v>
      </c>
      <c r="D148" s="8">
        <v>39297</v>
      </c>
      <c r="E148" s="9">
        <v>1702.1</v>
      </c>
      <c r="F148" s="8">
        <v>39297</v>
      </c>
      <c r="G148" s="10">
        <v>60</v>
      </c>
      <c r="H148" s="9">
        <v>1217.1199999999999</v>
      </c>
      <c r="I148" s="11">
        <f>F148+G148*30.4</f>
        <v>41121</v>
      </c>
      <c r="J148" s="12">
        <f t="shared" si="25"/>
        <v>484.98</v>
      </c>
      <c r="K148" s="2">
        <f t="shared" si="26"/>
        <v>28.368333333333332</v>
      </c>
      <c r="L148" s="1">
        <f t="shared" si="32"/>
        <v>41121</v>
      </c>
      <c r="M148" s="2">
        <f t="shared" si="27"/>
        <v>283.68333333333334</v>
      </c>
      <c r="N148" s="2">
        <f t="shared" si="28"/>
        <v>201.29666666666668</v>
      </c>
      <c r="O148" s="17">
        <f t="shared" si="24"/>
        <v>201.29666666666668</v>
      </c>
      <c r="P148" s="17">
        <f t="shared" si="33"/>
        <v>0</v>
      </c>
      <c r="Q148" s="17">
        <f t="shared" si="34"/>
        <v>0</v>
      </c>
      <c r="R148" s="17">
        <f t="shared" si="35"/>
        <v>0</v>
      </c>
      <c r="S148" s="17">
        <f t="shared" si="36"/>
        <v>0</v>
      </c>
      <c r="T148" s="18">
        <f t="shared" si="37"/>
        <v>0</v>
      </c>
      <c r="U148" s="17">
        <f t="shared" si="38"/>
        <v>0</v>
      </c>
      <c r="V148" s="18">
        <f t="shared" si="39"/>
        <v>0</v>
      </c>
      <c r="W148" s="17">
        <f t="shared" si="40"/>
        <v>0</v>
      </c>
      <c r="X148" s="17"/>
      <c r="Y148" s="20">
        <f t="shared" si="29"/>
        <v>39082</v>
      </c>
      <c r="Z148">
        <f t="shared" si="41"/>
        <v>-200.52136986301369</v>
      </c>
      <c r="AA148">
        <f t="shared" si="30"/>
        <v>340.41999999999996</v>
      </c>
      <c r="AB148">
        <f t="shared" si="43"/>
        <v>540.94136986301362</v>
      </c>
      <c r="AF148" s="29">
        <f t="shared" si="31"/>
        <v>340.41999999999996</v>
      </c>
      <c r="AG148" s="29">
        <f t="shared" si="42"/>
        <v>340.41999999999996</v>
      </c>
    </row>
    <row r="149" spans="1:33" hidden="1">
      <c r="A149" s="7" t="s">
        <v>109</v>
      </c>
      <c r="B149" s="7" t="s">
        <v>110</v>
      </c>
      <c r="C149" s="7" t="s">
        <v>104</v>
      </c>
      <c r="D149" s="8">
        <v>39838</v>
      </c>
      <c r="E149" s="9">
        <v>183.72</v>
      </c>
      <c r="F149" s="8">
        <v>39838</v>
      </c>
      <c r="G149" s="10">
        <v>60</v>
      </c>
      <c r="H149" s="9">
        <v>77.010000000000005</v>
      </c>
      <c r="I149" s="11">
        <f>F149+G149*30.4</f>
        <v>41662</v>
      </c>
      <c r="J149" s="12">
        <f t="shared" si="25"/>
        <v>106.71</v>
      </c>
      <c r="K149" s="2">
        <f t="shared" si="26"/>
        <v>3.0619999999999998</v>
      </c>
      <c r="L149" s="1">
        <f t="shared" si="32"/>
        <v>41662</v>
      </c>
      <c r="M149" s="2">
        <f t="shared" si="27"/>
        <v>30.62</v>
      </c>
      <c r="N149" s="2">
        <f t="shared" si="28"/>
        <v>76.089999999999989</v>
      </c>
      <c r="O149" s="17">
        <f t="shared" si="24"/>
        <v>36.744</v>
      </c>
      <c r="P149" s="17">
        <f t="shared" si="33"/>
        <v>39.345999999999989</v>
      </c>
      <c r="Q149" s="17">
        <f t="shared" si="34"/>
        <v>36.744</v>
      </c>
      <c r="R149" s="17">
        <f t="shared" si="35"/>
        <v>2.6019999999999897</v>
      </c>
      <c r="S149" s="17">
        <f t="shared" si="36"/>
        <v>2.6019999999999897</v>
      </c>
      <c r="T149" s="18">
        <f t="shared" si="37"/>
        <v>0</v>
      </c>
      <c r="U149" s="17">
        <f t="shared" si="38"/>
        <v>0</v>
      </c>
      <c r="V149" s="18">
        <f t="shared" si="39"/>
        <v>0</v>
      </c>
      <c r="W149" s="17">
        <f t="shared" si="40"/>
        <v>0</v>
      </c>
      <c r="X149" s="17"/>
      <c r="Y149" s="20">
        <f t="shared" si="29"/>
        <v>39813</v>
      </c>
      <c r="Z149">
        <f t="shared" si="41"/>
        <v>-2.5167123287671229</v>
      </c>
      <c r="AA149">
        <f t="shared" si="30"/>
        <v>36.744</v>
      </c>
      <c r="AB149">
        <f t="shared" si="43"/>
        <v>39.26071232876712</v>
      </c>
      <c r="AF149" s="29">
        <f t="shared" si="31"/>
        <v>34.133770491803283</v>
      </c>
      <c r="AG149" s="29">
        <f t="shared" si="42"/>
        <v>36.744</v>
      </c>
    </row>
    <row r="150" spans="1:33">
      <c r="A150" s="7"/>
      <c r="B150" s="7"/>
      <c r="C150" s="7"/>
      <c r="D150" s="8">
        <v>33623</v>
      </c>
      <c r="E150" s="9">
        <v>975.98</v>
      </c>
      <c r="F150" s="8">
        <v>33623</v>
      </c>
      <c r="G150" s="10">
        <v>60</v>
      </c>
      <c r="H150" s="9">
        <v>975.98</v>
      </c>
      <c r="I150" s="11">
        <v>35423</v>
      </c>
      <c r="J150" s="12"/>
      <c r="K150" s="2"/>
      <c r="L150" s="1"/>
      <c r="M150" s="2"/>
      <c r="N150" s="2"/>
      <c r="O150" s="17"/>
      <c r="P150" s="17"/>
      <c r="Q150" s="17"/>
      <c r="R150" s="17"/>
      <c r="S150" s="17"/>
      <c r="T150" s="18"/>
      <c r="U150" s="17"/>
      <c r="V150" s="18"/>
      <c r="W150" s="17"/>
      <c r="X150" s="17"/>
      <c r="Y150" s="20"/>
      <c r="AF150" s="29">
        <f t="shared" si="31"/>
        <v>0</v>
      </c>
      <c r="AG150" s="29">
        <f t="shared" si="42"/>
        <v>0</v>
      </c>
    </row>
    <row r="151" spans="1:33">
      <c r="A151" s="7"/>
      <c r="B151" s="7"/>
      <c r="C151" s="7"/>
      <c r="D151" s="8">
        <v>33633</v>
      </c>
      <c r="E151" s="9">
        <v>12769.89</v>
      </c>
      <c r="F151" s="8">
        <v>33633</v>
      </c>
      <c r="G151" s="10">
        <v>60</v>
      </c>
      <c r="H151" s="9">
        <v>12769.89</v>
      </c>
      <c r="I151" s="11">
        <v>35433</v>
      </c>
      <c r="J151" s="12"/>
      <c r="K151" s="2"/>
      <c r="L151" s="1"/>
      <c r="M151" s="2"/>
      <c r="N151" s="2"/>
      <c r="O151" s="17"/>
      <c r="P151" s="17"/>
      <c r="Q151" s="17"/>
      <c r="R151" s="17"/>
      <c r="S151" s="17"/>
      <c r="T151" s="18"/>
      <c r="U151" s="17"/>
      <c r="V151" s="18"/>
      <c r="W151" s="17"/>
      <c r="X151" s="17"/>
      <c r="Y151" s="20"/>
      <c r="AF151" s="29">
        <f t="shared" si="31"/>
        <v>0</v>
      </c>
      <c r="AG151" s="29">
        <f t="shared" si="42"/>
        <v>0</v>
      </c>
    </row>
    <row r="152" spans="1:33">
      <c r="A152" s="7"/>
      <c r="B152" s="7"/>
      <c r="C152" s="7"/>
      <c r="D152" s="8">
        <v>33654</v>
      </c>
      <c r="E152" s="9">
        <v>488.45</v>
      </c>
      <c r="F152" s="8">
        <v>33654</v>
      </c>
      <c r="G152" s="10">
        <v>60</v>
      </c>
      <c r="H152" s="9">
        <v>488.45</v>
      </c>
      <c r="I152" s="11">
        <v>35454</v>
      </c>
      <c r="J152" s="12"/>
      <c r="K152" s="2"/>
      <c r="L152" s="1"/>
      <c r="M152" s="2"/>
      <c r="N152" s="2"/>
      <c r="O152" s="17"/>
      <c r="P152" s="17"/>
      <c r="Q152" s="17"/>
      <c r="R152" s="17"/>
      <c r="S152" s="17"/>
      <c r="T152" s="18"/>
      <c r="U152" s="17"/>
      <c r="V152" s="18"/>
      <c r="W152" s="17"/>
      <c r="X152" s="17"/>
      <c r="Y152" s="20"/>
      <c r="AF152" s="29">
        <f t="shared" si="31"/>
        <v>0</v>
      </c>
      <c r="AG152" s="29">
        <f t="shared" si="42"/>
        <v>0</v>
      </c>
    </row>
    <row r="153" spans="1:33">
      <c r="A153" s="7"/>
      <c r="B153" s="7"/>
      <c r="C153" s="7"/>
      <c r="D153" s="8">
        <v>33511</v>
      </c>
      <c r="E153" s="9">
        <v>518.04999999999995</v>
      </c>
      <c r="F153" s="8">
        <v>33511</v>
      </c>
      <c r="G153" s="10">
        <v>60</v>
      </c>
      <c r="H153" s="9">
        <v>518.04999999999995</v>
      </c>
      <c r="I153" s="11">
        <v>35311</v>
      </c>
      <c r="J153" s="12"/>
      <c r="K153" s="2"/>
      <c r="L153" s="1"/>
      <c r="M153" s="2"/>
      <c r="N153" s="2"/>
      <c r="O153" s="17"/>
      <c r="P153" s="17"/>
      <c r="Q153" s="17"/>
      <c r="R153" s="17"/>
      <c r="S153" s="17"/>
      <c r="T153" s="18"/>
      <c r="U153" s="17"/>
      <c r="V153" s="18"/>
      <c r="W153" s="17"/>
      <c r="X153" s="17"/>
      <c r="Y153" s="20"/>
      <c r="AF153" s="29">
        <f t="shared" si="31"/>
        <v>0</v>
      </c>
      <c r="AG153" s="29">
        <f t="shared" si="42"/>
        <v>0</v>
      </c>
    </row>
    <row r="154" spans="1:33">
      <c r="A154" s="7"/>
      <c r="B154" s="7"/>
      <c r="C154" s="7"/>
      <c r="D154" s="8">
        <v>34961</v>
      </c>
      <c r="E154" s="9">
        <v>17208.45</v>
      </c>
      <c r="F154" s="8">
        <v>34961</v>
      </c>
      <c r="G154" s="10">
        <v>60</v>
      </c>
      <c r="H154" s="9">
        <v>17208.45</v>
      </c>
      <c r="I154" s="11">
        <v>36761</v>
      </c>
      <c r="J154" s="12"/>
      <c r="K154" s="2"/>
      <c r="L154" s="1"/>
      <c r="M154" s="2"/>
      <c r="N154" s="2"/>
      <c r="O154" s="17"/>
      <c r="P154" s="17"/>
      <c r="Q154" s="17"/>
      <c r="R154" s="17"/>
      <c r="S154" s="17"/>
      <c r="T154" s="18"/>
      <c r="U154" s="17"/>
      <c r="V154" s="18"/>
      <c r="W154" s="17"/>
      <c r="X154" s="17"/>
      <c r="Y154" s="20"/>
      <c r="AF154" s="29">
        <f t="shared" si="31"/>
        <v>0</v>
      </c>
      <c r="AG154" s="29">
        <f t="shared" si="42"/>
        <v>0</v>
      </c>
    </row>
    <row r="155" spans="1:33">
      <c r="A155" s="7"/>
      <c r="B155" s="7"/>
      <c r="C155" s="7"/>
      <c r="D155" s="8">
        <v>35068</v>
      </c>
      <c r="E155" s="9">
        <v>1137.27</v>
      </c>
      <c r="F155" s="8">
        <v>35068</v>
      </c>
      <c r="G155" s="10">
        <v>60</v>
      </c>
      <c r="H155" s="9">
        <v>1137.27</v>
      </c>
      <c r="I155" s="11">
        <v>36868</v>
      </c>
      <c r="J155" s="12"/>
      <c r="K155" s="2"/>
      <c r="L155" s="1"/>
      <c r="M155" s="2"/>
      <c r="N155" s="2"/>
      <c r="O155" s="17"/>
      <c r="P155" s="17"/>
      <c r="Q155" s="17"/>
      <c r="R155" s="17"/>
      <c r="S155" s="17"/>
      <c r="T155" s="18"/>
      <c r="U155" s="17"/>
      <c r="V155" s="18"/>
      <c r="W155" s="17"/>
      <c r="X155" s="17"/>
      <c r="Y155" s="20"/>
      <c r="AF155" s="29">
        <f t="shared" si="31"/>
        <v>0</v>
      </c>
      <c r="AG155" s="29">
        <f t="shared" si="42"/>
        <v>0</v>
      </c>
    </row>
    <row r="156" spans="1:33">
      <c r="A156" s="7"/>
      <c r="B156" s="7"/>
      <c r="C156" s="7"/>
      <c r="D156" s="8">
        <v>35265</v>
      </c>
      <c r="E156" s="9">
        <v>12600.06</v>
      </c>
      <c r="F156" s="8">
        <v>35265</v>
      </c>
      <c r="G156" s="10">
        <v>60</v>
      </c>
      <c r="H156" s="9">
        <v>12600.06</v>
      </c>
      <c r="I156" s="11">
        <v>37065</v>
      </c>
      <c r="J156" s="12"/>
      <c r="K156" s="2"/>
      <c r="L156" s="1"/>
      <c r="M156" s="2"/>
      <c r="N156" s="2"/>
      <c r="O156" s="17"/>
      <c r="P156" s="17"/>
      <c r="Q156" s="17"/>
      <c r="R156" s="17"/>
      <c r="S156" s="17"/>
      <c r="T156" s="18"/>
      <c r="U156" s="17"/>
      <c r="V156" s="18"/>
      <c r="W156" s="17"/>
      <c r="X156" s="17"/>
      <c r="Y156" s="20"/>
      <c r="AF156" s="29">
        <f t="shared" si="31"/>
        <v>0</v>
      </c>
      <c r="AG156" s="29">
        <f t="shared" si="42"/>
        <v>0</v>
      </c>
    </row>
    <row r="157" spans="1:33">
      <c r="A157" s="7"/>
      <c r="B157" s="7"/>
      <c r="C157" s="7"/>
      <c r="D157" s="8">
        <v>35670</v>
      </c>
      <c r="E157" s="9">
        <v>11864.04</v>
      </c>
      <c r="F157" s="8">
        <v>35670</v>
      </c>
      <c r="G157" s="10">
        <v>60</v>
      </c>
      <c r="H157" s="9">
        <v>11864.04</v>
      </c>
      <c r="I157" s="11">
        <v>37470</v>
      </c>
      <c r="J157" s="12"/>
      <c r="K157" s="2"/>
      <c r="L157" s="1"/>
      <c r="M157" s="2"/>
      <c r="N157" s="2"/>
      <c r="O157" s="17"/>
      <c r="P157" s="17"/>
      <c r="Q157" s="17"/>
      <c r="R157" s="17"/>
      <c r="S157" s="17"/>
      <c r="T157" s="18"/>
      <c r="U157" s="17"/>
      <c r="V157" s="18"/>
      <c r="W157" s="17"/>
      <c r="X157" s="17"/>
      <c r="Y157" s="20"/>
      <c r="AF157" s="29">
        <f t="shared" si="31"/>
        <v>0</v>
      </c>
      <c r="AG157" s="29">
        <f t="shared" si="42"/>
        <v>0</v>
      </c>
    </row>
    <row r="158" spans="1:33">
      <c r="A158" s="7"/>
      <c r="B158" s="7"/>
      <c r="C158" s="7"/>
      <c r="D158" s="8">
        <v>35670</v>
      </c>
      <c r="E158" s="9">
        <v>613.15</v>
      </c>
      <c r="F158" s="8">
        <v>35670</v>
      </c>
      <c r="G158" s="10">
        <v>60</v>
      </c>
      <c r="H158" s="9">
        <v>613.15</v>
      </c>
      <c r="I158" s="11">
        <v>37470</v>
      </c>
      <c r="J158" s="12"/>
      <c r="K158" s="2"/>
      <c r="L158" s="1"/>
      <c r="M158" s="2"/>
      <c r="N158" s="2"/>
      <c r="O158" s="17"/>
      <c r="P158" s="17"/>
      <c r="Q158" s="17"/>
      <c r="R158" s="17"/>
      <c r="S158" s="17"/>
      <c r="T158" s="18"/>
      <c r="U158" s="17"/>
      <c r="V158" s="18"/>
      <c r="W158" s="17"/>
      <c r="X158" s="17"/>
      <c r="Y158" s="20"/>
      <c r="AF158" s="29">
        <f t="shared" si="31"/>
        <v>0</v>
      </c>
      <c r="AG158" s="29">
        <f t="shared" si="42"/>
        <v>0</v>
      </c>
    </row>
    <row r="159" spans="1:33">
      <c r="A159" s="7"/>
      <c r="B159" s="7"/>
      <c r="C159" s="7"/>
      <c r="D159" s="8">
        <v>35671</v>
      </c>
      <c r="E159" s="9">
        <v>2082.4499999999998</v>
      </c>
      <c r="F159" s="8">
        <v>35671</v>
      </c>
      <c r="G159" s="10">
        <v>60</v>
      </c>
      <c r="H159" s="9">
        <v>2082.4499999999998</v>
      </c>
      <c r="I159" s="11">
        <v>37471</v>
      </c>
      <c r="J159" s="12"/>
      <c r="K159" s="2"/>
      <c r="L159" s="1"/>
      <c r="M159" s="2"/>
      <c r="N159" s="2"/>
      <c r="O159" s="17"/>
      <c r="P159" s="17"/>
      <c r="Q159" s="17"/>
      <c r="R159" s="17"/>
      <c r="S159" s="17"/>
      <c r="T159" s="18"/>
      <c r="U159" s="17"/>
      <c r="V159" s="18"/>
      <c r="W159" s="17"/>
      <c r="X159" s="17"/>
      <c r="Y159" s="20"/>
      <c r="AF159" s="29">
        <f t="shared" si="31"/>
        <v>0</v>
      </c>
      <c r="AG159" s="29">
        <f t="shared" si="42"/>
        <v>0</v>
      </c>
    </row>
    <row r="160" spans="1:33">
      <c r="A160" s="7"/>
      <c r="B160" s="7"/>
      <c r="C160" s="7"/>
      <c r="D160" s="8">
        <v>35691</v>
      </c>
      <c r="E160" s="9">
        <v>5896.88</v>
      </c>
      <c r="F160" s="8">
        <v>35691</v>
      </c>
      <c r="G160" s="10">
        <v>60</v>
      </c>
      <c r="H160" s="9">
        <v>5896.88</v>
      </c>
      <c r="I160" s="11">
        <v>37491</v>
      </c>
      <c r="J160" s="12"/>
      <c r="K160" s="2"/>
      <c r="L160" s="1"/>
      <c r="M160" s="2"/>
      <c r="N160" s="2"/>
      <c r="O160" s="17"/>
      <c r="P160" s="17"/>
      <c r="Q160" s="17"/>
      <c r="R160" s="17"/>
      <c r="S160" s="17"/>
      <c r="T160" s="18"/>
      <c r="U160" s="17"/>
      <c r="V160" s="18"/>
      <c r="W160" s="17"/>
      <c r="X160" s="17"/>
      <c r="Y160" s="20"/>
      <c r="AF160" s="29">
        <f t="shared" si="31"/>
        <v>0</v>
      </c>
      <c r="AG160" s="29">
        <f t="shared" si="42"/>
        <v>0</v>
      </c>
    </row>
    <row r="161" spans="1:33">
      <c r="A161" s="7"/>
      <c r="B161" s="7"/>
      <c r="C161" s="7"/>
      <c r="D161" s="8">
        <v>35699</v>
      </c>
      <c r="E161" s="9">
        <v>1062.57</v>
      </c>
      <c r="F161" s="8">
        <v>35699</v>
      </c>
      <c r="G161" s="10">
        <v>60</v>
      </c>
      <c r="H161" s="9">
        <v>1062.57</v>
      </c>
      <c r="I161" s="11">
        <v>37499</v>
      </c>
      <c r="J161" s="12"/>
      <c r="K161" s="2"/>
      <c r="L161" s="1"/>
      <c r="M161" s="2"/>
      <c r="N161" s="2"/>
      <c r="O161" s="17"/>
      <c r="P161" s="17"/>
      <c r="Q161" s="17"/>
      <c r="R161" s="17"/>
      <c r="S161" s="17"/>
      <c r="T161" s="18"/>
      <c r="U161" s="17"/>
      <c r="V161" s="18"/>
      <c r="W161" s="17"/>
      <c r="X161" s="17"/>
      <c r="Y161" s="20"/>
      <c r="AF161" s="29">
        <f t="shared" si="31"/>
        <v>0</v>
      </c>
      <c r="AG161" s="29">
        <f t="shared" si="42"/>
        <v>0</v>
      </c>
    </row>
    <row r="162" spans="1:33">
      <c r="A162" s="7"/>
      <c r="B162" s="7"/>
      <c r="C162" s="7"/>
      <c r="D162" s="8">
        <v>35782</v>
      </c>
      <c r="E162" s="9">
        <v>546.74</v>
      </c>
      <c r="F162" s="8">
        <v>35782</v>
      </c>
      <c r="G162" s="10">
        <v>60</v>
      </c>
      <c r="H162" s="9">
        <v>546.74</v>
      </c>
      <c r="I162" s="11">
        <v>37582</v>
      </c>
      <c r="J162" s="12"/>
      <c r="K162" s="2"/>
      <c r="L162" s="1"/>
      <c r="M162" s="2"/>
      <c r="N162" s="2"/>
      <c r="O162" s="17"/>
      <c r="P162" s="17"/>
      <c r="Q162" s="17"/>
      <c r="R162" s="17"/>
      <c r="S162" s="17"/>
      <c r="T162" s="18"/>
      <c r="U162" s="17"/>
      <c r="V162" s="18"/>
      <c r="W162" s="17"/>
      <c r="X162" s="17"/>
      <c r="Y162" s="20"/>
      <c r="AF162" s="29">
        <f t="shared" si="31"/>
        <v>0</v>
      </c>
      <c r="AG162" s="29">
        <f t="shared" si="42"/>
        <v>0</v>
      </c>
    </row>
    <row r="163" spans="1:33">
      <c r="A163" s="7"/>
      <c r="B163" s="7"/>
      <c r="C163" s="7"/>
      <c r="D163" s="8">
        <v>35814</v>
      </c>
      <c r="E163" s="9">
        <v>1400.03</v>
      </c>
      <c r="F163" s="8">
        <v>35814</v>
      </c>
      <c r="G163" s="10">
        <v>60</v>
      </c>
      <c r="H163" s="9">
        <v>1400.03</v>
      </c>
      <c r="I163" s="11">
        <v>37614</v>
      </c>
      <c r="J163" s="12"/>
      <c r="K163" s="2"/>
      <c r="L163" s="1"/>
      <c r="M163" s="2"/>
      <c r="N163" s="2"/>
      <c r="O163" s="17"/>
      <c r="P163" s="17"/>
      <c r="Q163" s="17"/>
      <c r="R163" s="17"/>
      <c r="S163" s="17"/>
      <c r="T163" s="18"/>
      <c r="U163" s="17"/>
      <c r="V163" s="18"/>
      <c r="W163" s="17"/>
      <c r="X163" s="17"/>
      <c r="Y163" s="20"/>
      <c r="AF163" s="29">
        <f t="shared" si="31"/>
        <v>0</v>
      </c>
      <c r="AG163" s="29">
        <f t="shared" si="42"/>
        <v>0</v>
      </c>
    </row>
    <row r="164" spans="1:33">
      <c r="A164" s="7"/>
      <c r="B164" s="7"/>
      <c r="C164" s="7"/>
      <c r="D164" s="8">
        <v>35787</v>
      </c>
      <c r="E164" s="9">
        <v>2438.42</v>
      </c>
      <c r="F164" s="8">
        <v>35787</v>
      </c>
      <c r="G164" s="10">
        <v>60</v>
      </c>
      <c r="H164" s="9">
        <v>2438.42</v>
      </c>
      <c r="I164" s="11">
        <v>37587</v>
      </c>
      <c r="J164" s="12"/>
      <c r="K164" s="2"/>
      <c r="L164" s="1"/>
      <c r="M164" s="2"/>
      <c r="N164" s="2"/>
      <c r="O164" s="17"/>
      <c r="P164" s="17"/>
      <c r="Q164" s="17"/>
      <c r="R164" s="17"/>
      <c r="S164" s="17"/>
      <c r="T164" s="18"/>
      <c r="U164" s="17"/>
      <c r="V164" s="18"/>
      <c r="W164" s="17"/>
      <c r="X164" s="17"/>
      <c r="Y164" s="20"/>
      <c r="AF164" s="29">
        <f t="shared" si="31"/>
        <v>0</v>
      </c>
      <c r="AG164" s="29">
        <f t="shared" si="42"/>
        <v>0</v>
      </c>
    </row>
    <row r="165" spans="1:33">
      <c r="A165" s="7"/>
      <c r="B165" s="7"/>
      <c r="C165" s="7"/>
      <c r="D165" s="8">
        <v>35858</v>
      </c>
      <c r="E165" s="9">
        <v>909.21</v>
      </c>
      <c r="F165" s="8">
        <v>35858</v>
      </c>
      <c r="G165" s="10">
        <v>60</v>
      </c>
      <c r="H165" s="9">
        <v>909.21</v>
      </c>
      <c r="I165" s="11">
        <v>37658</v>
      </c>
      <c r="J165" s="12"/>
      <c r="K165" s="2"/>
      <c r="L165" s="1"/>
      <c r="M165" s="2"/>
      <c r="N165" s="2"/>
      <c r="O165" s="17"/>
      <c r="P165" s="17"/>
      <c r="Q165" s="17"/>
      <c r="R165" s="17"/>
      <c r="S165" s="17"/>
      <c r="T165" s="18"/>
      <c r="U165" s="17"/>
      <c r="V165" s="18"/>
      <c r="W165" s="17"/>
      <c r="X165" s="17"/>
      <c r="Y165" s="20"/>
      <c r="AF165" s="29">
        <f t="shared" si="31"/>
        <v>0</v>
      </c>
      <c r="AG165" s="29">
        <f t="shared" si="42"/>
        <v>0</v>
      </c>
    </row>
    <row r="166" spans="1:33">
      <c r="A166" s="7"/>
      <c r="B166" s="7"/>
      <c r="C166" s="7"/>
      <c r="D166" s="8">
        <v>35881</v>
      </c>
      <c r="E166" s="9">
        <v>693.64</v>
      </c>
      <c r="F166" s="8">
        <v>35881</v>
      </c>
      <c r="G166" s="10">
        <v>60</v>
      </c>
      <c r="H166" s="9">
        <v>693.64</v>
      </c>
      <c r="I166" s="11">
        <v>37681</v>
      </c>
      <c r="J166" s="12"/>
      <c r="K166" s="2"/>
      <c r="L166" s="1"/>
      <c r="M166" s="2"/>
      <c r="N166" s="2"/>
      <c r="O166" s="17"/>
      <c r="P166" s="17"/>
      <c r="Q166" s="17"/>
      <c r="R166" s="17"/>
      <c r="S166" s="17"/>
      <c r="T166" s="18"/>
      <c r="U166" s="17"/>
      <c r="V166" s="18"/>
      <c r="W166" s="17"/>
      <c r="X166" s="17"/>
      <c r="Y166" s="20"/>
      <c r="AF166" s="29">
        <f t="shared" si="31"/>
        <v>0</v>
      </c>
      <c r="AG166" s="29">
        <f t="shared" si="42"/>
        <v>0</v>
      </c>
    </row>
    <row r="167" spans="1:33">
      <c r="A167" s="7"/>
      <c r="B167" s="7"/>
      <c r="C167" s="7"/>
      <c r="D167" s="8">
        <v>35943</v>
      </c>
      <c r="E167" s="9">
        <v>1277.93</v>
      </c>
      <c r="F167" s="8">
        <v>35943</v>
      </c>
      <c r="G167" s="10">
        <v>60</v>
      </c>
      <c r="H167" s="9">
        <v>1277.93</v>
      </c>
      <c r="I167" s="11">
        <v>37743</v>
      </c>
      <c r="J167" s="12"/>
      <c r="K167" s="2"/>
      <c r="L167" s="1"/>
      <c r="M167" s="2"/>
      <c r="N167" s="2"/>
      <c r="O167" s="17"/>
      <c r="P167" s="17"/>
      <c r="Q167" s="17"/>
      <c r="R167" s="17"/>
      <c r="S167" s="17"/>
      <c r="T167" s="18"/>
      <c r="U167" s="17"/>
      <c r="V167" s="18"/>
      <c r="W167" s="17"/>
      <c r="X167" s="17"/>
      <c r="Y167" s="20"/>
      <c r="AF167" s="29">
        <f t="shared" si="31"/>
        <v>0</v>
      </c>
      <c r="AG167" s="29">
        <f t="shared" si="42"/>
        <v>0</v>
      </c>
    </row>
    <row r="168" spans="1:33">
      <c r="A168" s="7"/>
      <c r="B168" s="7"/>
      <c r="C168" s="7"/>
      <c r="D168" s="8">
        <v>35969</v>
      </c>
      <c r="E168" s="9">
        <v>767.58</v>
      </c>
      <c r="F168" s="8">
        <v>35969</v>
      </c>
      <c r="G168" s="10">
        <v>60</v>
      </c>
      <c r="H168" s="9">
        <v>767.58</v>
      </c>
      <c r="I168" s="11">
        <v>37769</v>
      </c>
      <c r="J168" s="12"/>
      <c r="K168" s="2"/>
      <c r="L168" s="1"/>
      <c r="M168" s="2"/>
      <c r="N168" s="2"/>
      <c r="O168" s="17"/>
      <c r="P168" s="17"/>
      <c r="Q168" s="17"/>
      <c r="R168" s="17"/>
      <c r="S168" s="17"/>
      <c r="T168" s="18"/>
      <c r="U168" s="17"/>
      <c r="V168" s="18"/>
      <c r="W168" s="17"/>
      <c r="X168" s="17"/>
      <c r="Y168" s="20"/>
      <c r="AF168" s="29">
        <f t="shared" si="31"/>
        <v>0</v>
      </c>
      <c r="AG168" s="29">
        <f t="shared" si="42"/>
        <v>0</v>
      </c>
    </row>
    <row r="169" spans="1:33">
      <c r="A169" s="7"/>
      <c r="B169" s="7"/>
      <c r="C169" s="7"/>
      <c r="D169" s="8">
        <v>36014</v>
      </c>
      <c r="E169" s="9">
        <v>1049.05</v>
      </c>
      <c r="F169" s="8">
        <v>36014</v>
      </c>
      <c r="G169" s="10">
        <v>60</v>
      </c>
      <c r="H169" s="9">
        <v>1049.05</v>
      </c>
      <c r="I169" s="11">
        <v>37814</v>
      </c>
      <c r="J169" s="12"/>
      <c r="K169" s="2"/>
      <c r="L169" s="1"/>
      <c r="M169" s="2"/>
      <c r="N169" s="2"/>
      <c r="O169" s="17"/>
      <c r="P169" s="17"/>
      <c r="Q169" s="17"/>
      <c r="R169" s="17"/>
      <c r="S169" s="17"/>
      <c r="T169" s="18"/>
      <c r="U169" s="17"/>
      <c r="V169" s="18"/>
      <c r="W169" s="17"/>
      <c r="X169" s="17"/>
      <c r="Y169" s="20"/>
      <c r="AF169" s="29">
        <f t="shared" si="31"/>
        <v>0</v>
      </c>
      <c r="AG169" s="29">
        <f t="shared" si="42"/>
        <v>0</v>
      </c>
    </row>
    <row r="170" spans="1:33">
      <c r="A170" s="7"/>
      <c r="B170" s="7"/>
      <c r="C170" s="7"/>
      <c r="D170" s="8">
        <v>36069</v>
      </c>
      <c r="E170" s="9">
        <v>2958.73</v>
      </c>
      <c r="F170" s="8">
        <v>36069</v>
      </c>
      <c r="G170" s="10">
        <v>60</v>
      </c>
      <c r="H170" s="9">
        <v>2958.73</v>
      </c>
      <c r="I170" s="11">
        <v>37869</v>
      </c>
      <c r="J170" s="12"/>
      <c r="K170" s="2"/>
      <c r="L170" s="1"/>
      <c r="M170" s="2"/>
      <c r="N170" s="2"/>
      <c r="O170" s="17"/>
      <c r="P170" s="17"/>
      <c r="Q170" s="17"/>
      <c r="R170" s="17"/>
      <c r="S170" s="17"/>
      <c r="T170" s="18"/>
      <c r="U170" s="17"/>
      <c r="V170" s="18"/>
      <c r="W170" s="17"/>
      <c r="X170" s="17"/>
      <c r="Y170" s="20"/>
      <c r="AF170" s="29">
        <f t="shared" si="31"/>
        <v>0</v>
      </c>
      <c r="AG170" s="29">
        <f t="shared" si="42"/>
        <v>0</v>
      </c>
    </row>
    <row r="171" spans="1:33">
      <c r="A171" s="7"/>
      <c r="B171" s="7"/>
      <c r="C171" s="7"/>
      <c r="D171" s="8">
        <v>36074</v>
      </c>
      <c r="E171" s="9">
        <v>2886.62</v>
      </c>
      <c r="F171" s="8">
        <v>36074</v>
      </c>
      <c r="G171" s="10">
        <v>60</v>
      </c>
      <c r="H171" s="9">
        <v>2886.62</v>
      </c>
      <c r="I171" s="11">
        <v>37874</v>
      </c>
      <c r="J171" s="12"/>
      <c r="K171" s="2"/>
      <c r="L171" s="1"/>
      <c r="M171" s="2"/>
      <c r="N171" s="2"/>
      <c r="O171" s="17"/>
      <c r="P171" s="17"/>
      <c r="Q171" s="17"/>
      <c r="R171" s="17"/>
      <c r="S171" s="17"/>
      <c r="T171" s="18"/>
      <c r="U171" s="17"/>
      <c r="V171" s="18"/>
      <c r="W171" s="17"/>
      <c r="X171" s="17"/>
      <c r="Y171" s="20"/>
      <c r="AF171" s="29">
        <f t="shared" si="31"/>
        <v>0</v>
      </c>
      <c r="AG171" s="29">
        <f t="shared" si="42"/>
        <v>0</v>
      </c>
    </row>
    <row r="172" spans="1:33">
      <c r="A172" s="7"/>
      <c r="B172" s="7"/>
      <c r="C172" s="7"/>
      <c r="D172" s="8">
        <v>36199</v>
      </c>
      <c r="E172" s="9">
        <v>2667.86</v>
      </c>
      <c r="F172" s="8">
        <v>36199</v>
      </c>
      <c r="G172" s="10">
        <v>60</v>
      </c>
      <c r="H172" s="9">
        <v>2667.86</v>
      </c>
      <c r="I172" s="11">
        <v>37999</v>
      </c>
      <c r="J172" s="12"/>
      <c r="K172" s="2"/>
      <c r="L172" s="1"/>
      <c r="M172" s="2"/>
      <c r="N172" s="2"/>
      <c r="O172" s="17"/>
      <c r="P172" s="17"/>
      <c r="Q172" s="17"/>
      <c r="R172" s="17"/>
      <c r="S172" s="17"/>
      <c r="T172" s="18"/>
      <c r="U172" s="17"/>
      <c r="V172" s="18"/>
      <c r="W172" s="17"/>
      <c r="X172" s="17"/>
      <c r="Y172" s="20"/>
      <c r="AF172" s="29">
        <f t="shared" si="31"/>
        <v>0</v>
      </c>
      <c r="AG172" s="29">
        <f t="shared" si="42"/>
        <v>0</v>
      </c>
    </row>
    <row r="173" spans="1:33">
      <c r="A173" s="7"/>
      <c r="B173" s="7"/>
      <c r="C173" s="7"/>
      <c r="D173" s="8">
        <v>36215</v>
      </c>
      <c r="E173" s="9">
        <v>503.08</v>
      </c>
      <c r="F173" s="8">
        <v>36215</v>
      </c>
      <c r="G173" s="10">
        <v>60</v>
      </c>
      <c r="H173" s="9">
        <v>503.08</v>
      </c>
      <c r="I173" s="11">
        <v>38015</v>
      </c>
      <c r="J173" s="12"/>
      <c r="K173" s="2"/>
      <c r="L173" s="1"/>
      <c r="M173" s="2"/>
      <c r="N173" s="2"/>
      <c r="O173" s="17"/>
      <c r="P173" s="17"/>
      <c r="Q173" s="17"/>
      <c r="R173" s="17"/>
      <c r="S173" s="17"/>
      <c r="T173" s="18"/>
      <c r="U173" s="17"/>
      <c r="V173" s="18"/>
      <c r="W173" s="17"/>
      <c r="X173" s="17"/>
      <c r="Y173" s="20"/>
      <c r="AF173" s="29">
        <f t="shared" si="31"/>
        <v>0</v>
      </c>
      <c r="AG173" s="29">
        <f t="shared" si="42"/>
        <v>0</v>
      </c>
    </row>
    <row r="174" spans="1:33">
      <c r="A174" s="7"/>
      <c r="B174" s="7"/>
      <c r="C174" s="7"/>
      <c r="D174" s="8">
        <v>36245</v>
      </c>
      <c r="E174" s="9">
        <v>492.41</v>
      </c>
      <c r="F174" s="8">
        <v>36245</v>
      </c>
      <c r="G174" s="10">
        <v>60</v>
      </c>
      <c r="H174" s="9">
        <v>492.41</v>
      </c>
      <c r="I174" s="11">
        <v>38045</v>
      </c>
      <c r="J174" s="12"/>
      <c r="K174" s="2"/>
      <c r="L174" s="1"/>
      <c r="M174" s="2"/>
      <c r="N174" s="2"/>
      <c r="O174" s="17"/>
      <c r="P174" s="17"/>
      <c r="Q174" s="17"/>
      <c r="R174" s="17"/>
      <c r="S174" s="17"/>
      <c r="T174" s="18"/>
      <c r="U174" s="17"/>
      <c r="V174" s="18"/>
      <c r="W174" s="17"/>
      <c r="X174" s="17"/>
      <c r="Y174" s="20"/>
      <c r="AF174" s="29">
        <f t="shared" si="31"/>
        <v>0</v>
      </c>
      <c r="AG174" s="29">
        <f t="shared" si="42"/>
        <v>0</v>
      </c>
    </row>
    <row r="175" spans="1:33">
      <c r="A175" s="7"/>
      <c r="B175" s="7"/>
      <c r="C175" s="7"/>
      <c r="D175" s="8">
        <v>36419</v>
      </c>
      <c r="E175" s="9">
        <v>637.77</v>
      </c>
      <c r="F175" s="8">
        <v>36419</v>
      </c>
      <c r="G175" s="10">
        <v>60</v>
      </c>
      <c r="H175" s="9">
        <v>637.77</v>
      </c>
      <c r="I175" s="11">
        <v>38219</v>
      </c>
      <c r="J175" s="12"/>
      <c r="K175" s="2"/>
      <c r="L175" s="1"/>
      <c r="M175" s="2"/>
      <c r="N175" s="2"/>
      <c r="O175" s="17"/>
      <c r="P175" s="17"/>
      <c r="Q175" s="17"/>
      <c r="R175" s="17"/>
      <c r="S175" s="17"/>
      <c r="T175" s="18"/>
      <c r="U175" s="17"/>
      <c r="V175" s="18"/>
      <c r="W175" s="17"/>
      <c r="X175" s="17"/>
      <c r="Y175" s="20"/>
      <c r="AF175" s="29">
        <f t="shared" si="31"/>
        <v>0</v>
      </c>
      <c r="AG175" s="29">
        <f t="shared" si="42"/>
        <v>0</v>
      </c>
    </row>
    <row r="176" spans="1:33">
      <c r="A176" s="7"/>
      <c r="B176" s="7"/>
      <c r="C176" s="7"/>
      <c r="D176" s="8">
        <v>36425</v>
      </c>
      <c r="E176" s="9">
        <v>760.72</v>
      </c>
      <c r="F176" s="8">
        <v>36425</v>
      </c>
      <c r="G176" s="10">
        <v>60</v>
      </c>
      <c r="H176" s="9">
        <v>760.72</v>
      </c>
      <c r="I176" s="11">
        <v>38225</v>
      </c>
      <c r="J176" s="12"/>
      <c r="K176" s="2"/>
      <c r="L176" s="1"/>
      <c r="M176" s="2"/>
      <c r="N176" s="2"/>
      <c r="O176" s="17"/>
      <c r="P176" s="17"/>
      <c r="Q176" s="17"/>
      <c r="R176" s="17"/>
      <c r="S176" s="17"/>
      <c r="T176" s="18"/>
      <c r="U176" s="17"/>
      <c r="V176" s="18"/>
      <c r="W176" s="17"/>
      <c r="X176" s="17"/>
      <c r="Y176" s="20"/>
      <c r="AF176" s="29">
        <f t="shared" si="31"/>
        <v>0</v>
      </c>
      <c r="AG176" s="29">
        <f t="shared" si="42"/>
        <v>0</v>
      </c>
    </row>
    <row r="177" spans="1:33">
      <c r="A177" s="7"/>
      <c r="B177" s="7"/>
      <c r="C177" s="7"/>
      <c r="D177" s="8">
        <v>36426</v>
      </c>
      <c r="E177" s="9">
        <v>4748.79</v>
      </c>
      <c r="F177" s="8">
        <v>36426</v>
      </c>
      <c r="G177" s="10">
        <v>60</v>
      </c>
      <c r="H177" s="9">
        <v>4748.79</v>
      </c>
      <c r="I177" s="11">
        <v>38226</v>
      </c>
      <c r="J177" s="12"/>
      <c r="K177" s="2"/>
      <c r="L177" s="1"/>
      <c r="M177" s="2"/>
      <c r="N177" s="2"/>
      <c r="O177" s="17"/>
      <c r="P177" s="17"/>
      <c r="Q177" s="17"/>
      <c r="R177" s="17"/>
      <c r="S177" s="17"/>
      <c r="T177" s="18"/>
      <c r="U177" s="17"/>
      <c r="V177" s="18"/>
      <c r="W177" s="17"/>
      <c r="X177" s="17"/>
      <c r="Y177" s="20"/>
      <c r="AF177" s="29">
        <f t="shared" si="31"/>
        <v>0</v>
      </c>
      <c r="AG177" s="29">
        <f t="shared" si="42"/>
        <v>0</v>
      </c>
    </row>
    <row r="178" spans="1:33">
      <c r="A178" s="7"/>
      <c r="B178" s="7"/>
      <c r="C178" s="7"/>
      <c r="D178" s="8">
        <v>36426</v>
      </c>
      <c r="E178" s="9">
        <v>1181.48</v>
      </c>
      <c r="F178" s="8">
        <v>36426</v>
      </c>
      <c r="G178" s="10">
        <v>60</v>
      </c>
      <c r="H178" s="9">
        <v>1181.48</v>
      </c>
      <c r="I178" s="11">
        <v>38226</v>
      </c>
      <c r="J178" s="12"/>
      <c r="K178" s="2"/>
      <c r="L178" s="1"/>
      <c r="M178" s="2"/>
      <c r="N178" s="2"/>
      <c r="O178" s="17"/>
      <c r="P178" s="17"/>
      <c r="Q178" s="17"/>
      <c r="R178" s="17"/>
      <c r="S178" s="17"/>
      <c r="T178" s="18"/>
      <c r="U178" s="17"/>
      <c r="V178" s="18"/>
      <c r="W178" s="17"/>
      <c r="X178" s="17"/>
      <c r="Y178" s="20"/>
      <c r="AF178" s="29">
        <f t="shared" si="31"/>
        <v>0</v>
      </c>
      <c r="AG178" s="29">
        <f t="shared" si="42"/>
        <v>0</v>
      </c>
    </row>
    <row r="179" spans="1:33">
      <c r="A179" s="7"/>
      <c r="B179" s="7"/>
      <c r="C179" s="7"/>
      <c r="D179" s="8">
        <v>36426</v>
      </c>
      <c r="E179" s="9">
        <v>390.6</v>
      </c>
      <c r="F179" s="8">
        <v>36426</v>
      </c>
      <c r="G179" s="10">
        <v>60</v>
      </c>
      <c r="H179" s="9">
        <v>390.6</v>
      </c>
      <c r="I179" s="11">
        <v>38226</v>
      </c>
      <c r="J179" s="12"/>
      <c r="K179" s="2"/>
      <c r="L179" s="1"/>
      <c r="M179" s="2"/>
      <c r="N179" s="2"/>
      <c r="O179" s="17"/>
      <c r="P179" s="17"/>
      <c r="Q179" s="17"/>
      <c r="R179" s="17"/>
      <c r="S179" s="17"/>
      <c r="T179" s="18"/>
      <c r="U179" s="17"/>
      <c r="V179" s="18"/>
      <c r="W179" s="17"/>
      <c r="X179" s="17"/>
      <c r="Y179" s="20"/>
      <c r="AF179" s="29">
        <f t="shared" si="31"/>
        <v>0</v>
      </c>
      <c r="AG179" s="29">
        <f t="shared" si="42"/>
        <v>0</v>
      </c>
    </row>
    <row r="180" spans="1:33">
      <c r="A180" s="7"/>
      <c r="B180" s="7"/>
      <c r="C180" s="7"/>
      <c r="D180" s="8">
        <v>36427</v>
      </c>
      <c r="E180" s="9">
        <v>723.1</v>
      </c>
      <c r="F180" s="8">
        <v>36427</v>
      </c>
      <c r="G180" s="10">
        <v>60</v>
      </c>
      <c r="H180" s="9">
        <v>723.1</v>
      </c>
      <c r="I180" s="11">
        <v>38227</v>
      </c>
      <c r="J180" s="12"/>
      <c r="K180" s="2"/>
      <c r="L180" s="1"/>
      <c r="M180" s="2"/>
      <c r="N180" s="2"/>
      <c r="O180" s="17"/>
      <c r="P180" s="17"/>
      <c r="Q180" s="17"/>
      <c r="R180" s="17"/>
      <c r="S180" s="17"/>
      <c r="T180" s="18"/>
      <c r="U180" s="17"/>
      <c r="V180" s="18"/>
      <c r="W180" s="17"/>
      <c r="X180" s="17"/>
      <c r="Y180" s="20"/>
      <c r="AF180" s="29">
        <f t="shared" si="31"/>
        <v>0</v>
      </c>
      <c r="AG180" s="29">
        <f t="shared" si="42"/>
        <v>0</v>
      </c>
    </row>
    <row r="181" spans="1:33">
      <c r="A181" s="7"/>
      <c r="B181" s="7"/>
      <c r="C181" s="7"/>
      <c r="D181" s="8">
        <v>36453</v>
      </c>
      <c r="E181" s="9">
        <v>218.61</v>
      </c>
      <c r="F181" s="8">
        <v>36453</v>
      </c>
      <c r="G181" s="10">
        <v>60</v>
      </c>
      <c r="H181" s="9">
        <v>218.61</v>
      </c>
      <c r="I181" s="11">
        <v>38253</v>
      </c>
      <c r="J181" s="12"/>
      <c r="K181" s="2"/>
      <c r="L181" s="1"/>
      <c r="M181" s="2"/>
      <c r="N181" s="2"/>
      <c r="O181" s="17"/>
      <c r="P181" s="17"/>
      <c r="Q181" s="17"/>
      <c r="R181" s="17"/>
      <c r="S181" s="17"/>
      <c r="T181" s="18"/>
      <c r="U181" s="17"/>
      <c r="V181" s="18"/>
      <c r="W181" s="17"/>
      <c r="X181" s="17"/>
      <c r="Y181" s="20"/>
      <c r="AF181" s="29">
        <f t="shared" si="31"/>
        <v>0</v>
      </c>
      <c r="AG181" s="29">
        <f t="shared" si="42"/>
        <v>0</v>
      </c>
    </row>
    <row r="182" spans="1:33">
      <c r="A182" s="7"/>
      <c r="B182" s="7"/>
      <c r="C182" s="7"/>
      <c r="D182" s="8">
        <v>36495</v>
      </c>
      <c r="E182" s="9">
        <v>1029.03</v>
      </c>
      <c r="F182" s="8">
        <v>36495</v>
      </c>
      <c r="G182" s="10">
        <v>60</v>
      </c>
      <c r="H182" s="9">
        <v>1029.03</v>
      </c>
      <c r="I182" s="11">
        <v>38295</v>
      </c>
      <c r="J182" s="12"/>
      <c r="K182" s="2"/>
      <c r="L182" s="1"/>
      <c r="M182" s="2"/>
      <c r="N182" s="2"/>
      <c r="O182" s="17"/>
      <c r="P182" s="17"/>
      <c r="Q182" s="17"/>
      <c r="R182" s="17"/>
      <c r="S182" s="17"/>
      <c r="T182" s="18"/>
      <c r="U182" s="17"/>
      <c r="V182" s="18"/>
      <c r="W182" s="17"/>
      <c r="X182" s="17"/>
      <c r="Y182" s="20"/>
      <c r="AF182" s="29">
        <f t="shared" si="31"/>
        <v>0</v>
      </c>
      <c r="AG182" s="29">
        <f t="shared" si="42"/>
        <v>0</v>
      </c>
    </row>
    <row r="183" spans="1:33">
      <c r="A183" s="7"/>
      <c r="B183" s="7"/>
      <c r="C183" s="7"/>
      <c r="D183" s="8">
        <v>36495</v>
      </c>
      <c r="E183" s="9">
        <v>518.33000000000004</v>
      </c>
      <c r="F183" s="8">
        <v>36495</v>
      </c>
      <c r="G183" s="10">
        <v>60</v>
      </c>
      <c r="H183" s="9">
        <v>518.33000000000004</v>
      </c>
      <c r="I183" s="11">
        <v>38295</v>
      </c>
      <c r="J183" s="12"/>
      <c r="K183" s="2"/>
      <c r="L183" s="1"/>
      <c r="M183" s="2"/>
      <c r="N183" s="2"/>
      <c r="O183" s="17"/>
      <c r="P183" s="17"/>
      <c r="Q183" s="17"/>
      <c r="R183" s="17"/>
      <c r="S183" s="17"/>
      <c r="T183" s="18"/>
      <c r="U183" s="17"/>
      <c r="V183" s="18"/>
      <c r="W183" s="17"/>
      <c r="X183" s="17"/>
      <c r="Y183" s="20"/>
      <c r="AF183" s="29">
        <f t="shared" si="31"/>
        <v>0</v>
      </c>
      <c r="AG183" s="29">
        <f t="shared" si="42"/>
        <v>0</v>
      </c>
    </row>
    <row r="184" spans="1:33">
      <c r="A184" s="7"/>
      <c r="B184" s="7"/>
      <c r="C184" s="7"/>
      <c r="D184" s="8">
        <v>36472</v>
      </c>
      <c r="E184" s="9">
        <v>453.08</v>
      </c>
      <c r="F184" s="8">
        <v>36472</v>
      </c>
      <c r="G184" s="10">
        <v>60</v>
      </c>
      <c r="H184" s="9">
        <v>453.08</v>
      </c>
      <c r="I184" s="11">
        <v>38272</v>
      </c>
      <c r="J184" s="12"/>
      <c r="K184" s="2"/>
      <c r="L184" s="1"/>
      <c r="M184" s="2"/>
      <c r="N184" s="2"/>
      <c r="O184" s="17"/>
      <c r="P184" s="17"/>
      <c r="Q184" s="17"/>
      <c r="R184" s="17"/>
      <c r="S184" s="17"/>
      <c r="T184" s="18"/>
      <c r="U184" s="17"/>
      <c r="V184" s="18"/>
      <c r="W184" s="17"/>
      <c r="X184" s="17"/>
      <c r="Y184" s="20"/>
      <c r="AF184" s="29">
        <f t="shared" si="31"/>
        <v>0</v>
      </c>
      <c r="AG184" s="29">
        <f t="shared" si="42"/>
        <v>0</v>
      </c>
    </row>
    <row r="185" spans="1:33">
      <c r="A185" s="7"/>
      <c r="B185" s="7"/>
      <c r="C185" s="7"/>
      <c r="D185" s="8">
        <v>36537</v>
      </c>
      <c r="E185" s="9">
        <v>852.19</v>
      </c>
      <c r="F185" s="8">
        <v>36537</v>
      </c>
      <c r="G185" s="10">
        <v>60</v>
      </c>
      <c r="H185" s="9">
        <v>852.19</v>
      </c>
      <c r="I185" s="11">
        <v>38337</v>
      </c>
      <c r="J185" s="12"/>
      <c r="K185" s="2"/>
      <c r="L185" s="1"/>
      <c r="M185" s="2"/>
      <c r="N185" s="2"/>
      <c r="O185" s="17"/>
      <c r="P185" s="17"/>
      <c r="Q185" s="17"/>
      <c r="R185" s="17"/>
      <c r="S185" s="17"/>
      <c r="T185" s="18"/>
      <c r="U185" s="17"/>
      <c r="V185" s="18"/>
      <c r="W185" s="17"/>
      <c r="X185" s="17"/>
      <c r="Y185" s="20"/>
      <c r="AF185" s="29">
        <f t="shared" si="31"/>
        <v>0</v>
      </c>
      <c r="AG185" s="29">
        <f t="shared" si="42"/>
        <v>0</v>
      </c>
    </row>
    <row r="186" spans="1:33">
      <c r="A186" s="7"/>
      <c r="B186" s="7"/>
      <c r="C186" s="7"/>
      <c r="D186" s="8">
        <v>36542</v>
      </c>
      <c r="E186" s="9">
        <v>1701.33</v>
      </c>
      <c r="F186" s="8">
        <v>36542</v>
      </c>
      <c r="G186" s="10">
        <v>60</v>
      </c>
      <c r="H186" s="9">
        <v>1701.33</v>
      </c>
      <c r="I186" s="11">
        <v>38342</v>
      </c>
      <c r="J186" s="12"/>
      <c r="K186" s="2"/>
      <c r="L186" s="1"/>
      <c r="M186" s="2"/>
      <c r="N186" s="2"/>
      <c r="O186" s="17"/>
      <c r="P186" s="17"/>
      <c r="Q186" s="17"/>
      <c r="R186" s="17"/>
      <c r="S186" s="17"/>
      <c r="T186" s="18"/>
      <c r="U186" s="17"/>
      <c r="V186" s="18"/>
      <c r="W186" s="17"/>
      <c r="X186" s="17"/>
      <c r="Y186" s="20"/>
      <c r="AF186" s="29">
        <f t="shared" si="31"/>
        <v>0</v>
      </c>
      <c r="AG186" s="29">
        <f t="shared" si="42"/>
        <v>0</v>
      </c>
    </row>
    <row r="187" spans="1:33">
      <c r="A187" s="7"/>
      <c r="B187" s="7"/>
      <c r="C187" s="7"/>
      <c r="D187" s="8">
        <v>36544</v>
      </c>
      <c r="E187" s="9">
        <v>346.67</v>
      </c>
      <c r="F187" s="8">
        <v>36544</v>
      </c>
      <c r="G187" s="10">
        <v>60</v>
      </c>
      <c r="H187" s="9">
        <v>346.67</v>
      </c>
      <c r="I187" s="11">
        <v>38344</v>
      </c>
      <c r="J187" s="12"/>
      <c r="K187" s="2"/>
      <c r="L187" s="1"/>
      <c r="M187" s="2"/>
      <c r="N187" s="2"/>
      <c r="O187" s="17"/>
      <c r="P187" s="17"/>
      <c r="Q187" s="17"/>
      <c r="R187" s="17"/>
      <c r="S187" s="17"/>
      <c r="T187" s="18"/>
      <c r="U187" s="17"/>
      <c r="V187" s="18"/>
      <c r="W187" s="17"/>
      <c r="X187" s="17"/>
      <c r="Y187" s="20"/>
      <c r="AF187" s="29">
        <f t="shared" si="31"/>
        <v>0</v>
      </c>
      <c r="AG187" s="29">
        <f t="shared" si="42"/>
        <v>0</v>
      </c>
    </row>
    <row r="188" spans="1:33">
      <c r="A188" s="7"/>
      <c r="B188" s="7"/>
      <c r="C188" s="7"/>
      <c r="D188" s="8">
        <v>36552</v>
      </c>
      <c r="E188" s="9">
        <v>1620.53</v>
      </c>
      <c r="F188" s="8">
        <v>36552</v>
      </c>
      <c r="G188" s="10">
        <v>60</v>
      </c>
      <c r="H188" s="9">
        <v>1620.53</v>
      </c>
      <c r="I188" s="11">
        <v>38352</v>
      </c>
      <c r="J188" s="12"/>
      <c r="K188" s="2"/>
      <c r="L188" s="1"/>
      <c r="M188" s="2"/>
      <c r="N188" s="2"/>
      <c r="O188" s="17"/>
      <c r="P188" s="17"/>
      <c r="Q188" s="17"/>
      <c r="R188" s="17"/>
      <c r="S188" s="17"/>
      <c r="T188" s="18"/>
      <c r="U188" s="17"/>
      <c r="V188" s="18"/>
      <c r="W188" s="17"/>
      <c r="X188" s="17"/>
      <c r="Y188" s="20"/>
      <c r="AF188" s="29">
        <f t="shared" si="31"/>
        <v>0</v>
      </c>
      <c r="AG188" s="29">
        <f t="shared" si="42"/>
        <v>0</v>
      </c>
    </row>
    <row r="189" spans="1:33">
      <c r="A189" s="7"/>
      <c r="B189" s="7"/>
      <c r="C189" s="7"/>
      <c r="D189" s="8">
        <v>36553</v>
      </c>
      <c r="E189" s="9">
        <v>181.41</v>
      </c>
      <c r="F189" s="8">
        <v>36553</v>
      </c>
      <c r="G189" s="10">
        <v>60</v>
      </c>
      <c r="H189" s="9">
        <v>181.41</v>
      </c>
      <c r="I189" s="11">
        <v>38353</v>
      </c>
      <c r="J189" s="12"/>
      <c r="K189" s="2"/>
      <c r="L189" s="1"/>
      <c r="M189" s="2"/>
      <c r="N189" s="2"/>
      <c r="O189" s="17"/>
      <c r="P189" s="17"/>
      <c r="Q189" s="17"/>
      <c r="R189" s="17"/>
      <c r="S189" s="17"/>
      <c r="T189" s="18"/>
      <c r="U189" s="17"/>
      <c r="V189" s="18"/>
      <c r="W189" s="17"/>
      <c r="X189" s="17"/>
      <c r="Y189" s="20"/>
      <c r="AF189" s="29">
        <f t="shared" si="31"/>
        <v>0</v>
      </c>
      <c r="AG189" s="29">
        <f t="shared" si="42"/>
        <v>0</v>
      </c>
    </row>
    <row r="190" spans="1:33">
      <c r="A190" s="7"/>
      <c r="B190" s="7"/>
      <c r="C190" s="7"/>
      <c r="D190" s="8">
        <v>36600</v>
      </c>
      <c r="E190" s="9">
        <v>433.89</v>
      </c>
      <c r="F190" s="8">
        <v>36600</v>
      </c>
      <c r="G190" s="10">
        <v>60</v>
      </c>
      <c r="H190" s="9">
        <v>433.89</v>
      </c>
      <c r="I190" s="11">
        <v>38400</v>
      </c>
      <c r="J190" s="12"/>
      <c r="K190" s="2"/>
      <c r="L190" s="1"/>
      <c r="M190" s="2"/>
      <c r="N190" s="2"/>
      <c r="O190" s="17"/>
      <c r="P190" s="17"/>
      <c r="Q190" s="17"/>
      <c r="R190" s="17"/>
      <c r="S190" s="17"/>
      <c r="T190" s="18"/>
      <c r="U190" s="17"/>
      <c r="V190" s="18"/>
      <c r="W190" s="17"/>
      <c r="X190" s="17"/>
      <c r="Y190" s="20"/>
      <c r="AF190" s="29">
        <f t="shared" si="31"/>
        <v>0</v>
      </c>
      <c r="AG190" s="29">
        <f t="shared" si="42"/>
        <v>0</v>
      </c>
    </row>
    <row r="191" spans="1:33">
      <c r="A191" s="7"/>
      <c r="B191" s="7"/>
      <c r="C191" s="7"/>
      <c r="D191" s="8">
        <v>36622</v>
      </c>
      <c r="E191" s="9">
        <v>1715.36</v>
      </c>
      <c r="F191" s="8">
        <v>36622</v>
      </c>
      <c r="G191" s="10">
        <v>60</v>
      </c>
      <c r="H191" s="9">
        <v>1715.36</v>
      </c>
      <c r="I191" s="11">
        <v>38422</v>
      </c>
      <c r="J191" s="12"/>
      <c r="K191" s="2"/>
      <c r="L191" s="1"/>
      <c r="M191" s="2"/>
      <c r="N191" s="2"/>
      <c r="O191" s="17"/>
      <c r="P191" s="17"/>
      <c r="Q191" s="17"/>
      <c r="R191" s="17"/>
      <c r="S191" s="17"/>
      <c r="T191" s="18"/>
      <c r="U191" s="17"/>
      <c r="V191" s="18"/>
      <c r="W191" s="17"/>
      <c r="X191" s="17"/>
      <c r="Y191" s="20"/>
      <c r="AF191" s="29">
        <f t="shared" si="31"/>
        <v>0</v>
      </c>
      <c r="AG191" s="29">
        <f t="shared" si="42"/>
        <v>0</v>
      </c>
    </row>
    <row r="192" spans="1:33">
      <c r="A192" s="7"/>
      <c r="B192" s="7"/>
      <c r="C192" s="7"/>
      <c r="D192" s="8">
        <v>36656</v>
      </c>
      <c r="E192" s="9">
        <v>3266.98</v>
      </c>
      <c r="F192" s="8">
        <v>36656</v>
      </c>
      <c r="G192" s="10">
        <v>60</v>
      </c>
      <c r="H192" s="9">
        <v>3266.98</v>
      </c>
      <c r="I192" s="11">
        <v>38456</v>
      </c>
      <c r="J192" s="12"/>
      <c r="K192" s="2"/>
      <c r="L192" s="1"/>
      <c r="M192" s="2"/>
      <c r="N192" s="2"/>
      <c r="O192" s="17"/>
      <c r="P192" s="17"/>
      <c r="Q192" s="17"/>
      <c r="R192" s="17"/>
      <c r="S192" s="17"/>
      <c r="T192" s="18"/>
      <c r="U192" s="17"/>
      <c r="V192" s="18"/>
      <c r="W192" s="17"/>
      <c r="X192" s="17"/>
      <c r="Y192" s="20"/>
      <c r="AF192" s="29">
        <f t="shared" si="31"/>
        <v>0</v>
      </c>
      <c r="AG192" s="29">
        <f t="shared" si="42"/>
        <v>0</v>
      </c>
    </row>
    <row r="193" spans="1:33">
      <c r="A193" s="7"/>
      <c r="B193" s="7"/>
      <c r="C193" s="7"/>
      <c r="D193" s="8">
        <v>36657</v>
      </c>
      <c r="E193" s="9">
        <v>39.94</v>
      </c>
      <c r="F193" s="8">
        <v>36657</v>
      </c>
      <c r="G193" s="10">
        <v>60</v>
      </c>
      <c r="H193" s="9">
        <v>39.94</v>
      </c>
      <c r="I193" s="11">
        <v>38457</v>
      </c>
      <c r="J193" s="12"/>
      <c r="K193" s="2"/>
      <c r="L193" s="1"/>
      <c r="M193" s="2"/>
      <c r="N193" s="2"/>
      <c r="O193" s="17"/>
      <c r="P193" s="17"/>
      <c r="Q193" s="17"/>
      <c r="R193" s="17"/>
      <c r="S193" s="17"/>
      <c r="T193" s="18"/>
      <c r="U193" s="17"/>
      <c r="V193" s="18"/>
      <c r="W193" s="17"/>
      <c r="X193" s="17"/>
      <c r="Y193" s="20"/>
      <c r="AF193" s="29">
        <f t="shared" si="31"/>
        <v>0</v>
      </c>
      <c r="AG193" s="29">
        <f t="shared" si="42"/>
        <v>0</v>
      </c>
    </row>
    <row r="194" spans="1:33">
      <c r="A194" s="7"/>
      <c r="B194" s="7"/>
      <c r="C194" s="7"/>
      <c r="D194" s="8">
        <v>36691</v>
      </c>
      <c r="E194" s="9">
        <v>548.1</v>
      </c>
      <c r="F194" s="8">
        <v>36691</v>
      </c>
      <c r="G194" s="10">
        <v>60</v>
      </c>
      <c r="H194" s="9">
        <v>548.1</v>
      </c>
      <c r="I194" s="11">
        <v>38491</v>
      </c>
      <c r="J194" s="12"/>
      <c r="K194" s="2"/>
      <c r="L194" s="1"/>
      <c r="M194" s="2"/>
      <c r="N194" s="2"/>
      <c r="O194" s="17"/>
      <c r="P194" s="17"/>
      <c r="Q194" s="17"/>
      <c r="R194" s="17"/>
      <c r="S194" s="17"/>
      <c r="T194" s="18"/>
      <c r="U194" s="17"/>
      <c r="V194" s="18"/>
      <c r="W194" s="17"/>
      <c r="X194" s="17"/>
      <c r="Y194" s="20"/>
      <c r="AF194" s="29">
        <f t="shared" si="31"/>
        <v>0</v>
      </c>
      <c r="AG194" s="29">
        <f t="shared" si="42"/>
        <v>0</v>
      </c>
    </row>
    <row r="195" spans="1:33">
      <c r="A195" s="7"/>
      <c r="B195" s="7"/>
      <c r="C195" s="7"/>
      <c r="D195" s="8">
        <v>36706</v>
      </c>
      <c r="E195" s="9">
        <v>1215.1500000000001</v>
      </c>
      <c r="F195" s="8">
        <v>36706</v>
      </c>
      <c r="G195" s="10">
        <v>60</v>
      </c>
      <c r="H195" s="9">
        <v>1215.1500000000001</v>
      </c>
      <c r="I195" s="11">
        <v>38506</v>
      </c>
      <c r="J195" s="12"/>
      <c r="K195" s="2"/>
      <c r="L195" s="1"/>
      <c r="M195" s="2"/>
      <c r="N195" s="2"/>
      <c r="O195" s="17"/>
      <c r="P195" s="17"/>
      <c r="Q195" s="17"/>
      <c r="R195" s="17"/>
      <c r="S195" s="17"/>
      <c r="T195" s="18"/>
      <c r="U195" s="17"/>
      <c r="V195" s="18"/>
      <c r="W195" s="17"/>
      <c r="X195" s="17"/>
      <c r="Y195" s="20"/>
      <c r="AF195" s="29">
        <f t="shared" ref="AF195:AF258" si="44">IF(YEAR($F195)&gt;AF$2,0,IF(YEAR($F195)=AF$2,(CONCATENATE("31/12/",AF$2)-$D195)/(30.5*$G195)*$E195,IF(YEAR(($F195+$G195*30.5))&lt;AF$2,0,IF(YEAR($F195+$G195*30.5)=AF$2,$E195*(12/$G195)-(CONCATENATE("31/12/",YEAR($D195))-$D195)/(30.5*$G195)*$E195,$E195*12/$G195))))</f>
        <v>0</v>
      </c>
      <c r="AG195" s="29">
        <f t="shared" si="42"/>
        <v>0</v>
      </c>
    </row>
    <row r="196" spans="1:33">
      <c r="A196" s="7"/>
      <c r="B196" s="7"/>
      <c r="C196" s="7"/>
      <c r="D196" s="8">
        <v>36706</v>
      </c>
      <c r="E196" s="9">
        <v>1402.53</v>
      </c>
      <c r="F196" s="8">
        <v>36706</v>
      </c>
      <c r="G196" s="10">
        <v>60</v>
      </c>
      <c r="H196" s="9">
        <v>1402.53</v>
      </c>
      <c r="I196" s="11">
        <v>38506</v>
      </c>
      <c r="J196" s="12"/>
      <c r="K196" s="2"/>
      <c r="L196" s="1"/>
      <c r="M196" s="2"/>
      <c r="N196" s="2"/>
      <c r="O196" s="17"/>
      <c r="P196" s="17"/>
      <c r="Q196" s="17"/>
      <c r="R196" s="17"/>
      <c r="S196" s="17"/>
      <c r="T196" s="18"/>
      <c r="U196" s="17"/>
      <c r="V196" s="18"/>
      <c r="W196" s="17"/>
      <c r="X196" s="17"/>
      <c r="Y196" s="20"/>
      <c r="AF196" s="29">
        <f t="shared" si="44"/>
        <v>0</v>
      </c>
      <c r="AG196" s="29">
        <f t="shared" si="42"/>
        <v>0</v>
      </c>
    </row>
    <row r="197" spans="1:33">
      <c r="A197" s="7"/>
      <c r="B197" s="7"/>
      <c r="C197" s="7"/>
      <c r="D197" s="8">
        <v>36756</v>
      </c>
      <c r="E197" s="9">
        <v>3229.33</v>
      </c>
      <c r="F197" s="8">
        <v>36756</v>
      </c>
      <c r="G197" s="10">
        <v>60</v>
      </c>
      <c r="H197" s="9">
        <v>3229.33</v>
      </c>
      <c r="I197" s="11">
        <v>38556</v>
      </c>
      <c r="J197" s="12"/>
      <c r="K197" s="2"/>
      <c r="L197" s="1"/>
      <c r="M197" s="2"/>
      <c r="N197" s="2"/>
      <c r="O197" s="17"/>
      <c r="P197" s="17"/>
      <c r="Q197" s="17"/>
      <c r="R197" s="17"/>
      <c r="S197" s="17"/>
      <c r="T197" s="18"/>
      <c r="U197" s="17"/>
      <c r="V197" s="18"/>
      <c r="W197" s="17"/>
      <c r="X197" s="17"/>
      <c r="Y197" s="20"/>
      <c r="AF197" s="29">
        <f t="shared" si="44"/>
        <v>0</v>
      </c>
      <c r="AG197" s="29">
        <f t="shared" ref="AG197:AG260" si="45">IF(YEAR($F197)&gt;AG$2,0,IF(YEAR($F197)=AG$2,(CONCATENATE("31/12/",AG$2)-$D197)/(30.5*$G197)*$E197,IF(YEAR(($F197+$G197*30.5))&lt;AG$2,0,IF(YEAR($F197+$G197*30.5)=AG$2,$E197*(12/$G197)-(CONCATENATE("31/12/",YEAR($D197))-$D197)/(30.5*$G197)*$E197,$E197*12/$G197))))</f>
        <v>0</v>
      </c>
    </row>
    <row r="198" spans="1:33">
      <c r="A198" s="7"/>
      <c r="B198" s="7"/>
      <c r="C198" s="7"/>
      <c r="D198" s="8">
        <v>36768</v>
      </c>
      <c r="E198" s="9">
        <v>574.42999999999995</v>
      </c>
      <c r="F198" s="8">
        <v>36768</v>
      </c>
      <c r="G198" s="10">
        <v>60</v>
      </c>
      <c r="H198" s="9">
        <v>574.42999999999995</v>
      </c>
      <c r="I198" s="11">
        <v>38568</v>
      </c>
      <c r="J198" s="12"/>
      <c r="K198" s="2"/>
      <c r="L198" s="1"/>
      <c r="M198" s="2"/>
      <c r="N198" s="2"/>
      <c r="O198" s="17"/>
      <c r="P198" s="17"/>
      <c r="Q198" s="17"/>
      <c r="R198" s="17"/>
      <c r="S198" s="17"/>
      <c r="T198" s="18"/>
      <c r="U198" s="17"/>
      <c r="V198" s="18"/>
      <c r="W198" s="17"/>
      <c r="X198" s="17"/>
      <c r="Y198" s="20"/>
      <c r="AF198" s="29">
        <f t="shared" si="44"/>
        <v>0</v>
      </c>
      <c r="AG198" s="29">
        <f t="shared" si="45"/>
        <v>0</v>
      </c>
    </row>
    <row r="199" spans="1:33">
      <c r="A199" s="7"/>
      <c r="B199" s="7"/>
      <c r="C199" s="7"/>
      <c r="D199" s="8">
        <v>36769</v>
      </c>
      <c r="E199" s="9">
        <v>878.72</v>
      </c>
      <c r="F199" s="8">
        <v>36769</v>
      </c>
      <c r="G199" s="10">
        <v>60</v>
      </c>
      <c r="H199" s="9">
        <v>878.72</v>
      </c>
      <c r="I199" s="11">
        <v>38569</v>
      </c>
      <c r="J199" s="12"/>
      <c r="K199" s="2"/>
      <c r="L199" s="1"/>
      <c r="M199" s="2"/>
      <c r="N199" s="2"/>
      <c r="O199" s="17"/>
      <c r="P199" s="17"/>
      <c r="Q199" s="17"/>
      <c r="R199" s="17"/>
      <c r="S199" s="17"/>
      <c r="T199" s="18"/>
      <c r="U199" s="17"/>
      <c r="V199" s="18"/>
      <c r="W199" s="17"/>
      <c r="X199" s="17"/>
      <c r="Y199" s="20"/>
      <c r="AF199" s="29">
        <f t="shared" si="44"/>
        <v>0</v>
      </c>
      <c r="AG199" s="29">
        <f t="shared" si="45"/>
        <v>0</v>
      </c>
    </row>
    <row r="200" spans="1:33">
      <c r="A200" s="7"/>
      <c r="B200" s="7"/>
      <c r="C200" s="7"/>
      <c r="D200" s="8">
        <v>36787</v>
      </c>
      <c r="E200" s="9">
        <v>3520.51</v>
      </c>
      <c r="F200" s="8">
        <v>36787</v>
      </c>
      <c r="G200" s="10">
        <v>60</v>
      </c>
      <c r="H200" s="9">
        <v>3520.51</v>
      </c>
      <c r="I200" s="11">
        <v>38587</v>
      </c>
      <c r="J200" s="12"/>
      <c r="K200" s="2"/>
      <c r="L200" s="1"/>
      <c r="M200" s="2"/>
      <c r="N200" s="2"/>
      <c r="O200" s="17"/>
      <c r="P200" s="17"/>
      <c r="Q200" s="17"/>
      <c r="R200" s="17"/>
      <c r="S200" s="17"/>
      <c r="T200" s="18"/>
      <c r="U200" s="17"/>
      <c r="V200" s="18"/>
      <c r="W200" s="17"/>
      <c r="X200" s="17"/>
      <c r="Y200" s="20"/>
      <c r="AF200" s="29">
        <f t="shared" si="44"/>
        <v>0</v>
      </c>
      <c r="AG200" s="29">
        <f t="shared" si="45"/>
        <v>0</v>
      </c>
    </row>
    <row r="201" spans="1:33">
      <c r="A201" s="7"/>
      <c r="B201" s="7"/>
      <c r="C201" s="7"/>
      <c r="D201" s="8">
        <v>36795</v>
      </c>
      <c r="E201" s="9">
        <v>997.17</v>
      </c>
      <c r="F201" s="8">
        <v>36795</v>
      </c>
      <c r="G201" s="10">
        <v>60</v>
      </c>
      <c r="H201" s="9">
        <v>997.17</v>
      </c>
      <c r="I201" s="11">
        <v>38595</v>
      </c>
      <c r="J201" s="12"/>
      <c r="K201" s="2"/>
      <c r="L201" s="1"/>
      <c r="M201" s="2"/>
      <c r="N201" s="2"/>
      <c r="O201" s="17"/>
      <c r="P201" s="17"/>
      <c r="Q201" s="17"/>
      <c r="R201" s="17"/>
      <c r="S201" s="17"/>
      <c r="T201" s="18"/>
      <c r="U201" s="17"/>
      <c r="V201" s="18"/>
      <c r="W201" s="17"/>
      <c r="X201" s="17"/>
      <c r="Y201" s="20"/>
      <c r="AF201" s="29">
        <f t="shared" si="44"/>
        <v>0</v>
      </c>
      <c r="AG201" s="29">
        <f t="shared" si="45"/>
        <v>0</v>
      </c>
    </row>
    <row r="202" spans="1:33">
      <c r="A202" s="7"/>
      <c r="B202" s="7"/>
      <c r="C202" s="7"/>
      <c r="D202" s="8">
        <v>36796</v>
      </c>
      <c r="E202" s="9">
        <v>469.92</v>
      </c>
      <c r="F202" s="8">
        <v>36796</v>
      </c>
      <c r="G202" s="10">
        <v>60</v>
      </c>
      <c r="H202" s="9">
        <v>469.92</v>
      </c>
      <c r="I202" s="11">
        <v>38596</v>
      </c>
      <c r="J202" s="12"/>
      <c r="K202" s="2"/>
      <c r="L202" s="1"/>
      <c r="M202" s="2"/>
      <c r="N202" s="2"/>
      <c r="O202" s="17"/>
      <c r="P202" s="17"/>
      <c r="Q202" s="17"/>
      <c r="R202" s="17"/>
      <c r="S202" s="17"/>
      <c r="T202" s="18"/>
      <c r="U202" s="17"/>
      <c r="V202" s="18"/>
      <c r="W202" s="17"/>
      <c r="X202" s="17"/>
      <c r="Y202" s="20"/>
      <c r="AF202" s="29">
        <f t="shared" si="44"/>
        <v>0</v>
      </c>
      <c r="AG202" s="29">
        <f t="shared" si="45"/>
        <v>0</v>
      </c>
    </row>
    <row r="203" spans="1:33">
      <c r="A203" s="7"/>
      <c r="B203" s="7"/>
      <c r="C203" s="7"/>
      <c r="D203" s="8">
        <v>36797</v>
      </c>
      <c r="E203" s="9">
        <v>1890.98</v>
      </c>
      <c r="F203" s="8">
        <v>36797</v>
      </c>
      <c r="G203" s="10">
        <v>60</v>
      </c>
      <c r="H203" s="9">
        <v>1890.98</v>
      </c>
      <c r="I203" s="11">
        <v>38597</v>
      </c>
      <c r="J203" s="12"/>
      <c r="K203" s="2"/>
      <c r="L203" s="1"/>
      <c r="M203" s="2"/>
      <c r="N203" s="2"/>
      <c r="O203" s="17"/>
      <c r="P203" s="17"/>
      <c r="Q203" s="17"/>
      <c r="R203" s="17"/>
      <c r="S203" s="17"/>
      <c r="T203" s="18"/>
      <c r="U203" s="17"/>
      <c r="V203" s="18"/>
      <c r="W203" s="17"/>
      <c r="X203" s="17"/>
      <c r="Y203" s="20"/>
      <c r="AF203" s="29">
        <f t="shared" si="44"/>
        <v>0</v>
      </c>
      <c r="AG203" s="29">
        <f t="shared" si="45"/>
        <v>0</v>
      </c>
    </row>
    <row r="204" spans="1:33">
      <c r="A204" s="7"/>
      <c r="B204" s="7"/>
      <c r="C204" s="7"/>
      <c r="D204" s="8">
        <v>36808</v>
      </c>
      <c r="E204" s="9">
        <v>8387.74</v>
      </c>
      <c r="F204" s="8">
        <v>36808</v>
      </c>
      <c r="G204" s="10">
        <v>60</v>
      </c>
      <c r="H204" s="9">
        <v>8387.74</v>
      </c>
      <c r="I204" s="11">
        <v>38608</v>
      </c>
      <c r="J204" s="12"/>
      <c r="K204" s="2"/>
      <c r="L204" s="1"/>
      <c r="M204" s="2"/>
      <c r="N204" s="2"/>
      <c r="O204" s="17"/>
      <c r="P204" s="17"/>
      <c r="Q204" s="17"/>
      <c r="R204" s="17"/>
      <c r="S204" s="17"/>
      <c r="T204" s="18"/>
      <c r="U204" s="17"/>
      <c r="V204" s="18"/>
      <c r="W204" s="17"/>
      <c r="X204" s="17"/>
      <c r="Y204" s="20"/>
      <c r="AF204" s="29">
        <f t="shared" si="44"/>
        <v>0</v>
      </c>
      <c r="AG204" s="29">
        <f t="shared" si="45"/>
        <v>0</v>
      </c>
    </row>
    <row r="205" spans="1:33">
      <c r="A205" s="7"/>
      <c r="B205" s="7"/>
      <c r="C205" s="7"/>
      <c r="D205" s="8">
        <v>36871</v>
      </c>
      <c r="E205" s="9">
        <v>926.89</v>
      </c>
      <c r="F205" s="8">
        <v>36871</v>
      </c>
      <c r="G205" s="10">
        <v>36</v>
      </c>
      <c r="H205" s="9">
        <v>926.89</v>
      </c>
      <c r="I205" s="11">
        <v>37951</v>
      </c>
      <c r="J205" s="12"/>
      <c r="K205" s="2"/>
      <c r="L205" s="1"/>
      <c r="M205" s="2"/>
      <c r="N205" s="2"/>
      <c r="O205" s="17"/>
      <c r="P205" s="17"/>
      <c r="Q205" s="17"/>
      <c r="R205" s="17"/>
      <c r="S205" s="17"/>
      <c r="T205" s="18"/>
      <c r="U205" s="17"/>
      <c r="V205" s="18"/>
      <c r="W205" s="17"/>
      <c r="X205" s="17"/>
      <c r="Y205" s="20"/>
      <c r="AF205" s="29">
        <f t="shared" si="44"/>
        <v>0</v>
      </c>
      <c r="AG205" s="29">
        <f t="shared" si="45"/>
        <v>0</v>
      </c>
    </row>
    <row r="206" spans="1:33">
      <c r="A206" s="7"/>
      <c r="B206" s="7"/>
      <c r="C206" s="7"/>
      <c r="D206" s="8">
        <v>36916</v>
      </c>
      <c r="E206" s="9">
        <v>475.64</v>
      </c>
      <c r="F206" s="8">
        <v>36916</v>
      </c>
      <c r="G206" s="10">
        <v>60</v>
      </c>
      <c r="H206" s="9">
        <v>475.64</v>
      </c>
      <c r="I206" s="11">
        <v>38716</v>
      </c>
      <c r="J206" s="12"/>
      <c r="K206" s="2"/>
      <c r="L206" s="1"/>
      <c r="M206" s="2"/>
      <c r="N206" s="2"/>
      <c r="O206" s="17"/>
      <c r="P206" s="17"/>
      <c r="Q206" s="17"/>
      <c r="R206" s="17"/>
      <c r="S206" s="17"/>
      <c r="T206" s="18"/>
      <c r="U206" s="17"/>
      <c r="V206" s="18"/>
      <c r="W206" s="17"/>
      <c r="X206" s="17"/>
      <c r="Y206" s="20"/>
      <c r="AF206" s="29">
        <f t="shared" si="44"/>
        <v>0</v>
      </c>
      <c r="AG206" s="29">
        <f t="shared" si="45"/>
        <v>0</v>
      </c>
    </row>
    <row r="207" spans="1:33">
      <c r="A207" s="7"/>
      <c r="B207" s="7"/>
      <c r="C207" s="7"/>
      <c r="D207" s="8">
        <v>36902</v>
      </c>
      <c r="E207" s="9">
        <v>717.43</v>
      </c>
      <c r="F207" s="8">
        <v>36902</v>
      </c>
      <c r="G207" s="10">
        <v>60</v>
      </c>
      <c r="H207" s="9">
        <v>717.43</v>
      </c>
      <c r="I207" s="11">
        <v>38702</v>
      </c>
      <c r="J207" s="12"/>
      <c r="K207" s="2"/>
      <c r="L207" s="1"/>
      <c r="M207" s="2"/>
      <c r="N207" s="2"/>
      <c r="O207" s="17"/>
      <c r="P207" s="17"/>
      <c r="Q207" s="17"/>
      <c r="R207" s="17"/>
      <c r="S207" s="17"/>
      <c r="T207" s="18"/>
      <c r="U207" s="17"/>
      <c r="V207" s="18"/>
      <c r="W207" s="17"/>
      <c r="X207" s="17"/>
      <c r="Y207" s="20"/>
      <c r="AF207" s="29">
        <f t="shared" si="44"/>
        <v>0</v>
      </c>
      <c r="AG207" s="29">
        <f t="shared" si="45"/>
        <v>0</v>
      </c>
    </row>
    <row r="208" spans="1:33">
      <c r="A208" s="7"/>
      <c r="B208" s="7"/>
      <c r="C208" s="7"/>
      <c r="D208" s="8">
        <v>36964</v>
      </c>
      <c r="E208" s="9">
        <v>857.98</v>
      </c>
      <c r="F208" s="8">
        <v>36964</v>
      </c>
      <c r="G208" s="10">
        <v>60</v>
      </c>
      <c r="H208" s="9">
        <v>857.98</v>
      </c>
      <c r="I208" s="11">
        <v>38764</v>
      </c>
      <c r="J208" s="12"/>
      <c r="K208" s="2"/>
      <c r="L208" s="1"/>
      <c r="M208" s="2"/>
      <c r="N208" s="2"/>
      <c r="O208" s="17"/>
      <c r="P208" s="17"/>
      <c r="Q208" s="17"/>
      <c r="R208" s="17"/>
      <c r="S208" s="17"/>
      <c r="T208" s="18"/>
      <c r="U208" s="17"/>
      <c r="V208" s="18"/>
      <c r="W208" s="17"/>
      <c r="X208" s="17"/>
      <c r="Y208" s="20"/>
      <c r="AF208" s="29">
        <f t="shared" si="44"/>
        <v>0</v>
      </c>
      <c r="AG208" s="29">
        <f t="shared" si="45"/>
        <v>0</v>
      </c>
    </row>
    <row r="209" spans="1:33">
      <c r="A209" s="7"/>
      <c r="B209" s="7"/>
      <c r="C209" s="7"/>
      <c r="D209" s="8">
        <v>36980</v>
      </c>
      <c r="E209" s="9">
        <v>4379.8599999999997</v>
      </c>
      <c r="F209" s="8">
        <v>36980</v>
      </c>
      <c r="G209" s="10">
        <v>60</v>
      </c>
      <c r="H209" s="9">
        <v>4379.8599999999997</v>
      </c>
      <c r="I209" s="11">
        <v>38780</v>
      </c>
      <c r="J209" s="12"/>
      <c r="K209" s="2"/>
      <c r="L209" s="1"/>
      <c r="M209" s="2"/>
      <c r="N209" s="2"/>
      <c r="O209" s="17"/>
      <c r="P209" s="17"/>
      <c r="Q209" s="17"/>
      <c r="R209" s="17"/>
      <c r="S209" s="17"/>
      <c r="T209" s="18"/>
      <c r="U209" s="17"/>
      <c r="V209" s="18"/>
      <c r="W209" s="17"/>
      <c r="X209" s="17"/>
      <c r="Y209" s="20"/>
      <c r="AF209" s="29">
        <f t="shared" si="44"/>
        <v>0</v>
      </c>
      <c r="AG209" s="29">
        <f t="shared" si="45"/>
        <v>0</v>
      </c>
    </row>
    <row r="210" spans="1:33">
      <c r="A210" s="7"/>
      <c r="B210" s="7"/>
      <c r="C210" s="7"/>
      <c r="D210" s="8">
        <v>37014</v>
      </c>
      <c r="E210" s="9">
        <v>1783.65</v>
      </c>
      <c r="F210" s="8">
        <v>37014</v>
      </c>
      <c r="G210" s="10">
        <v>60</v>
      </c>
      <c r="H210" s="9">
        <v>1783.65</v>
      </c>
      <c r="I210" s="11">
        <v>38814</v>
      </c>
      <c r="J210" s="12"/>
      <c r="K210" s="2"/>
      <c r="L210" s="1"/>
      <c r="M210" s="2"/>
      <c r="N210" s="2"/>
      <c r="O210" s="17"/>
      <c r="P210" s="17"/>
      <c r="Q210" s="17"/>
      <c r="R210" s="17"/>
      <c r="S210" s="17"/>
      <c r="T210" s="18"/>
      <c r="U210" s="17"/>
      <c r="V210" s="18"/>
      <c r="W210" s="17"/>
      <c r="X210" s="17"/>
      <c r="Y210" s="20"/>
      <c r="AF210" s="29">
        <f t="shared" si="44"/>
        <v>0</v>
      </c>
      <c r="AG210" s="29">
        <f t="shared" si="45"/>
        <v>0</v>
      </c>
    </row>
    <row r="211" spans="1:33">
      <c r="A211" s="7"/>
      <c r="B211" s="7"/>
      <c r="C211" s="7"/>
      <c r="D211" s="8">
        <v>37061</v>
      </c>
      <c r="E211" s="9">
        <v>1692.18</v>
      </c>
      <c r="F211" s="8">
        <v>37061</v>
      </c>
      <c r="G211" s="10">
        <v>60</v>
      </c>
      <c r="H211" s="9">
        <v>1692.18</v>
      </c>
      <c r="I211" s="11">
        <v>38861</v>
      </c>
      <c r="J211" s="12"/>
      <c r="K211" s="2"/>
      <c r="L211" s="1"/>
      <c r="M211" s="2"/>
      <c r="N211" s="2"/>
      <c r="O211" s="17"/>
      <c r="P211" s="17"/>
      <c r="Q211" s="17"/>
      <c r="R211" s="17"/>
      <c r="S211" s="17"/>
      <c r="T211" s="18"/>
      <c r="U211" s="17"/>
      <c r="V211" s="18"/>
      <c r="W211" s="17"/>
      <c r="X211" s="17"/>
      <c r="Y211" s="20"/>
      <c r="AF211" s="29">
        <f t="shared" si="44"/>
        <v>0</v>
      </c>
      <c r="AG211" s="29">
        <f t="shared" si="45"/>
        <v>0</v>
      </c>
    </row>
    <row r="212" spans="1:33">
      <c r="A212" s="7"/>
      <c r="B212" s="7"/>
      <c r="C212" s="7"/>
      <c r="D212" s="8">
        <v>37063</v>
      </c>
      <c r="E212" s="9">
        <v>868.4</v>
      </c>
      <c r="F212" s="8">
        <v>37063</v>
      </c>
      <c r="G212" s="10">
        <v>60</v>
      </c>
      <c r="H212" s="9">
        <v>868.4</v>
      </c>
      <c r="I212" s="11">
        <v>38863</v>
      </c>
      <c r="J212" s="12"/>
      <c r="K212" s="2"/>
      <c r="L212" s="1"/>
      <c r="M212" s="2"/>
      <c r="N212" s="2"/>
      <c r="O212" s="17"/>
      <c r="P212" s="17"/>
      <c r="Q212" s="17"/>
      <c r="R212" s="17"/>
      <c r="S212" s="17"/>
      <c r="T212" s="18"/>
      <c r="U212" s="17"/>
      <c r="V212" s="18"/>
      <c r="W212" s="17"/>
      <c r="X212" s="17"/>
      <c r="Y212" s="20"/>
      <c r="AF212" s="29">
        <f t="shared" si="44"/>
        <v>0</v>
      </c>
      <c r="AG212" s="29">
        <f t="shared" si="45"/>
        <v>0</v>
      </c>
    </row>
    <row r="213" spans="1:33">
      <c r="A213" s="7"/>
      <c r="B213" s="7"/>
      <c r="C213" s="7"/>
      <c r="D213" s="8">
        <v>37064</v>
      </c>
      <c r="E213" s="9">
        <v>1838.54</v>
      </c>
      <c r="F213" s="8">
        <v>37064</v>
      </c>
      <c r="G213" s="10">
        <v>60</v>
      </c>
      <c r="H213" s="9">
        <v>1838.54</v>
      </c>
      <c r="I213" s="11">
        <v>38864</v>
      </c>
      <c r="J213" s="12"/>
      <c r="K213" s="2"/>
      <c r="L213" s="1"/>
      <c r="M213" s="2"/>
      <c r="N213" s="2"/>
      <c r="O213" s="17"/>
      <c r="P213" s="17"/>
      <c r="Q213" s="17"/>
      <c r="R213" s="17"/>
      <c r="S213" s="17"/>
      <c r="T213" s="18"/>
      <c r="U213" s="17"/>
      <c r="V213" s="18"/>
      <c r="W213" s="17"/>
      <c r="X213" s="17"/>
      <c r="Y213" s="20"/>
      <c r="AF213" s="29">
        <f t="shared" si="44"/>
        <v>0</v>
      </c>
      <c r="AG213" s="29">
        <f t="shared" si="45"/>
        <v>0</v>
      </c>
    </row>
    <row r="214" spans="1:33">
      <c r="A214" s="7"/>
      <c r="B214" s="7"/>
      <c r="C214" s="7"/>
      <c r="D214" s="8">
        <v>37154</v>
      </c>
      <c r="E214" s="9">
        <v>1813.38</v>
      </c>
      <c r="F214" s="8">
        <v>37154</v>
      </c>
      <c r="G214" s="10">
        <v>60</v>
      </c>
      <c r="H214" s="9">
        <v>1813.38</v>
      </c>
      <c r="I214" s="11">
        <v>38954</v>
      </c>
      <c r="J214" s="12"/>
      <c r="K214" s="2"/>
      <c r="L214" s="1"/>
      <c r="M214" s="2"/>
      <c r="N214" s="2"/>
      <c r="O214" s="17"/>
      <c r="P214" s="17"/>
      <c r="Q214" s="17"/>
      <c r="R214" s="17"/>
      <c r="S214" s="17"/>
      <c r="T214" s="18"/>
      <c r="U214" s="17"/>
      <c r="V214" s="18"/>
      <c r="W214" s="17"/>
      <c r="X214" s="17"/>
      <c r="Y214" s="20"/>
      <c r="AF214" s="29">
        <f t="shared" si="44"/>
        <v>0</v>
      </c>
      <c r="AG214" s="29">
        <f t="shared" si="45"/>
        <v>0</v>
      </c>
    </row>
    <row r="215" spans="1:33">
      <c r="A215" s="7"/>
      <c r="B215" s="7"/>
      <c r="C215" s="7"/>
      <c r="D215" s="8">
        <v>37244</v>
      </c>
      <c r="E215" s="9">
        <v>856.65</v>
      </c>
      <c r="F215" s="8">
        <v>37244</v>
      </c>
      <c r="G215" s="10">
        <v>60</v>
      </c>
      <c r="H215" s="9">
        <v>856.65</v>
      </c>
      <c r="I215" s="11">
        <v>39044</v>
      </c>
      <c r="J215" s="12"/>
      <c r="K215" s="2"/>
      <c r="L215" s="1"/>
      <c r="M215" s="2"/>
      <c r="N215" s="2"/>
      <c r="O215" s="17"/>
      <c r="P215" s="17"/>
      <c r="Q215" s="17"/>
      <c r="R215" s="17"/>
      <c r="S215" s="17"/>
      <c r="T215" s="18"/>
      <c r="U215" s="17"/>
      <c r="V215" s="18"/>
      <c r="W215" s="17"/>
      <c r="X215" s="17"/>
      <c r="Y215" s="20"/>
      <c r="AF215" s="29">
        <f t="shared" si="44"/>
        <v>0</v>
      </c>
      <c r="AG215" s="29">
        <f t="shared" si="45"/>
        <v>0</v>
      </c>
    </row>
    <row r="216" spans="1:33">
      <c r="A216" s="7"/>
      <c r="B216" s="7"/>
      <c r="C216" s="7"/>
      <c r="D216" s="8">
        <v>37246</v>
      </c>
      <c r="E216" s="9">
        <v>959.7</v>
      </c>
      <c r="F216" s="8">
        <v>37246</v>
      </c>
      <c r="G216" s="10">
        <v>60</v>
      </c>
      <c r="H216" s="9">
        <v>959.7</v>
      </c>
      <c r="I216" s="11">
        <v>39046</v>
      </c>
      <c r="J216" s="12"/>
      <c r="K216" s="2"/>
      <c r="L216" s="1"/>
      <c r="M216" s="2"/>
      <c r="N216" s="2"/>
      <c r="O216" s="17"/>
      <c r="P216" s="17"/>
      <c r="Q216" s="17"/>
      <c r="R216" s="17"/>
      <c r="S216" s="17"/>
      <c r="T216" s="18"/>
      <c r="U216" s="17"/>
      <c r="V216" s="18"/>
      <c r="W216" s="17"/>
      <c r="X216" s="17"/>
      <c r="Y216" s="20"/>
      <c r="AF216" s="29">
        <f t="shared" si="44"/>
        <v>0</v>
      </c>
      <c r="AG216" s="29">
        <f t="shared" si="45"/>
        <v>0</v>
      </c>
    </row>
    <row r="217" spans="1:33">
      <c r="A217" s="7"/>
      <c r="B217" s="7"/>
      <c r="C217" s="7"/>
      <c r="D217" s="8">
        <v>37393</v>
      </c>
      <c r="E217" s="9">
        <v>1640</v>
      </c>
      <c r="F217" s="8">
        <v>37393</v>
      </c>
      <c r="G217" s="10">
        <v>60</v>
      </c>
      <c r="H217" s="9">
        <v>1640</v>
      </c>
      <c r="I217" s="11">
        <v>39193</v>
      </c>
      <c r="J217" s="12"/>
      <c r="K217" s="2"/>
      <c r="L217" s="1"/>
      <c r="M217" s="2"/>
      <c r="N217" s="2"/>
      <c r="O217" s="17"/>
      <c r="P217" s="17"/>
      <c r="Q217" s="17"/>
      <c r="R217" s="17"/>
      <c r="S217" s="17"/>
      <c r="T217" s="18"/>
      <c r="U217" s="17"/>
      <c r="V217" s="18"/>
      <c r="W217" s="17"/>
      <c r="X217" s="17"/>
      <c r="Y217" s="20"/>
      <c r="AF217" s="29">
        <f t="shared" si="44"/>
        <v>0</v>
      </c>
      <c r="AG217" s="29">
        <f t="shared" si="45"/>
        <v>0</v>
      </c>
    </row>
    <row r="218" spans="1:33">
      <c r="A218" s="7"/>
      <c r="B218" s="7"/>
      <c r="C218" s="7"/>
      <c r="D218" s="8">
        <v>37403</v>
      </c>
      <c r="E218" s="9">
        <v>1455</v>
      </c>
      <c r="F218" s="8">
        <v>37403</v>
      </c>
      <c r="G218" s="10">
        <v>60</v>
      </c>
      <c r="H218" s="9">
        <v>1455</v>
      </c>
      <c r="I218" s="11">
        <v>39203</v>
      </c>
      <c r="J218" s="12"/>
      <c r="K218" s="2"/>
      <c r="L218" s="1"/>
      <c r="M218" s="2"/>
      <c r="N218" s="2"/>
      <c r="O218" s="17"/>
      <c r="P218" s="17"/>
      <c r="Q218" s="17"/>
      <c r="R218" s="17"/>
      <c r="S218" s="17"/>
      <c r="T218" s="18"/>
      <c r="U218" s="17"/>
      <c r="V218" s="18"/>
      <c r="W218" s="17"/>
      <c r="X218" s="17"/>
      <c r="Y218" s="20"/>
      <c r="AF218" s="29">
        <f t="shared" si="44"/>
        <v>0</v>
      </c>
      <c r="AG218" s="29">
        <f t="shared" si="45"/>
        <v>0</v>
      </c>
    </row>
    <row r="219" spans="1:33">
      <c r="A219" s="7"/>
      <c r="B219" s="7"/>
      <c r="C219" s="7"/>
      <c r="D219" s="8">
        <v>37439</v>
      </c>
      <c r="E219" s="9">
        <v>1106.58</v>
      </c>
      <c r="F219" s="8">
        <v>37439</v>
      </c>
      <c r="G219" s="10">
        <v>36</v>
      </c>
      <c r="H219" s="9">
        <v>1106.58</v>
      </c>
      <c r="I219" s="11">
        <v>38519</v>
      </c>
      <c r="J219" s="12"/>
      <c r="K219" s="2"/>
      <c r="L219" s="1"/>
      <c r="M219" s="2"/>
      <c r="N219" s="2"/>
      <c r="O219" s="17"/>
      <c r="P219" s="17"/>
      <c r="Q219" s="17"/>
      <c r="R219" s="17"/>
      <c r="S219" s="17"/>
      <c r="T219" s="18"/>
      <c r="U219" s="17"/>
      <c r="V219" s="18"/>
      <c r="W219" s="17"/>
      <c r="X219" s="17"/>
      <c r="Y219" s="20"/>
      <c r="AF219" s="29">
        <f t="shared" si="44"/>
        <v>0</v>
      </c>
      <c r="AG219" s="29">
        <f t="shared" si="45"/>
        <v>0</v>
      </c>
    </row>
    <row r="220" spans="1:33">
      <c r="A220" s="7"/>
      <c r="B220" s="7"/>
      <c r="C220" s="7"/>
      <c r="D220" s="8">
        <v>37459</v>
      </c>
      <c r="E220" s="9">
        <v>860.03</v>
      </c>
      <c r="F220" s="8">
        <v>37459</v>
      </c>
      <c r="G220" s="10">
        <v>60</v>
      </c>
      <c r="H220" s="9">
        <v>860.03</v>
      </c>
      <c r="I220" s="11">
        <v>39259</v>
      </c>
      <c r="J220" s="12"/>
      <c r="K220" s="2"/>
      <c r="L220" s="1"/>
      <c r="M220" s="2"/>
      <c r="N220" s="2"/>
      <c r="O220" s="17"/>
      <c r="P220" s="17"/>
      <c r="Q220" s="17"/>
      <c r="R220" s="17"/>
      <c r="S220" s="17"/>
      <c r="T220" s="18"/>
      <c r="U220" s="17"/>
      <c r="V220" s="18"/>
      <c r="W220" s="17"/>
      <c r="X220" s="17"/>
      <c r="Y220" s="20"/>
      <c r="AF220" s="29">
        <f t="shared" si="44"/>
        <v>0</v>
      </c>
      <c r="AG220" s="29">
        <f t="shared" si="45"/>
        <v>0</v>
      </c>
    </row>
    <row r="221" spans="1:33">
      <c r="A221" s="7"/>
      <c r="B221" s="7"/>
      <c r="C221" s="7"/>
      <c r="D221" s="8">
        <v>37525</v>
      </c>
      <c r="E221" s="9">
        <v>1877</v>
      </c>
      <c r="F221" s="8">
        <v>37525</v>
      </c>
      <c r="G221" s="10">
        <v>60</v>
      </c>
      <c r="H221" s="9">
        <v>1877</v>
      </c>
      <c r="I221" s="11">
        <v>39325</v>
      </c>
      <c r="J221" s="12"/>
      <c r="K221" s="2"/>
      <c r="L221" s="1"/>
      <c r="M221" s="2"/>
      <c r="N221" s="2"/>
      <c r="O221" s="17"/>
      <c r="P221" s="17"/>
      <c r="Q221" s="17"/>
      <c r="R221" s="17"/>
      <c r="S221" s="17"/>
      <c r="T221" s="18"/>
      <c r="U221" s="17"/>
      <c r="V221" s="18"/>
      <c r="W221" s="17"/>
      <c r="X221" s="17"/>
      <c r="Y221" s="20"/>
      <c r="AF221" s="29">
        <f t="shared" si="44"/>
        <v>0</v>
      </c>
      <c r="AG221" s="29">
        <f t="shared" si="45"/>
        <v>0</v>
      </c>
    </row>
    <row r="222" spans="1:33">
      <c r="A222" s="7"/>
      <c r="B222" s="7"/>
      <c r="C222" s="7"/>
      <c r="D222" s="8">
        <v>37532</v>
      </c>
      <c r="E222" s="9">
        <v>1640</v>
      </c>
      <c r="F222" s="8">
        <v>37532</v>
      </c>
      <c r="G222" s="10">
        <v>60</v>
      </c>
      <c r="H222" s="9">
        <v>1640</v>
      </c>
      <c r="I222" s="11">
        <v>39332</v>
      </c>
      <c r="J222" s="12"/>
      <c r="K222" s="2"/>
      <c r="L222" s="1"/>
      <c r="M222" s="2"/>
      <c r="N222" s="2"/>
      <c r="O222" s="17"/>
      <c r="P222" s="17"/>
      <c r="Q222" s="17"/>
      <c r="R222" s="17"/>
      <c r="S222" s="17"/>
      <c r="T222" s="18"/>
      <c r="U222" s="17"/>
      <c r="V222" s="18"/>
      <c r="W222" s="17"/>
      <c r="X222" s="17"/>
      <c r="Y222" s="20"/>
      <c r="AF222" s="29">
        <f t="shared" si="44"/>
        <v>0</v>
      </c>
      <c r="AG222" s="29">
        <f t="shared" si="45"/>
        <v>0</v>
      </c>
    </row>
    <row r="223" spans="1:33">
      <c r="A223" s="7"/>
      <c r="B223" s="7"/>
      <c r="C223" s="7"/>
      <c r="D223" s="8">
        <v>37533</v>
      </c>
      <c r="E223" s="9">
        <v>1640</v>
      </c>
      <c r="F223" s="8">
        <v>37533</v>
      </c>
      <c r="G223" s="10">
        <v>60</v>
      </c>
      <c r="H223" s="9">
        <v>1640</v>
      </c>
      <c r="I223" s="11">
        <v>39333</v>
      </c>
      <c r="J223" s="12"/>
      <c r="K223" s="2"/>
      <c r="L223" s="1"/>
      <c r="M223" s="2"/>
      <c r="N223" s="2"/>
      <c r="O223" s="17"/>
      <c r="P223" s="17"/>
      <c r="Q223" s="17"/>
      <c r="R223" s="17"/>
      <c r="S223" s="17"/>
      <c r="T223" s="18"/>
      <c r="U223" s="17"/>
      <c r="V223" s="18"/>
      <c r="W223" s="17"/>
      <c r="X223" s="17"/>
      <c r="Y223" s="20"/>
      <c r="AF223" s="29">
        <f t="shared" si="44"/>
        <v>0</v>
      </c>
      <c r="AG223" s="29">
        <f t="shared" si="45"/>
        <v>0</v>
      </c>
    </row>
    <row r="224" spans="1:33">
      <c r="A224" s="7"/>
      <c r="B224" s="7"/>
      <c r="C224" s="7"/>
      <c r="D224" s="8">
        <v>37540</v>
      </c>
      <c r="E224" s="9">
        <v>1640</v>
      </c>
      <c r="F224" s="8">
        <v>37540</v>
      </c>
      <c r="G224" s="10">
        <v>60</v>
      </c>
      <c r="H224" s="9">
        <v>1640</v>
      </c>
      <c r="I224" s="11">
        <v>39340</v>
      </c>
      <c r="J224" s="12"/>
      <c r="K224" s="2"/>
      <c r="L224" s="1"/>
      <c r="M224" s="2"/>
      <c r="N224" s="2"/>
      <c r="O224" s="17"/>
      <c r="P224" s="17"/>
      <c r="Q224" s="17"/>
      <c r="R224" s="17"/>
      <c r="S224" s="17"/>
      <c r="T224" s="18"/>
      <c r="U224" s="17"/>
      <c r="V224" s="18"/>
      <c r="W224" s="17"/>
      <c r="X224" s="17"/>
      <c r="Y224" s="20"/>
      <c r="AF224" s="29">
        <f t="shared" si="44"/>
        <v>0</v>
      </c>
      <c r="AG224" s="29">
        <f t="shared" si="45"/>
        <v>0</v>
      </c>
    </row>
    <row r="225" spans="1:33">
      <c r="A225" s="7"/>
      <c r="B225" s="7"/>
      <c r="C225" s="7"/>
      <c r="D225" s="8">
        <v>37540</v>
      </c>
      <c r="E225" s="9">
        <v>1640</v>
      </c>
      <c r="F225" s="8">
        <v>37540</v>
      </c>
      <c r="G225" s="10">
        <v>60</v>
      </c>
      <c r="H225" s="9">
        <v>1640</v>
      </c>
      <c r="I225" s="11">
        <v>39340</v>
      </c>
      <c r="J225" s="12"/>
      <c r="K225" s="2"/>
      <c r="L225" s="1"/>
      <c r="M225" s="2"/>
      <c r="N225" s="2"/>
      <c r="O225" s="17"/>
      <c r="P225" s="17"/>
      <c r="Q225" s="17"/>
      <c r="R225" s="17"/>
      <c r="S225" s="17"/>
      <c r="T225" s="18"/>
      <c r="U225" s="17"/>
      <c r="V225" s="18"/>
      <c r="W225" s="17"/>
      <c r="X225" s="17"/>
      <c r="Y225" s="20"/>
      <c r="AF225" s="29">
        <f t="shared" si="44"/>
        <v>0</v>
      </c>
      <c r="AG225" s="29">
        <f t="shared" si="45"/>
        <v>0</v>
      </c>
    </row>
    <row r="226" spans="1:33">
      <c r="A226" s="7"/>
      <c r="B226" s="7"/>
      <c r="C226" s="7"/>
      <c r="D226" s="8">
        <v>37540</v>
      </c>
      <c r="E226" s="9">
        <v>1640</v>
      </c>
      <c r="F226" s="8">
        <v>37540</v>
      </c>
      <c r="G226" s="10">
        <v>60</v>
      </c>
      <c r="H226" s="9">
        <v>1640</v>
      </c>
      <c r="I226" s="11">
        <v>39340</v>
      </c>
      <c r="J226" s="12"/>
      <c r="K226" s="2"/>
      <c r="L226" s="1"/>
      <c r="M226" s="2"/>
      <c r="N226" s="2"/>
      <c r="O226" s="17"/>
      <c r="P226" s="17"/>
      <c r="Q226" s="17"/>
      <c r="R226" s="17"/>
      <c r="S226" s="17"/>
      <c r="T226" s="18"/>
      <c r="U226" s="17"/>
      <c r="V226" s="18"/>
      <c r="W226" s="17"/>
      <c r="X226" s="17"/>
      <c r="Y226" s="20"/>
      <c r="AF226" s="29">
        <f t="shared" si="44"/>
        <v>0</v>
      </c>
      <c r="AG226" s="29">
        <f t="shared" si="45"/>
        <v>0</v>
      </c>
    </row>
    <row r="227" spans="1:33">
      <c r="A227" s="7"/>
      <c r="B227" s="7"/>
      <c r="C227" s="7"/>
      <c r="D227" s="8">
        <v>37546</v>
      </c>
      <c r="E227" s="9">
        <v>149</v>
      </c>
      <c r="F227" s="8">
        <v>37546</v>
      </c>
      <c r="G227" s="10">
        <v>60</v>
      </c>
      <c r="H227" s="9">
        <v>149</v>
      </c>
      <c r="I227" s="11">
        <v>39346</v>
      </c>
      <c r="J227" s="12"/>
      <c r="K227" s="2"/>
      <c r="L227" s="1"/>
      <c r="M227" s="2"/>
      <c r="N227" s="2"/>
      <c r="O227" s="17"/>
      <c r="P227" s="17"/>
      <c r="Q227" s="17"/>
      <c r="R227" s="17"/>
      <c r="S227" s="17"/>
      <c r="T227" s="18"/>
      <c r="U227" s="17"/>
      <c r="V227" s="18"/>
      <c r="W227" s="17"/>
      <c r="X227" s="17"/>
      <c r="Y227" s="20"/>
      <c r="AF227" s="29">
        <f t="shared" si="44"/>
        <v>0</v>
      </c>
      <c r="AG227" s="29">
        <f t="shared" si="45"/>
        <v>0</v>
      </c>
    </row>
    <row r="228" spans="1:33">
      <c r="A228" s="7"/>
      <c r="B228" s="7"/>
      <c r="C228" s="7"/>
      <c r="D228" s="8">
        <v>37581</v>
      </c>
      <c r="E228" s="9">
        <v>1400</v>
      </c>
      <c r="F228" s="8">
        <v>37581</v>
      </c>
      <c r="G228" s="10">
        <v>60</v>
      </c>
      <c r="H228" s="9">
        <v>1400</v>
      </c>
      <c r="I228" s="11">
        <v>39381</v>
      </c>
      <c r="J228" s="12"/>
      <c r="K228" s="2"/>
      <c r="L228" s="1"/>
      <c r="M228" s="2"/>
      <c r="N228" s="2"/>
      <c r="O228" s="17"/>
      <c r="P228" s="17"/>
      <c r="Q228" s="17"/>
      <c r="R228" s="17"/>
      <c r="S228" s="17"/>
      <c r="T228" s="18"/>
      <c r="U228" s="17"/>
      <c r="V228" s="18"/>
      <c r="W228" s="17"/>
      <c r="X228" s="17"/>
      <c r="Y228" s="20"/>
      <c r="AF228" s="29">
        <f t="shared" si="44"/>
        <v>0</v>
      </c>
      <c r="AG228" s="29">
        <f t="shared" si="45"/>
        <v>0</v>
      </c>
    </row>
    <row r="229" spans="1:33">
      <c r="A229" s="7"/>
      <c r="B229" s="7"/>
      <c r="C229" s="7"/>
      <c r="D229" s="8">
        <v>37582</v>
      </c>
      <c r="E229" s="9">
        <v>1186</v>
      </c>
      <c r="F229" s="8">
        <v>37582</v>
      </c>
      <c r="G229" s="10">
        <v>60</v>
      </c>
      <c r="H229" s="9">
        <v>1186</v>
      </c>
      <c r="I229" s="11">
        <v>39382</v>
      </c>
      <c r="J229" s="12"/>
      <c r="K229" s="2"/>
      <c r="L229" s="1"/>
      <c r="M229" s="2"/>
      <c r="N229" s="2"/>
      <c r="O229" s="17"/>
      <c r="P229" s="17"/>
      <c r="Q229" s="17"/>
      <c r="R229" s="17"/>
      <c r="S229" s="17"/>
      <c r="T229" s="18"/>
      <c r="U229" s="17"/>
      <c r="V229" s="18"/>
      <c r="W229" s="17"/>
      <c r="X229" s="17"/>
      <c r="Y229" s="20"/>
      <c r="AF229" s="29">
        <f t="shared" si="44"/>
        <v>0</v>
      </c>
      <c r="AG229" s="29">
        <f t="shared" si="45"/>
        <v>0</v>
      </c>
    </row>
    <row r="230" spans="1:33">
      <c r="A230" s="7"/>
      <c r="B230" s="7"/>
      <c r="C230" s="7"/>
      <c r="D230" s="8">
        <v>37610</v>
      </c>
      <c r="E230" s="9">
        <v>295</v>
      </c>
      <c r="F230" s="8">
        <v>37610</v>
      </c>
      <c r="G230" s="10">
        <v>60</v>
      </c>
      <c r="H230" s="9">
        <v>295</v>
      </c>
      <c r="I230" s="11">
        <v>39410</v>
      </c>
      <c r="J230" s="12"/>
      <c r="K230" s="2"/>
      <c r="L230" s="1"/>
      <c r="M230" s="2"/>
      <c r="N230" s="2"/>
      <c r="O230" s="17"/>
      <c r="P230" s="17"/>
      <c r="Q230" s="17"/>
      <c r="R230" s="17"/>
      <c r="S230" s="17"/>
      <c r="T230" s="18"/>
      <c r="U230" s="17"/>
      <c r="V230" s="18"/>
      <c r="W230" s="17"/>
      <c r="X230" s="17"/>
      <c r="Y230" s="20"/>
      <c r="AF230" s="29">
        <f t="shared" si="44"/>
        <v>0</v>
      </c>
      <c r="AG230" s="29">
        <f t="shared" si="45"/>
        <v>0</v>
      </c>
    </row>
    <row r="231" spans="1:33">
      <c r="A231" s="7"/>
      <c r="B231" s="7"/>
      <c r="C231" s="7"/>
      <c r="D231" s="8">
        <v>37608</v>
      </c>
      <c r="E231" s="9">
        <v>912</v>
      </c>
      <c r="F231" s="8">
        <v>37608</v>
      </c>
      <c r="G231" s="10">
        <v>60</v>
      </c>
      <c r="H231" s="9">
        <v>912</v>
      </c>
      <c r="I231" s="11">
        <v>39408</v>
      </c>
      <c r="J231" s="12"/>
      <c r="K231" s="2"/>
      <c r="L231" s="1"/>
      <c r="M231" s="2"/>
      <c r="N231" s="2"/>
      <c r="O231" s="17"/>
      <c r="P231" s="17"/>
      <c r="Q231" s="17"/>
      <c r="R231" s="17"/>
      <c r="S231" s="17"/>
      <c r="T231" s="18"/>
      <c r="U231" s="17"/>
      <c r="V231" s="18"/>
      <c r="W231" s="17"/>
      <c r="X231" s="17"/>
      <c r="Y231" s="20"/>
      <c r="AF231" s="29">
        <f t="shared" si="44"/>
        <v>0</v>
      </c>
      <c r="AG231" s="29">
        <f t="shared" si="45"/>
        <v>0</v>
      </c>
    </row>
    <row r="232" spans="1:33">
      <c r="A232" s="7"/>
      <c r="B232" s="7"/>
      <c r="C232" s="7"/>
      <c r="D232" s="8">
        <v>37628</v>
      </c>
      <c r="E232" s="9">
        <v>1574.2</v>
      </c>
      <c r="F232" s="8">
        <v>37628</v>
      </c>
      <c r="G232" s="10">
        <v>60</v>
      </c>
      <c r="H232" s="9">
        <v>1574.2</v>
      </c>
      <c r="I232" s="11">
        <v>39428</v>
      </c>
      <c r="J232" s="12"/>
      <c r="K232" s="2"/>
      <c r="L232" s="1"/>
      <c r="M232" s="2"/>
      <c r="N232" s="2"/>
      <c r="O232" s="17"/>
      <c r="P232" s="17"/>
      <c r="Q232" s="17"/>
      <c r="R232" s="17"/>
      <c r="S232" s="17"/>
      <c r="T232" s="18"/>
      <c r="U232" s="17"/>
      <c r="V232" s="18"/>
      <c r="W232" s="17"/>
      <c r="X232" s="17"/>
      <c r="Y232" s="20"/>
      <c r="AF232" s="29">
        <f t="shared" si="44"/>
        <v>0</v>
      </c>
      <c r="AG232" s="29">
        <f t="shared" si="45"/>
        <v>0</v>
      </c>
    </row>
    <row r="233" spans="1:33">
      <c r="A233" s="7"/>
      <c r="B233" s="7"/>
      <c r="C233" s="7"/>
      <c r="D233" s="8">
        <v>37678</v>
      </c>
      <c r="E233" s="9">
        <v>293</v>
      </c>
      <c r="F233" s="8">
        <v>37678</v>
      </c>
      <c r="G233" s="10">
        <v>60</v>
      </c>
      <c r="H233" s="9">
        <v>293</v>
      </c>
      <c r="I233" s="11">
        <v>39478</v>
      </c>
      <c r="J233" s="12"/>
      <c r="K233" s="2"/>
      <c r="L233" s="1"/>
      <c r="M233" s="2"/>
      <c r="N233" s="2"/>
      <c r="O233" s="17"/>
      <c r="P233" s="17"/>
      <c r="Q233" s="17"/>
      <c r="R233" s="17"/>
      <c r="S233" s="17"/>
      <c r="T233" s="18"/>
      <c r="U233" s="17"/>
      <c r="V233" s="18"/>
      <c r="W233" s="17"/>
      <c r="X233" s="17"/>
      <c r="Y233" s="20"/>
      <c r="AF233" s="29">
        <f t="shared" si="44"/>
        <v>0</v>
      </c>
      <c r="AG233" s="29">
        <f t="shared" si="45"/>
        <v>0</v>
      </c>
    </row>
    <row r="234" spans="1:33">
      <c r="A234" s="7"/>
      <c r="B234" s="7"/>
      <c r="C234" s="7"/>
      <c r="D234" s="8">
        <v>37686</v>
      </c>
      <c r="E234" s="9">
        <v>245.5</v>
      </c>
      <c r="F234" s="8">
        <v>37686</v>
      </c>
      <c r="G234" s="10">
        <v>60</v>
      </c>
      <c r="H234" s="9">
        <v>245.5</v>
      </c>
      <c r="I234" s="11">
        <v>39486</v>
      </c>
      <c r="J234" s="12"/>
      <c r="K234" s="2"/>
      <c r="L234" s="1"/>
      <c r="M234" s="2"/>
      <c r="N234" s="2"/>
      <c r="O234" s="17"/>
      <c r="P234" s="17"/>
      <c r="Q234" s="17"/>
      <c r="R234" s="17"/>
      <c r="S234" s="17"/>
      <c r="T234" s="18"/>
      <c r="U234" s="17"/>
      <c r="V234" s="18"/>
      <c r="W234" s="17"/>
      <c r="X234" s="17"/>
      <c r="Y234" s="20"/>
      <c r="AF234" s="29">
        <f t="shared" si="44"/>
        <v>0</v>
      </c>
      <c r="AG234" s="29">
        <f t="shared" si="45"/>
        <v>0</v>
      </c>
    </row>
    <row r="235" spans="1:33">
      <c r="A235" s="7"/>
      <c r="B235" s="7"/>
      <c r="C235" s="7"/>
      <c r="D235" s="8">
        <v>37684</v>
      </c>
      <c r="E235" s="9">
        <v>321.07</v>
      </c>
      <c r="F235" s="8">
        <v>37684</v>
      </c>
      <c r="G235" s="10">
        <v>60</v>
      </c>
      <c r="H235" s="9">
        <v>321.07</v>
      </c>
      <c r="I235" s="11">
        <v>39484</v>
      </c>
      <c r="J235" s="12"/>
      <c r="K235" s="2"/>
      <c r="L235" s="1"/>
      <c r="M235" s="2"/>
      <c r="N235" s="2"/>
      <c r="O235" s="17"/>
      <c r="P235" s="17"/>
      <c r="Q235" s="17"/>
      <c r="R235" s="17"/>
      <c r="S235" s="17"/>
      <c r="T235" s="18"/>
      <c r="U235" s="17"/>
      <c r="V235" s="18"/>
      <c r="W235" s="17"/>
      <c r="X235" s="17"/>
      <c r="Y235" s="20"/>
      <c r="AF235" s="29">
        <f t="shared" si="44"/>
        <v>0</v>
      </c>
      <c r="AG235" s="29">
        <f t="shared" si="45"/>
        <v>0</v>
      </c>
    </row>
    <row r="236" spans="1:33">
      <c r="A236" s="7"/>
      <c r="B236" s="7"/>
      <c r="C236" s="7"/>
      <c r="D236" s="8">
        <v>37684</v>
      </c>
      <c r="E236" s="9">
        <v>710.7</v>
      </c>
      <c r="F236" s="8">
        <v>37684</v>
      </c>
      <c r="G236" s="10">
        <v>60</v>
      </c>
      <c r="H236" s="9">
        <v>710.7</v>
      </c>
      <c r="I236" s="11">
        <v>39484</v>
      </c>
      <c r="J236" s="12"/>
      <c r="K236" s="2"/>
      <c r="L236" s="1"/>
      <c r="M236" s="2"/>
      <c r="N236" s="2"/>
      <c r="O236" s="17"/>
      <c r="P236" s="17"/>
      <c r="Q236" s="17"/>
      <c r="R236" s="17"/>
      <c r="S236" s="17"/>
      <c r="T236" s="18"/>
      <c r="U236" s="17"/>
      <c r="V236" s="18"/>
      <c r="W236" s="17"/>
      <c r="X236" s="17"/>
      <c r="Y236" s="20"/>
      <c r="AF236" s="29">
        <f t="shared" si="44"/>
        <v>0</v>
      </c>
      <c r="AG236" s="29">
        <f t="shared" si="45"/>
        <v>0</v>
      </c>
    </row>
    <row r="237" spans="1:33">
      <c r="A237" s="7"/>
      <c r="B237" s="7"/>
      <c r="C237" s="7"/>
      <c r="D237" s="8">
        <v>37691</v>
      </c>
      <c r="E237" s="9">
        <v>920.73</v>
      </c>
      <c r="F237" s="8">
        <v>37691</v>
      </c>
      <c r="G237" s="10">
        <v>60</v>
      </c>
      <c r="H237" s="9">
        <v>920.73</v>
      </c>
      <c r="I237" s="11">
        <v>39491</v>
      </c>
      <c r="J237" s="12"/>
      <c r="K237" s="2"/>
      <c r="L237" s="1"/>
      <c r="M237" s="2"/>
      <c r="N237" s="2"/>
      <c r="O237" s="17"/>
      <c r="P237" s="17"/>
      <c r="Q237" s="17"/>
      <c r="R237" s="17"/>
      <c r="S237" s="17"/>
      <c r="T237" s="18"/>
      <c r="U237" s="17"/>
      <c r="V237" s="18"/>
      <c r="W237" s="17"/>
      <c r="X237" s="17"/>
      <c r="Y237" s="20"/>
      <c r="AF237" s="29">
        <f t="shared" si="44"/>
        <v>0</v>
      </c>
      <c r="AG237" s="29">
        <f t="shared" si="45"/>
        <v>0</v>
      </c>
    </row>
    <row r="238" spans="1:33">
      <c r="A238" s="7"/>
      <c r="B238" s="7"/>
      <c r="C238" s="7"/>
      <c r="D238" s="8">
        <v>37691</v>
      </c>
      <c r="E238" s="9">
        <v>383.7</v>
      </c>
      <c r="F238" s="8">
        <v>37691</v>
      </c>
      <c r="G238" s="10">
        <v>60</v>
      </c>
      <c r="H238" s="9">
        <v>383.7</v>
      </c>
      <c r="I238" s="11">
        <v>39491</v>
      </c>
      <c r="J238" s="12"/>
      <c r="K238" s="2"/>
      <c r="L238" s="1"/>
      <c r="M238" s="2"/>
      <c r="N238" s="2"/>
      <c r="O238" s="17"/>
      <c r="P238" s="17"/>
      <c r="Q238" s="17"/>
      <c r="R238" s="17"/>
      <c r="S238" s="17"/>
      <c r="T238" s="18"/>
      <c r="U238" s="17"/>
      <c r="V238" s="18"/>
      <c r="W238" s="17"/>
      <c r="X238" s="17"/>
      <c r="Y238" s="20"/>
      <c r="AF238" s="29">
        <f t="shared" si="44"/>
        <v>0</v>
      </c>
      <c r="AG238" s="29">
        <f t="shared" si="45"/>
        <v>0</v>
      </c>
    </row>
    <row r="239" spans="1:33">
      <c r="A239" s="7"/>
      <c r="B239" s="7"/>
      <c r="C239" s="7"/>
      <c r="D239" s="8">
        <v>37698</v>
      </c>
      <c r="E239" s="9">
        <v>2760</v>
      </c>
      <c r="F239" s="8">
        <v>37698</v>
      </c>
      <c r="G239" s="10">
        <v>60</v>
      </c>
      <c r="H239" s="9">
        <v>2760</v>
      </c>
      <c r="I239" s="11">
        <v>39498</v>
      </c>
      <c r="J239" s="12"/>
      <c r="K239" s="2"/>
      <c r="L239" s="1"/>
      <c r="M239" s="2"/>
      <c r="N239" s="2"/>
      <c r="O239" s="17"/>
      <c r="P239" s="17"/>
      <c r="Q239" s="17"/>
      <c r="R239" s="17"/>
      <c r="S239" s="17"/>
      <c r="T239" s="18"/>
      <c r="U239" s="17"/>
      <c r="V239" s="18"/>
      <c r="W239" s="17"/>
      <c r="X239" s="17"/>
      <c r="Y239" s="20"/>
      <c r="AF239" s="29">
        <f t="shared" si="44"/>
        <v>0</v>
      </c>
      <c r="AG239" s="29">
        <f t="shared" si="45"/>
        <v>0</v>
      </c>
    </row>
    <row r="240" spans="1:33">
      <c r="A240" s="7"/>
      <c r="B240" s="7"/>
      <c r="C240" s="7"/>
      <c r="D240" s="8">
        <v>37712</v>
      </c>
      <c r="E240" s="9">
        <v>242.47</v>
      </c>
      <c r="F240" s="8">
        <v>37712</v>
      </c>
      <c r="G240" s="10">
        <v>60</v>
      </c>
      <c r="H240" s="9">
        <v>242.47</v>
      </c>
      <c r="I240" s="11">
        <v>39512</v>
      </c>
      <c r="J240" s="12"/>
      <c r="K240" s="2"/>
      <c r="L240" s="1"/>
      <c r="M240" s="2"/>
      <c r="N240" s="2"/>
      <c r="O240" s="17"/>
      <c r="P240" s="17"/>
      <c r="Q240" s="17"/>
      <c r="R240" s="17"/>
      <c r="S240" s="17"/>
      <c r="T240" s="18"/>
      <c r="U240" s="17"/>
      <c r="V240" s="18"/>
      <c r="W240" s="17"/>
      <c r="X240" s="17"/>
      <c r="Y240" s="20"/>
      <c r="AF240" s="29">
        <f t="shared" si="44"/>
        <v>0</v>
      </c>
      <c r="AG240" s="29">
        <f t="shared" si="45"/>
        <v>0</v>
      </c>
    </row>
    <row r="241" spans="1:33">
      <c r="A241" s="7"/>
      <c r="B241" s="7"/>
      <c r="C241" s="7"/>
      <c r="D241" s="8">
        <v>37718</v>
      </c>
      <c r="E241" s="9">
        <v>2500</v>
      </c>
      <c r="F241" s="8">
        <v>37718</v>
      </c>
      <c r="G241" s="10">
        <v>60</v>
      </c>
      <c r="H241" s="9">
        <v>2500</v>
      </c>
      <c r="I241" s="11">
        <v>39518</v>
      </c>
      <c r="J241" s="12"/>
      <c r="K241" s="2"/>
      <c r="L241" s="1"/>
      <c r="M241" s="2"/>
      <c r="N241" s="2"/>
      <c r="O241" s="17"/>
      <c r="P241" s="17"/>
      <c r="Q241" s="17"/>
      <c r="R241" s="17"/>
      <c r="S241" s="17"/>
      <c r="T241" s="18"/>
      <c r="U241" s="17"/>
      <c r="V241" s="18"/>
      <c r="W241" s="17"/>
      <c r="X241" s="17"/>
      <c r="Y241" s="20"/>
      <c r="AF241" s="29">
        <f t="shared" si="44"/>
        <v>0</v>
      </c>
      <c r="AG241" s="29">
        <f t="shared" si="45"/>
        <v>0</v>
      </c>
    </row>
    <row r="242" spans="1:33">
      <c r="A242" s="7"/>
      <c r="B242" s="7"/>
      <c r="C242" s="7"/>
      <c r="D242" s="8">
        <v>37832</v>
      </c>
      <c r="E242" s="9">
        <v>4728</v>
      </c>
      <c r="F242" s="8">
        <v>37832</v>
      </c>
      <c r="G242" s="10">
        <v>60</v>
      </c>
      <c r="H242" s="9">
        <v>4728</v>
      </c>
      <c r="I242" s="11">
        <v>39632</v>
      </c>
      <c r="J242" s="12"/>
      <c r="K242" s="2"/>
      <c r="L242" s="1"/>
      <c r="M242" s="2"/>
      <c r="N242" s="2"/>
      <c r="O242" s="17"/>
      <c r="P242" s="17"/>
      <c r="Q242" s="17"/>
      <c r="R242" s="17"/>
      <c r="S242" s="17"/>
      <c r="T242" s="18"/>
      <c r="U242" s="17"/>
      <c r="V242" s="18"/>
      <c r="W242" s="17"/>
      <c r="X242" s="17"/>
      <c r="Y242" s="20"/>
      <c r="AF242" s="29">
        <f t="shared" si="44"/>
        <v>0</v>
      </c>
      <c r="AG242" s="29">
        <f t="shared" si="45"/>
        <v>0</v>
      </c>
    </row>
    <row r="243" spans="1:33">
      <c r="A243" s="7"/>
      <c r="B243" s="7"/>
      <c r="C243" s="7"/>
      <c r="D243" s="8">
        <v>37851</v>
      </c>
      <c r="E243" s="9">
        <v>925</v>
      </c>
      <c r="F243" s="8">
        <v>37851</v>
      </c>
      <c r="G243" s="10">
        <v>60</v>
      </c>
      <c r="H243" s="9">
        <v>925</v>
      </c>
      <c r="I243" s="11">
        <v>39651</v>
      </c>
      <c r="J243" s="12"/>
      <c r="K243" s="2"/>
      <c r="L243" s="1"/>
      <c r="M243" s="2"/>
      <c r="N243" s="2"/>
      <c r="O243" s="17"/>
      <c r="P243" s="17"/>
      <c r="Q243" s="17"/>
      <c r="R243" s="17"/>
      <c r="S243" s="17"/>
      <c r="T243" s="18"/>
      <c r="U243" s="17"/>
      <c r="V243" s="18"/>
      <c r="W243" s="17"/>
      <c r="X243" s="17"/>
      <c r="Y243" s="20"/>
      <c r="AF243" s="29">
        <f t="shared" si="44"/>
        <v>0</v>
      </c>
      <c r="AG243" s="29">
        <f t="shared" si="45"/>
        <v>0</v>
      </c>
    </row>
    <row r="244" spans="1:33">
      <c r="A244" s="7"/>
      <c r="B244" s="7"/>
      <c r="C244" s="7"/>
      <c r="D244" s="8">
        <v>37847</v>
      </c>
      <c r="E244" s="9">
        <v>422</v>
      </c>
      <c r="F244" s="8">
        <v>37847</v>
      </c>
      <c r="G244" s="10">
        <v>60</v>
      </c>
      <c r="H244" s="9">
        <v>422</v>
      </c>
      <c r="I244" s="11">
        <v>39647</v>
      </c>
      <c r="J244" s="12"/>
      <c r="K244" s="2"/>
      <c r="L244" s="1"/>
      <c r="M244" s="2"/>
      <c r="N244" s="2"/>
      <c r="O244" s="17"/>
      <c r="P244" s="17"/>
      <c r="Q244" s="17"/>
      <c r="R244" s="17"/>
      <c r="S244" s="17"/>
      <c r="T244" s="18"/>
      <c r="U244" s="17"/>
      <c r="V244" s="18"/>
      <c r="W244" s="17"/>
      <c r="X244" s="17"/>
      <c r="Y244" s="20"/>
      <c r="AF244" s="29">
        <f t="shared" si="44"/>
        <v>0</v>
      </c>
      <c r="AG244" s="29">
        <f t="shared" si="45"/>
        <v>0</v>
      </c>
    </row>
    <row r="245" spans="1:33">
      <c r="A245" s="7"/>
      <c r="B245" s="7"/>
      <c r="C245" s="7"/>
      <c r="D245" s="8">
        <v>37869</v>
      </c>
      <c r="E245" s="9">
        <v>204</v>
      </c>
      <c r="F245" s="8">
        <v>37869</v>
      </c>
      <c r="G245" s="10">
        <v>60</v>
      </c>
      <c r="H245" s="9">
        <v>204</v>
      </c>
      <c r="I245" s="11">
        <v>39669</v>
      </c>
      <c r="J245" s="12"/>
      <c r="K245" s="2"/>
      <c r="L245" s="1"/>
      <c r="M245" s="2"/>
      <c r="N245" s="2"/>
      <c r="O245" s="17"/>
      <c r="P245" s="17"/>
      <c r="Q245" s="17"/>
      <c r="R245" s="17"/>
      <c r="S245" s="17"/>
      <c r="T245" s="18"/>
      <c r="U245" s="17"/>
      <c r="V245" s="18"/>
      <c r="W245" s="17"/>
      <c r="X245" s="17"/>
      <c r="Y245" s="20"/>
      <c r="AF245" s="29">
        <f t="shared" si="44"/>
        <v>0</v>
      </c>
      <c r="AG245" s="29">
        <f t="shared" si="45"/>
        <v>0</v>
      </c>
    </row>
    <row r="246" spans="1:33">
      <c r="A246" s="7"/>
      <c r="B246" s="7"/>
      <c r="C246" s="7"/>
      <c r="D246" s="8">
        <v>37876</v>
      </c>
      <c r="E246" s="9">
        <v>1499</v>
      </c>
      <c r="F246" s="8">
        <v>37876</v>
      </c>
      <c r="G246" s="10">
        <v>60</v>
      </c>
      <c r="H246" s="9">
        <v>1499</v>
      </c>
      <c r="I246" s="11">
        <v>39676</v>
      </c>
      <c r="J246" s="12"/>
      <c r="K246" s="2"/>
      <c r="L246" s="1"/>
      <c r="M246" s="2"/>
      <c r="N246" s="2"/>
      <c r="O246" s="17"/>
      <c r="P246" s="17"/>
      <c r="Q246" s="17"/>
      <c r="R246" s="17"/>
      <c r="S246" s="17"/>
      <c r="T246" s="18"/>
      <c r="U246" s="17"/>
      <c r="V246" s="18"/>
      <c r="W246" s="17"/>
      <c r="X246" s="17"/>
      <c r="Y246" s="20"/>
      <c r="AF246" s="29">
        <f t="shared" si="44"/>
        <v>0</v>
      </c>
      <c r="AG246" s="29">
        <f t="shared" si="45"/>
        <v>0</v>
      </c>
    </row>
    <row r="247" spans="1:33">
      <c r="A247" s="7"/>
      <c r="B247" s="7"/>
      <c r="C247" s="7"/>
      <c r="D247" s="8">
        <v>37894</v>
      </c>
      <c r="E247" s="9">
        <v>121.53</v>
      </c>
      <c r="F247" s="8">
        <v>37894</v>
      </c>
      <c r="G247" s="10">
        <v>60</v>
      </c>
      <c r="H247" s="9">
        <v>121.53</v>
      </c>
      <c r="I247" s="11">
        <v>39694</v>
      </c>
      <c r="J247" s="12"/>
      <c r="K247" s="2"/>
      <c r="L247" s="1"/>
      <c r="M247" s="2"/>
      <c r="N247" s="2"/>
      <c r="O247" s="17"/>
      <c r="P247" s="17"/>
      <c r="Q247" s="17"/>
      <c r="R247" s="17"/>
      <c r="S247" s="17"/>
      <c r="T247" s="18"/>
      <c r="U247" s="17"/>
      <c r="V247" s="18"/>
      <c r="W247" s="17"/>
      <c r="X247" s="17"/>
      <c r="Y247" s="20"/>
      <c r="AF247" s="29">
        <f t="shared" si="44"/>
        <v>0</v>
      </c>
      <c r="AG247" s="29">
        <f t="shared" si="45"/>
        <v>0</v>
      </c>
    </row>
    <row r="248" spans="1:33">
      <c r="A248" s="7"/>
      <c r="B248" s="7"/>
      <c r="C248" s="7"/>
      <c r="D248" s="8">
        <v>37904</v>
      </c>
      <c r="E248" s="9">
        <v>2582.87</v>
      </c>
      <c r="F248" s="8">
        <v>37904</v>
      </c>
      <c r="G248" s="10">
        <v>60</v>
      </c>
      <c r="H248" s="9">
        <v>2582.87</v>
      </c>
      <c r="I248" s="11">
        <v>39704</v>
      </c>
      <c r="J248" s="12"/>
      <c r="K248" s="2"/>
      <c r="L248" s="1"/>
      <c r="M248" s="2"/>
      <c r="N248" s="2"/>
      <c r="O248" s="17"/>
      <c r="P248" s="17"/>
      <c r="Q248" s="17"/>
      <c r="R248" s="17"/>
      <c r="S248" s="17"/>
      <c r="T248" s="18"/>
      <c r="U248" s="17"/>
      <c r="V248" s="18"/>
      <c r="W248" s="17"/>
      <c r="X248" s="17"/>
      <c r="Y248" s="20"/>
      <c r="AF248" s="29">
        <f t="shared" si="44"/>
        <v>0</v>
      </c>
      <c r="AG248" s="29">
        <f t="shared" si="45"/>
        <v>0</v>
      </c>
    </row>
    <row r="249" spans="1:33">
      <c r="A249" s="7"/>
      <c r="B249" s="7"/>
      <c r="C249" s="7"/>
      <c r="D249" s="8">
        <v>37914</v>
      </c>
      <c r="E249" s="9">
        <v>690</v>
      </c>
      <c r="F249" s="8">
        <v>37914</v>
      </c>
      <c r="G249" s="10">
        <v>60</v>
      </c>
      <c r="H249" s="9">
        <v>690</v>
      </c>
      <c r="I249" s="11">
        <v>39714</v>
      </c>
      <c r="J249" s="12"/>
      <c r="K249" s="2"/>
      <c r="L249" s="1"/>
      <c r="M249" s="2"/>
      <c r="N249" s="2"/>
      <c r="O249" s="17"/>
      <c r="P249" s="17"/>
      <c r="Q249" s="17"/>
      <c r="R249" s="17"/>
      <c r="S249" s="17"/>
      <c r="T249" s="18"/>
      <c r="U249" s="17"/>
      <c r="V249" s="18"/>
      <c r="W249" s="17"/>
      <c r="X249" s="17"/>
      <c r="Y249" s="20"/>
      <c r="AF249" s="29">
        <f t="shared" si="44"/>
        <v>0</v>
      </c>
      <c r="AG249" s="29">
        <f t="shared" si="45"/>
        <v>0</v>
      </c>
    </row>
    <row r="250" spans="1:33">
      <c r="A250" s="7"/>
      <c r="B250" s="7"/>
      <c r="C250" s="7"/>
      <c r="D250" s="8">
        <v>37929</v>
      </c>
      <c r="E250" s="9">
        <v>198</v>
      </c>
      <c r="F250" s="8">
        <v>37929</v>
      </c>
      <c r="G250" s="10">
        <v>60</v>
      </c>
      <c r="H250" s="9">
        <v>198</v>
      </c>
      <c r="I250" s="11">
        <v>39729</v>
      </c>
      <c r="J250" s="12"/>
      <c r="K250" s="2"/>
      <c r="L250" s="1"/>
      <c r="M250" s="2"/>
      <c r="N250" s="2"/>
      <c r="O250" s="17"/>
      <c r="P250" s="17"/>
      <c r="Q250" s="17"/>
      <c r="R250" s="17"/>
      <c r="S250" s="17"/>
      <c r="T250" s="18"/>
      <c r="U250" s="17"/>
      <c r="V250" s="18"/>
      <c r="W250" s="17"/>
      <c r="X250" s="17"/>
      <c r="Y250" s="20"/>
      <c r="AF250" s="29">
        <f t="shared" si="44"/>
        <v>0</v>
      </c>
      <c r="AG250" s="29">
        <f t="shared" si="45"/>
        <v>0</v>
      </c>
    </row>
    <row r="251" spans="1:33">
      <c r="A251" s="7"/>
      <c r="B251" s="7"/>
      <c r="C251" s="7"/>
      <c r="D251" s="8">
        <v>37951</v>
      </c>
      <c r="E251" s="9">
        <v>369.8</v>
      </c>
      <c r="F251" s="8">
        <v>37951</v>
      </c>
      <c r="G251" s="10">
        <v>60</v>
      </c>
      <c r="H251" s="9">
        <v>369.8</v>
      </c>
      <c r="I251" s="11">
        <v>39751</v>
      </c>
      <c r="J251" s="12"/>
      <c r="K251" s="2"/>
      <c r="L251" s="1"/>
      <c r="M251" s="2"/>
      <c r="N251" s="2"/>
      <c r="O251" s="17"/>
      <c r="P251" s="17"/>
      <c r="Q251" s="17"/>
      <c r="R251" s="17"/>
      <c r="S251" s="17"/>
      <c r="T251" s="18"/>
      <c r="U251" s="17"/>
      <c r="V251" s="18"/>
      <c r="W251" s="17"/>
      <c r="X251" s="17"/>
      <c r="Y251" s="20"/>
      <c r="AF251" s="29">
        <f t="shared" si="44"/>
        <v>0</v>
      </c>
      <c r="AG251" s="29">
        <f t="shared" si="45"/>
        <v>0</v>
      </c>
    </row>
    <row r="252" spans="1:33">
      <c r="A252" s="7"/>
      <c r="B252" s="7"/>
      <c r="C252" s="7"/>
      <c r="D252" s="8">
        <v>37945</v>
      </c>
      <c r="E252" s="9">
        <v>91.71</v>
      </c>
      <c r="F252" s="8">
        <v>37945</v>
      </c>
      <c r="G252" s="10">
        <v>60</v>
      </c>
      <c r="H252" s="9">
        <v>91.71</v>
      </c>
      <c r="I252" s="11">
        <v>39745</v>
      </c>
      <c r="J252" s="12"/>
      <c r="K252" s="2"/>
      <c r="L252" s="1"/>
      <c r="M252" s="2"/>
      <c r="N252" s="2"/>
      <c r="O252" s="17"/>
      <c r="P252" s="17"/>
      <c r="Q252" s="17"/>
      <c r="R252" s="17"/>
      <c r="S252" s="17"/>
      <c r="T252" s="18"/>
      <c r="U252" s="17"/>
      <c r="V252" s="18"/>
      <c r="W252" s="17"/>
      <c r="X252" s="17"/>
      <c r="Y252" s="20"/>
      <c r="AF252" s="29">
        <f t="shared" si="44"/>
        <v>0</v>
      </c>
      <c r="AG252" s="29">
        <f t="shared" si="45"/>
        <v>0</v>
      </c>
    </row>
    <row r="253" spans="1:33">
      <c r="A253" s="7"/>
      <c r="B253" s="7"/>
      <c r="C253" s="7"/>
      <c r="D253" s="8">
        <v>37964</v>
      </c>
      <c r="E253" s="9">
        <v>310.60000000000002</v>
      </c>
      <c r="F253" s="8">
        <v>37964</v>
      </c>
      <c r="G253" s="10">
        <v>60</v>
      </c>
      <c r="H253" s="9">
        <v>310.60000000000002</v>
      </c>
      <c r="I253" s="11">
        <v>39764</v>
      </c>
      <c r="J253" s="12"/>
      <c r="K253" s="2"/>
      <c r="L253" s="1"/>
      <c r="M253" s="2"/>
      <c r="N253" s="2"/>
      <c r="O253" s="17"/>
      <c r="P253" s="17"/>
      <c r="Q253" s="17"/>
      <c r="R253" s="17"/>
      <c r="S253" s="17"/>
      <c r="T253" s="18"/>
      <c r="U253" s="17"/>
      <c r="V253" s="18"/>
      <c r="W253" s="17"/>
      <c r="X253" s="17"/>
      <c r="Y253" s="20"/>
      <c r="AF253" s="29">
        <f t="shared" si="44"/>
        <v>0</v>
      </c>
      <c r="AG253" s="29">
        <f t="shared" si="45"/>
        <v>0</v>
      </c>
    </row>
    <row r="254" spans="1:33">
      <c r="A254" s="7"/>
      <c r="B254" s="7"/>
      <c r="C254" s="7"/>
      <c r="D254" s="8">
        <v>37998</v>
      </c>
      <c r="E254" s="9">
        <v>760.3</v>
      </c>
      <c r="F254" s="8">
        <v>37998</v>
      </c>
      <c r="G254" s="10">
        <v>60</v>
      </c>
      <c r="H254" s="9">
        <v>760.3</v>
      </c>
      <c r="I254" s="11">
        <v>39798</v>
      </c>
      <c r="J254" s="12"/>
      <c r="K254" s="2"/>
      <c r="L254" s="1"/>
      <c r="M254" s="2"/>
      <c r="N254" s="2"/>
      <c r="O254" s="17"/>
      <c r="P254" s="17"/>
      <c r="Q254" s="17"/>
      <c r="R254" s="17"/>
      <c r="S254" s="17"/>
      <c r="T254" s="18"/>
      <c r="U254" s="17"/>
      <c r="V254" s="18"/>
      <c r="W254" s="17"/>
      <c r="X254" s="17"/>
      <c r="Y254" s="20"/>
      <c r="AF254" s="29">
        <f t="shared" si="44"/>
        <v>4.9855737704918113</v>
      </c>
      <c r="AG254" s="29">
        <f t="shared" si="45"/>
        <v>0</v>
      </c>
    </row>
    <row r="255" spans="1:33">
      <c r="A255" s="7"/>
      <c r="B255" s="7"/>
      <c r="C255" s="7"/>
      <c r="D255" s="8">
        <v>38077</v>
      </c>
      <c r="E255" s="9">
        <v>509.7</v>
      </c>
      <c r="F255" s="8">
        <v>38077</v>
      </c>
      <c r="G255" s="10">
        <v>60</v>
      </c>
      <c r="H255" s="9">
        <v>509.7</v>
      </c>
      <c r="I255" s="11">
        <v>39877</v>
      </c>
      <c r="J255" s="12"/>
      <c r="K255" s="2"/>
      <c r="L255" s="1"/>
      <c r="M255" s="2"/>
      <c r="N255" s="2"/>
      <c r="O255" s="17"/>
      <c r="P255" s="17"/>
      <c r="Q255" s="17"/>
      <c r="R255" s="17"/>
      <c r="S255" s="17"/>
      <c r="T255" s="18"/>
      <c r="U255" s="17"/>
      <c r="V255" s="18"/>
      <c r="W255" s="17"/>
      <c r="X255" s="17"/>
      <c r="Y255" s="20"/>
      <c r="AF255" s="29">
        <f t="shared" si="44"/>
        <v>25.345737704918037</v>
      </c>
      <c r="AG255" s="29">
        <f t="shared" si="45"/>
        <v>0</v>
      </c>
    </row>
    <row r="256" spans="1:33">
      <c r="A256" s="7"/>
      <c r="B256" s="7"/>
      <c r="C256" s="7"/>
      <c r="D256" s="8">
        <v>38077</v>
      </c>
      <c r="E256" s="9">
        <v>169.9</v>
      </c>
      <c r="F256" s="8">
        <v>38077</v>
      </c>
      <c r="G256" s="10">
        <v>60</v>
      </c>
      <c r="H256" s="9">
        <v>169.9</v>
      </c>
      <c r="I256" s="11">
        <v>39877</v>
      </c>
      <c r="J256" s="12"/>
      <c r="K256" s="2"/>
      <c r="L256" s="1"/>
      <c r="M256" s="2"/>
      <c r="N256" s="2"/>
      <c r="O256" s="17"/>
      <c r="P256" s="17"/>
      <c r="Q256" s="17"/>
      <c r="R256" s="17"/>
      <c r="S256" s="17"/>
      <c r="T256" s="18"/>
      <c r="U256" s="17"/>
      <c r="V256" s="18"/>
      <c r="W256" s="17"/>
      <c r="X256" s="17"/>
      <c r="Y256" s="20"/>
      <c r="AF256" s="29">
        <f t="shared" si="44"/>
        <v>8.44857923497268</v>
      </c>
      <c r="AG256" s="29">
        <f t="shared" si="45"/>
        <v>0</v>
      </c>
    </row>
    <row r="257" spans="1:33">
      <c r="A257" s="7"/>
      <c r="B257" s="7"/>
      <c r="C257" s="7"/>
      <c r="D257" s="8">
        <v>38106</v>
      </c>
      <c r="E257" s="9">
        <v>1860</v>
      </c>
      <c r="F257" s="8">
        <v>38106</v>
      </c>
      <c r="G257" s="10">
        <v>60</v>
      </c>
      <c r="H257" s="9">
        <v>1860</v>
      </c>
      <c r="I257" s="11">
        <v>39906</v>
      </c>
      <c r="J257" s="12"/>
      <c r="K257" s="2"/>
      <c r="L257" s="1"/>
      <c r="M257" s="2"/>
      <c r="N257" s="2"/>
      <c r="O257" s="17"/>
      <c r="P257" s="17"/>
      <c r="Q257" s="17"/>
      <c r="R257" s="17"/>
      <c r="S257" s="17"/>
      <c r="T257" s="18"/>
      <c r="U257" s="17"/>
      <c r="V257" s="18"/>
      <c r="W257" s="17"/>
      <c r="X257" s="17"/>
      <c r="Y257" s="20"/>
      <c r="AF257" s="29">
        <f t="shared" si="44"/>
        <v>121.96721311475412</v>
      </c>
      <c r="AG257" s="29">
        <f t="shared" si="45"/>
        <v>0</v>
      </c>
    </row>
    <row r="258" spans="1:33">
      <c r="A258" s="7"/>
      <c r="B258" s="7"/>
      <c r="C258" s="7"/>
      <c r="D258" s="8">
        <v>38110</v>
      </c>
      <c r="E258" s="9">
        <v>1860</v>
      </c>
      <c r="F258" s="8">
        <v>38110</v>
      </c>
      <c r="G258" s="10">
        <v>60</v>
      </c>
      <c r="H258" s="9">
        <v>1860</v>
      </c>
      <c r="I258" s="11">
        <v>39910</v>
      </c>
      <c r="J258" s="12"/>
      <c r="K258" s="2"/>
      <c r="L258" s="1"/>
      <c r="M258" s="2"/>
      <c r="N258" s="2"/>
      <c r="O258" s="17"/>
      <c r="P258" s="17"/>
      <c r="Q258" s="17"/>
      <c r="R258" s="17"/>
      <c r="S258" s="17"/>
      <c r="T258" s="18"/>
      <c r="U258" s="17"/>
      <c r="V258" s="18"/>
      <c r="W258" s="17"/>
      <c r="X258" s="17"/>
      <c r="Y258" s="20"/>
      <c r="AF258" s="29">
        <f t="shared" si="44"/>
        <v>126.03278688524588</v>
      </c>
      <c r="AG258" s="29">
        <f t="shared" si="45"/>
        <v>0</v>
      </c>
    </row>
    <row r="259" spans="1:33">
      <c r="A259" s="7"/>
      <c r="B259" s="7"/>
      <c r="C259" s="7"/>
      <c r="D259" s="8">
        <v>38017</v>
      </c>
      <c r="E259" s="9">
        <v>1201.94</v>
      </c>
      <c r="F259" s="8">
        <v>38017</v>
      </c>
      <c r="G259" s="10">
        <v>60</v>
      </c>
      <c r="H259" s="9">
        <v>1201.94</v>
      </c>
      <c r="I259" s="11">
        <v>39817</v>
      </c>
      <c r="J259" s="12"/>
      <c r="K259" s="2"/>
      <c r="L259" s="1"/>
      <c r="M259" s="2"/>
      <c r="N259" s="2"/>
      <c r="O259" s="17"/>
      <c r="P259" s="17"/>
      <c r="Q259" s="17"/>
      <c r="R259" s="17"/>
      <c r="S259" s="17"/>
      <c r="T259" s="18"/>
      <c r="U259" s="17"/>
      <c r="V259" s="18"/>
      <c r="W259" s="17"/>
      <c r="X259" s="17"/>
      <c r="Y259" s="20"/>
      <c r="AF259" s="29">
        <f t="shared" ref="AF259:AF322" si="46">IF(YEAR($F259)&gt;AF$2,0,IF(YEAR($F259)=AF$2,(CONCATENATE("31/12/",AF$2)-$D259)/(30.5*$G259)*$E259,IF(YEAR(($F259+$G259*30.5))&lt;AF$2,0,IF(YEAR($F259+$G259*30.5)=AF$2,$E259*(12/$G259)-(CONCATENATE("31/12/",YEAR($D259))-$D259)/(30.5*$G259)*$E259,$E259*12/$G259))))</f>
        <v>20.360732240437159</v>
      </c>
      <c r="AG259" s="29">
        <f t="shared" si="45"/>
        <v>0</v>
      </c>
    </row>
    <row r="260" spans="1:33">
      <c r="A260" s="7"/>
      <c r="B260" s="7"/>
      <c r="C260" s="7"/>
      <c r="D260" s="8">
        <v>38124</v>
      </c>
      <c r="E260" s="9">
        <v>566.5</v>
      </c>
      <c r="F260" s="8">
        <v>38124</v>
      </c>
      <c r="G260" s="10">
        <v>60</v>
      </c>
      <c r="H260" s="9">
        <v>566.5</v>
      </c>
      <c r="I260" s="11">
        <v>39924</v>
      </c>
      <c r="J260" s="12"/>
      <c r="K260" s="2"/>
      <c r="L260" s="1"/>
      <c r="M260" s="2"/>
      <c r="N260" s="2"/>
      <c r="O260" s="17"/>
      <c r="P260" s="17"/>
      <c r="Q260" s="17"/>
      <c r="R260" s="17"/>
      <c r="S260" s="17"/>
      <c r="T260" s="18"/>
      <c r="U260" s="17"/>
      <c r="V260" s="18"/>
      <c r="W260" s="17"/>
      <c r="X260" s="17"/>
      <c r="Y260" s="20"/>
      <c r="AF260" s="29">
        <f t="shared" si="46"/>
        <v>42.719672131147547</v>
      </c>
      <c r="AG260" s="29">
        <f t="shared" si="45"/>
        <v>0</v>
      </c>
    </row>
    <row r="261" spans="1:33">
      <c r="A261" s="7"/>
      <c r="B261" s="7"/>
      <c r="C261" s="7"/>
      <c r="D261" s="8">
        <v>38128</v>
      </c>
      <c r="E261" s="9">
        <v>1295.3</v>
      </c>
      <c r="F261" s="8">
        <v>38128</v>
      </c>
      <c r="G261" s="10">
        <v>60</v>
      </c>
      <c r="H261" s="9">
        <v>1295.3</v>
      </c>
      <c r="I261" s="11">
        <v>39928</v>
      </c>
      <c r="J261" s="12"/>
      <c r="K261" s="2"/>
      <c r="L261" s="1"/>
      <c r="M261" s="2"/>
      <c r="N261" s="2"/>
      <c r="O261" s="17"/>
      <c r="P261" s="17"/>
      <c r="Q261" s="17"/>
      <c r="R261" s="17"/>
      <c r="S261" s="17"/>
      <c r="T261" s="18"/>
      <c r="U261" s="17"/>
      <c r="V261" s="18"/>
      <c r="W261" s="17"/>
      <c r="X261" s="17"/>
      <c r="Y261" s="20"/>
      <c r="AF261" s="29">
        <f t="shared" si="46"/>
        <v>100.50961748633881</v>
      </c>
      <c r="AG261" s="29">
        <f t="shared" ref="AG261:AG324" si="47">IF(YEAR($F261)&gt;AG$2,0,IF(YEAR($F261)=AG$2,(CONCATENATE("31/12/",AG$2)-$D261)/(30.5*$G261)*$E261,IF(YEAR(($F261+$G261*30.5))&lt;AG$2,0,IF(YEAR($F261+$G261*30.5)=AG$2,$E261*(12/$G261)-(CONCATENATE("31/12/",YEAR($D261))-$D261)/(30.5*$G261)*$E261,$E261*12/$G261))))</f>
        <v>0</v>
      </c>
    </row>
    <row r="262" spans="1:33">
      <c r="A262" s="7"/>
      <c r="B262" s="7"/>
      <c r="C262" s="7"/>
      <c r="D262" s="8">
        <v>38146</v>
      </c>
      <c r="E262" s="9">
        <v>1650</v>
      </c>
      <c r="F262" s="8">
        <v>38146</v>
      </c>
      <c r="G262" s="10">
        <v>60</v>
      </c>
      <c r="H262" s="9">
        <v>1650</v>
      </c>
      <c r="I262" s="11">
        <v>39946</v>
      </c>
      <c r="J262" s="12"/>
      <c r="K262" s="2"/>
      <c r="L262" s="1"/>
      <c r="M262" s="2"/>
      <c r="N262" s="2"/>
      <c r="O262" s="17"/>
      <c r="P262" s="17"/>
      <c r="Q262" s="17"/>
      <c r="R262" s="17"/>
      <c r="S262" s="17"/>
      <c r="T262" s="18"/>
      <c r="U262" s="17"/>
      <c r="V262" s="18"/>
      <c r="W262" s="17"/>
      <c r="X262" s="17"/>
      <c r="Y262" s="20"/>
      <c r="AF262" s="29">
        <f t="shared" si="46"/>
        <v>144.26229508196721</v>
      </c>
      <c r="AG262" s="29">
        <f t="shared" si="47"/>
        <v>0</v>
      </c>
    </row>
    <row r="263" spans="1:33">
      <c r="A263" s="7"/>
      <c r="B263" s="7"/>
      <c r="C263" s="7"/>
      <c r="D263" s="8">
        <v>38174</v>
      </c>
      <c r="E263" s="9">
        <v>1600</v>
      </c>
      <c r="F263" s="8">
        <v>38174</v>
      </c>
      <c r="G263" s="10">
        <v>60</v>
      </c>
      <c r="H263" s="9">
        <v>1600</v>
      </c>
      <c r="I263" s="11">
        <v>39974</v>
      </c>
      <c r="J263" s="12"/>
      <c r="K263" s="2"/>
      <c r="L263" s="1"/>
      <c r="M263" s="2"/>
      <c r="N263" s="2"/>
      <c r="O263" s="17"/>
      <c r="P263" s="17"/>
      <c r="Q263" s="17"/>
      <c r="R263" s="17"/>
      <c r="S263" s="17"/>
      <c r="T263" s="18"/>
      <c r="U263" s="17"/>
      <c r="V263" s="18"/>
      <c r="W263" s="17"/>
      <c r="X263" s="17"/>
      <c r="Y263" s="20"/>
      <c r="AF263" s="29">
        <f t="shared" si="46"/>
        <v>164.37158469945354</v>
      </c>
      <c r="AG263" s="29">
        <f t="shared" si="47"/>
        <v>0</v>
      </c>
    </row>
    <row r="264" spans="1:33">
      <c r="A264" s="7"/>
      <c r="B264" s="7"/>
      <c r="C264" s="7"/>
      <c r="D264" s="8">
        <v>38236</v>
      </c>
      <c r="E264" s="9">
        <v>1015</v>
      </c>
      <c r="F264" s="8">
        <v>38236</v>
      </c>
      <c r="G264" s="10">
        <v>60</v>
      </c>
      <c r="H264" s="9">
        <v>1015</v>
      </c>
      <c r="I264" s="11">
        <v>40036</v>
      </c>
      <c r="J264" s="12"/>
      <c r="K264" s="2"/>
      <c r="L264" s="1"/>
      <c r="M264" s="2"/>
      <c r="N264" s="2"/>
      <c r="O264" s="17"/>
      <c r="P264" s="17"/>
      <c r="Q264" s="17"/>
      <c r="R264" s="17"/>
      <c r="S264" s="17"/>
      <c r="T264" s="18"/>
      <c r="U264" s="17"/>
      <c r="V264" s="18"/>
      <c r="W264" s="17"/>
      <c r="X264" s="17"/>
      <c r="Y264" s="20"/>
      <c r="AF264" s="29">
        <f t="shared" si="46"/>
        <v>138.66120218579235</v>
      </c>
      <c r="AG264" s="29">
        <f t="shared" si="47"/>
        <v>0</v>
      </c>
    </row>
    <row r="265" spans="1:33">
      <c r="A265" s="7"/>
      <c r="B265" s="7"/>
      <c r="C265" s="7"/>
      <c r="D265" s="8">
        <v>38236</v>
      </c>
      <c r="E265" s="9">
        <v>1045</v>
      </c>
      <c r="F265" s="8">
        <v>38236</v>
      </c>
      <c r="G265" s="10">
        <v>60</v>
      </c>
      <c r="H265" s="9">
        <v>1045</v>
      </c>
      <c r="I265" s="11">
        <v>40036</v>
      </c>
      <c r="J265" s="12"/>
      <c r="K265" s="2"/>
      <c r="L265" s="1"/>
      <c r="M265" s="2"/>
      <c r="N265" s="2"/>
      <c r="O265" s="17"/>
      <c r="P265" s="17"/>
      <c r="Q265" s="17"/>
      <c r="R265" s="17"/>
      <c r="S265" s="17"/>
      <c r="T265" s="18"/>
      <c r="U265" s="17"/>
      <c r="V265" s="18"/>
      <c r="W265" s="17"/>
      <c r="X265" s="17"/>
      <c r="Y265" s="20"/>
      <c r="AF265" s="29">
        <f t="shared" si="46"/>
        <v>142.75956284153006</v>
      </c>
      <c r="AG265" s="29">
        <f t="shared" si="47"/>
        <v>0</v>
      </c>
    </row>
    <row r="266" spans="1:33">
      <c r="A266" s="7"/>
      <c r="B266" s="7"/>
      <c r="C266" s="7"/>
      <c r="D266" s="8">
        <v>38247</v>
      </c>
      <c r="E266" s="9">
        <v>1580</v>
      </c>
      <c r="F266" s="8">
        <v>38247</v>
      </c>
      <c r="G266" s="10">
        <v>60</v>
      </c>
      <c r="H266" s="9">
        <v>1580</v>
      </c>
      <c r="I266" s="11">
        <v>40047</v>
      </c>
      <c r="J266" s="12"/>
      <c r="K266" s="2"/>
      <c r="L266" s="1"/>
      <c r="M266" s="2"/>
      <c r="N266" s="2"/>
      <c r="O266" s="17"/>
      <c r="P266" s="17"/>
      <c r="Q266" s="17"/>
      <c r="R266" s="17"/>
      <c r="S266" s="17"/>
      <c r="T266" s="18"/>
      <c r="U266" s="17"/>
      <c r="V266" s="18"/>
      <c r="W266" s="17"/>
      <c r="X266" s="17"/>
      <c r="Y266" s="20"/>
      <c r="AF266" s="29">
        <f t="shared" si="46"/>
        <v>225.34426229508196</v>
      </c>
      <c r="AG266" s="29">
        <f t="shared" si="47"/>
        <v>0</v>
      </c>
    </row>
    <row r="267" spans="1:33">
      <c r="A267" s="7"/>
      <c r="B267" s="7"/>
      <c r="C267" s="7"/>
      <c r="D267" s="8">
        <v>38247</v>
      </c>
      <c r="E267" s="9">
        <v>1580</v>
      </c>
      <c r="F267" s="8">
        <v>38247</v>
      </c>
      <c r="G267" s="10">
        <v>60</v>
      </c>
      <c r="H267" s="9">
        <v>1580</v>
      </c>
      <c r="I267" s="11">
        <v>40047</v>
      </c>
      <c r="J267" s="12"/>
      <c r="K267" s="2"/>
      <c r="L267" s="1"/>
      <c r="M267" s="2"/>
      <c r="N267" s="2"/>
      <c r="O267" s="17"/>
      <c r="P267" s="17"/>
      <c r="Q267" s="17"/>
      <c r="R267" s="17"/>
      <c r="S267" s="17"/>
      <c r="T267" s="18"/>
      <c r="U267" s="17"/>
      <c r="V267" s="18"/>
      <c r="W267" s="17"/>
      <c r="X267" s="17"/>
      <c r="Y267" s="20"/>
      <c r="AF267" s="29">
        <f t="shared" si="46"/>
        <v>225.34426229508196</v>
      </c>
      <c r="AG267" s="29">
        <f t="shared" si="47"/>
        <v>0</v>
      </c>
    </row>
    <row r="268" spans="1:33">
      <c r="A268" s="7"/>
      <c r="B268" s="7"/>
      <c r="C268" s="7"/>
      <c r="D268" s="8">
        <v>38247</v>
      </c>
      <c r="E268" s="9">
        <v>1580</v>
      </c>
      <c r="F268" s="8">
        <v>38247</v>
      </c>
      <c r="G268" s="10">
        <v>60</v>
      </c>
      <c r="H268" s="9">
        <v>1580</v>
      </c>
      <c r="I268" s="11">
        <v>40047</v>
      </c>
      <c r="J268" s="12"/>
      <c r="K268" s="2"/>
      <c r="L268" s="1"/>
      <c r="M268" s="2"/>
      <c r="N268" s="2"/>
      <c r="O268" s="17"/>
      <c r="P268" s="17"/>
      <c r="Q268" s="17"/>
      <c r="R268" s="17"/>
      <c r="S268" s="17"/>
      <c r="T268" s="18"/>
      <c r="U268" s="17"/>
      <c r="V268" s="18"/>
      <c r="W268" s="17"/>
      <c r="X268" s="17"/>
      <c r="Y268" s="20"/>
      <c r="AF268" s="29">
        <f t="shared" si="46"/>
        <v>225.34426229508196</v>
      </c>
      <c r="AG268" s="29">
        <f t="shared" si="47"/>
        <v>0</v>
      </c>
    </row>
    <row r="269" spans="1:33">
      <c r="A269" s="7"/>
      <c r="B269" s="7"/>
      <c r="C269" s="7"/>
      <c r="D269" s="8">
        <v>38260</v>
      </c>
      <c r="E269" s="9">
        <v>6000</v>
      </c>
      <c r="F269" s="8">
        <v>38260</v>
      </c>
      <c r="G269" s="10">
        <v>60</v>
      </c>
      <c r="H269" s="9">
        <v>6000</v>
      </c>
      <c r="I269" s="11">
        <v>40060</v>
      </c>
      <c r="J269" s="12"/>
      <c r="K269" s="2"/>
      <c r="L269" s="1"/>
      <c r="M269" s="2"/>
      <c r="N269" s="2"/>
      <c r="O269" s="17"/>
      <c r="P269" s="17"/>
      <c r="Q269" s="17"/>
      <c r="R269" s="17"/>
      <c r="S269" s="17"/>
      <c r="T269" s="18"/>
      <c r="U269" s="17"/>
      <c r="V269" s="18"/>
      <c r="W269" s="17"/>
      <c r="X269" s="17"/>
      <c r="Y269" s="20"/>
      <c r="AF269" s="29">
        <f t="shared" si="46"/>
        <v>898.36065573770497</v>
      </c>
      <c r="AG269" s="29">
        <f t="shared" si="47"/>
        <v>0</v>
      </c>
    </row>
    <row r="270" spans="1:33">
      <c r="A270" s="7"/>
      <c r="B270" s="7"/>
      <c r="C270" s="7"/>
      <c r="D270" s="8">
        <v>38279</v>
      </c>
      <c r="E270" s="9">
        <v>1490</v>
      </c>
      <c r="F270" s="8">
        <v>38279</v>
      </c>
      <c r="G270" s="10">
        <v>60</v>
      </c>
      <c r="H270" s="9">
        <v>1490</v>
      </c>
      <c r="I270" s="11">
        <v>40079</v>
      </c>
      <c r="J270" s="12"/>
      <c r="K270" s="2"/>
      <c r="L270" s="1"/>
      <c r="M270" s="2"/>
      <c r="N270" s="2"/>
      <c r="O270" s="17"/>
      <c r="P270" s="17"/>
      <c r="Q270" s="17"/>
      <c r="R270" s="17"/>
      <c r="S270" s="17"/>
      <c r="T270" s="18"/>
      <c r="U270" s="17"/>
      <c r="V270" s="18"/>
      <c r="W270" s="17"/>
      <c r="X270" s="17"/>
      <c r="Y270" s="20"/>
      <c r="AF270" s="29">
        <f t="shared" si="46"/>
        <v>238.56284153005464</v>
      </c>
      <c r="AG270" s="29">
        <f t="shared" si="47"/>
        <v>0</v>
      </c>
    </row>
    <row r="271" spans="1:33">
      <c r="A271" s="7"/>
      <c r="B271" s="7"/>
      <c r="C271" s="7"/>
      <c r="D271" s="8">
        <v>38334</v>
      </c>
      <c r="E271" s="9">
        <v>1450</v>
      </c>
      <c r="F271" s="8">
        <v>38334</v>
      </c>
      <c r="G271" s="10">
        <v>60</v>
      </c>
      <c r="H271" s="9">
        <v>1450</v>
      </c>
      <c r="I271" s="11">
        <v>40134</v>
      </c>
      <c r="J271" s="12"/>
      <c r="K271" s="2"/>
      <c r="L271" s="1"/>
      <c r="M271" s="2"/>
      <c r="N271" s="2"/>
      <c r="O271" s="17"/>
      <c r="P271" s="17"/>
      <c r="Q271" s="17"/>
      <c r="R271" s="17"/>
      <c r="S271" s="17"/>
      <c r="T271" s="18"/>
      <c r="U271" s="17"/>
      <c r="V271" s="18"/>
      <c r="W271" s="17"/>
      <c r="X271" s="17"/>
      <c r="Y271" s="20"/>
      <c r="AF271" s="29">
        <f t="shared" si="46"/>
        <v>275.73770491803276</v>
      </c>
      <c r="AG271" s="29">
        <f t="shared" si="47"/>
        <v>0</v>
      </c>
    </row>
    <row r="272" spans="1:33">
      <c r="A272" s="7"/>
      <c r="B272" s="7"/>
      <c r="C272" s="7"/>
      <c r="D272" s="8">
        <v>38371</v>
      </c>
      <c r="E272" s="9">
        <v>1170</v>
      </c>
      <c r="F272" s="8">
        <v>38371</v>
      </c>
      <c r="G272" s="10">
        <v>60</v>
      </c>
      <c r="H272" s="9">
        <v>1170</v>
      </c>
      <c r="I272" s="11">
        <v>40171</v>
      </c>
      <c r="J272" s="12"/>
      <c r="K272" s="2"/>
      <c r="L272" s="1"/>
      <c r="M272" s="2"/>
      <c r="N272" s="2"/>
      <c r="O272" s="17"/>
      <c r="P272" s="17"/>
      <c r="Q272" s="17"/>
      <c r="R272" s="17"/>
      <c r="S272" s="17"/>
      <c r="T272" s="18"/>
      <c r="U272" s="17"/>
      <c r="V272" s="18"/>
      <c r="W272" s="17"/>
      <c r="X272" s="17"/>
      <c r="Y272" s="20"/>
      <c r="AF272" s="29">
        <f t="shared" si="46"/>
        <v>234</v>
      </c>
      <c r="AG272" s="29">
        <f t="shared" si="47"/>
        <v>12.78688524590163</v>
      </c>
    </row>
    <row r="273" spans="1:33">
      <c r="A273" s="7"/>
      <c r="B273" s="7"/>
      <c r="C273" s="7"/>
      <c r="D273" s="8">
        <v>38387</v>
      </c>
      <c r="E273" s="9">
        <v>208</v>
      </c>
      <c r="F273" s="8">
        <v>38387</v>
      </c>
      <c r="G273" s="10">
        <v>60</v>
      </c>
      <c r="H273" s="9">
        <v>208</v>
      </c>
      <c r="I273" s="11">
        <v>40187</v>
      </c>
      <c r="J273" s="12"/>
      <c r="K273" s="2"/>
      <c r="L273" s="1"/>
      <c r="M273" s="2"/>
      <c r="N273" s="2"/>
      <c r="O273" s="17"/>
      <c r="P273" s="17"/>
      <c r="Q273" s="17"/>
      <c r="R273" s="17"/>
      <c r="S273" s="17"/>
      <c r="T273" s="18"/>
      <c r="U273" s="17"/>
      <c r="V273" s="18"/>
      <c r="W273" s="17"/>
      <c r="X273" s="17"/>
      <c r="Y273" s="20"/>
      <c r="AF273" s="29">
        <f t="shared" si="46"/>
        <v>41.6</v>
      </c>
      <c r="AG273" s="29">
        <f t="shared" si="47"/>
        <v>4.0918032786885234</v>
      </c>
    </row>
    <row r="274" spans="1:33">
      <c r="A274" s="7"/>
      <c r="B274" s="7"/>
      <c r="C274" s="7"/>
      <c r="D274" s="8">
        <v>38387</v>
      </c>
      <c r="E274" s="9">
        <v>660</v>
      </c>
      <c r="F274" s="8">
        <v>38387</v>
      </c>
      <c r="G274" s="10">
        <v>60</v>
      </c>
      <c r="H274" s="9">
        <v>660</v>
      </c>
      <c r="I274" s="11">
        <v>40187</v>
      </c>
      <c r="J274" s="12"/>
      <c r="K274" s="2"/>
      <c r="L274" s="1"/>
      <c r="M274" s="2"/>
      <c r="N274" s="2"/>
      <c r="O274" s="17"/>
      <c r="P274" s="17"/>
      <c r="Q274" s="17"/>
      <c r="R274" s="17"/>
      <c r="S274" s="17"/>
      <c r="T274" s="18"/>
      <c r="U274" s="17"/>
      <c r="V274" s="18"/>
      <c r="W274" s="17"/>
      <c r="X274" s="17"/>
      <c r="Y274" s="20"/>
      <c r="AF274" s="29">
        <f t="shared" si="46"/>
        <v>132</v>
      </c>
      <c r="AG274" s="29">
        <f t="shared" si="47"/>
        <v>12.983606557377044</v>
      </c>
    </row>
    <row r="275" spans="1:33">
      <c r="A275" s="7"/>
      <c r="B275" s="7"/>
      <c r="C275" s="7"/>
      <c r="D275" s="8">
        <v>38387</v>
      </c>
      <c r="E275" s="9">
        <v>660</v>
      </c>
      <c r="F275" s="8">
        <v>38387</v>
      </c>
      <c r="G275" s="10">
        <v>60</v>
      </c>
      <c r="H275" s="9">
        <v>660</v>
      </c>
      <c r="I275" s="11">
        <v>40187</v>
      </c>
      <c r="J275" s="12"/>
      <c r="K275" s="2"/>
      <c r="L275" s="1"/>
      <c r="M275" s="2"/>
      <c r="N275" s="2"/>
      <c r="O275" s="17"/>
      <c r="P275" s="17"/>
      <c r="Q275" s="17"/>
      <c r="R275" s="17"/>
      <c r="S275" s="17"/>
      <c r="T275" s="18"/>
      <c r="U275" s="17"/>
      <c r="V275" s="18"/>
      <c r="W275" s="17"/>
      <c r="X275" s="17"/>
      <c r="Y275" s="20"/>
      <c r="AF275" s="29">
        <f t="shared" si="46"/>
        <v>132</v>
      </c>
      <c r="AG275" s="29">
        <f t="shared" si="47"/>
        <v>12.983606557377044</v>
      </c>
    </row>
    <row r="276" spans="1:33">
      <c r="A276" s="7"/>
      <c r="B276" s="7"/>
      <c r="C276" s="7"/>
      <c r="D276" s="8">
        <v>38426</v>
      </c>
      <c r="E276" s="9">
        <v>694.4</v>
      </c>
      <c r="F276" s="8">
        <v>38426</v>
      </c>
      <c r="G276" s="10">
        <v>60</v>
      </c>
      <c r="H276" s="9">
        <v>694.4</v>
      </c>
      <c r="I276" s="11">
        <v>40226</v>
      </c>
      <c r="J276" s="12"/>
      <c r="K276" s="2"/>
      <c r="L276" s="1"/>
      <c r="M276" s="2"/>
      <c r="N276" s="2"/>
      <c r="O276" s="17"/>
      <c r="P276" s="17"/>
      <c r="Q276" s="17"/>
      <c r="R276" s="17"/>
      <c r="S276" s="17"/>
      <c r="T276" s="18"/>
      <c r="U276" s="17"/>
      <c r="V276" s="18"/>
      <c r="W276" s="17"/>
      <c r="X276" s="17"/>
      <c r="Y276" s="20"/>
      <c r="AF276" s="29">
        <f t="shared" si="46"/>
        <v>138.88</v>
      </c>
      <c r="AG276" s="29">
        <f t="shared" si="47"/>
        <v>28.459016393442624</v>
      </c>
    </row>
    <row r="277" spans="1:33">
      <c r="A277" s="7"/>
      <c r="B277" s="7"/>
      <c r="C277" s="7"/>
      <c r="D277" s="8">
        <v>38441</v>
      </c>
      <c r="E277" s="9">
        <v>296.89999999999998</v>
      </c>
      <c r="F277" s="8">
        <v>38441</v>
      </c>
      <c r="G277" s="10">
        <v>60</v>
      </c>
      <c r="H277" s="9">
        <v>296.89999999999998</v>
      </c>
      <c r="I277" s="11">
        <v>40241</v>
      </c>
      <c r="J277" s="12"/>
      <c r="K277" s="2"/>
      <c r="L277" s="1"/>
      <c r="M277" s="2"/>
      <c r="N277" s="2"/>
      <c r="O277" s="17"/>
      <c r="P277" s="17"/>
      <c r="Q277" s="17"/>
      <c r="R277" s="17"/>
      <c r="S277" s="17"/>
      <c r="T277" s="18"/>
      <c r="U277" s="17"/>
      <c r="V277" s="18"/>
      <c r="W277" s="17"/>
      <c r="X277" s="17"/>
      <c r="Y277" s="20"/>
      <c r="AF277" s="29">
        <f t="shared" si="46"/>
        <v>59.379999999999995</v>
      </c>
      <c r="AG277" s="29">
        <f t="shared" si="47"/>
        <v>14.601639344262288</v>
      </c>
    </row>
    <row r="278" spans="1:33">
      <c r="A278" s="7"/>
      <c r="B278" s="7"/>
      <c r="C278" s="7"/>
      <c r="D278" s="8">
        <v>38447</v>
      </c>
      <c r="E278" s="9">
        <v>12599</v>
      </c>
      <c r="F278" s="8">
        <v>38447</v>
      </c>
      <c r="G278" s="10">
        <v>60</v>
      </c>
      <c r="H278" s="9">
        <v>12599</v>
      </c>
      <c r="I278" s="11">
        <v>40247</v>
      </c>
      <c r="J278" s="12"/>
      <c r="K278" s="2"/>
      <c r="L278" s="1"/>
      <c r="M278" s="2"/>
      <c r="N278" s="2"/>
      <c r="O278" s="17"/>
      <c r="P278" s="17"/>
      <c r="Q278" s="17"/>
      <c r="R278" s="17"/>
      <c r="S278" s="17"/>
      <c r="T278" s="18"/>
      <c r="U278" s="17"/>
      <c r="V278" s="18"/>
      <c r="W278" s="17"/>
      <c r="X278" s="17"/>
      <c r="Y278" s="20"/>
      <c r="AF278" s="29">
        <f t="shared" si="46"/>
        <v>2519.8000000000002</v>
      </c>
      <c r="AG278" s="29">
        <f t="shared" si="47"/>
        <v>660.93114754098383</v>
      </c>
    </row>
    <row r="279" spans="1:33">
      <c r="A279" s="7"/>
      <c r="B279" s="7"/>
      <c r="C279" s="7"/>
      <c r="D279" s="8">
        <v>38474</v>
      </c>
      <c r="E279" s="9">
        <v>437.95</v>
      </c>
      <c r="F279" s="8">
        <v>38474</v>
      </c>
      <c r="G279" s="10">
        <v>60</v>
      </c>
      <c r="H279" s="9">
        <v>437.95</v>
      </c>
      <c r="I279" s="11">
        <v>40274</v>
      </c>
      <c r="J279" s="12"/>
      <c r="K279" s="2"/>
      <c r="L279" s="1"/>
      <c r="M279" s="2"/>
      <c r="N279" s="2"/>
      <c r="O279" s="17"/>
      <c r="P279" s="17"/>
      <c r="Q279" s="17"/>
      <c r="R279" s="17"/>
      <c r="S279" s="17"/>
      <c r="T279" s="18"/>
      <c r="U279" s="17"/>
      <c r="V279" s="18"/>
      <c r="W279" s="17"/>
      <c r="X279" s="17"/>
      <c r="Y279" s="20"/>
      <c r="AF279" s="29">
        <f t="shared" si="46"/>
        <v>87.589999999999989</v>
      </c>
      <c r="AG279" s="29">
        <f t="shared" si="47"/>
        <v>29.435983606557386</v>
      </c>
    </row>
    <row r="280" spans="1:33">
      <c r="A280" s="7"/>
      <c r="B280" s="7"/>
      <c r="C280" s="7"/>
      <c r="D280" s="8">
        <v>38488</v>
      </c>
      <c r="E280" s="9">
        <v>1560</v>
      </c>
      <c r="F280" s="8">
        <v>38488</v>
      </c>
      <c r="G280" s="10">
        <v>60</v>
      </c>
      <c r="H280" s="9">
        <v>1560</v>
      </c>
      <c r="I280" s="11">
        <v>40288</v>
      </c>
      <c r="J280" s="12"/>
      <c r="K280" s="2"/>
      <c r="L280" s="1"/>
      <c r="M280" s="2"/>
      <c r="N280" s="2"/>
      <c r="O280" s="17"/>
      <c r="P280" s="17"/>
      <c r="Q280" s="17"/>
      <c r="R280" s="17"/>
      <c r="S280" s="17"/>
      <c r="T280" s="18"/>
      <c r="U280" s="17"/>
      <c r="V280" s="18"/>
      <c r="W280" s="17"/>
      <c r="X280" s="17"/>
      <c r="Y280" s="20"/>
      <c r="AF280" s="29">
        <f t="shared" si="46"/>
        <v>312</v>
      </c>
      <c r="AG280" s="29">
        <f t="shared" si="47"/>
        <v>116.78688524590166</v>
      </c>
    </row>
    <row r="281" spans="1:33">
      <c r="A281" s="7"/>
      <c r="B281" s="7"/>
      <c r="C281" s="7"/>
      <c r="D281" s="8">
        <v>38587</v>
      </c>
      <c r="E281" s="9">
        <v>1386</v>
      </c>
      <c r="F281" s="8">
        <v>38587</v>
      </c>
      <c r="G281" s="10">
        <v>60</v>
      </c>
      <c r="H281" s="9">
        <v>1386</v>
      </c>
      <c r="I281" s="11">
        <v>40387</v>
      </c>
      <c r="J281" s="12"/>
      <c r="K281" s="2"/>
      <c r="L281" s="1"/>
      <c r="M281" s="2"/>
      <c r="N281" s="2"/>
      <c r="O281" s="17"/>
      <c r="P281" s="17"/>
      <c r="Q281" s="17"/>
      <c r="R281" s="17"/>
      <c r="S281" s="17"/>
      <c r="T281" s="18"/>
      <c r="U281" s="17"/>
      <c r="V281" s="18"/>
      <c r="W281" s="17"/>
      <c r="X281" s="17"/>
      <c r="Y281" s="20"/>
      <c r="AF281" s="29">
        <f t="shared" si="46"/>
        <v>277.2</v>
      </c>
      <c r="AG281" s="29">
        <f t="shared" si="47"/>
        <v>178.74098360655739</v>
      </c>
    </row>
    <row r="282" spans="1:33">
      <c r="A282" s="7"/>
      <c r="B282" s="7"/>
      <c r="C282" s="7"/>
      <c r="D282" s="8">
        <v>38622</v>
      </c>
      <c r="E282" s="9">
        <v>1736</v>
      </c>
      <c r="F282" s="8">
        <v>38622</v>
      </c>
      <c r="G282" s="10">
        <v>60</v>
      </c>
      <c r="H282" s="9">
        <v>1736</v>
      </c>
      <c r="I282" s="11">
        <v>40422</v>
      </c>
      <c r="J282" s="12"/>
      <c r="K282" s="2"/>
      <c r="L282" s="1"/>
      <c r="M282" s="2"/>
      <c r="N282" s="2"/>
      <c r="O282" s="17"/>
      <c r="P282" s="17"/>
      <c r="Q282" s="17"/>
      <c r="R282" s="17"/>
      <c r="S282" s="17"/>
      <c r="T282" s="18"/>
      <c r="U282" s="17"/>
      <c r="V282" s="18"/>
      <c r="W282" s="17"/>
      <c r="X282" s="17"/>
      <c r="Y282" s="20"/>
      <c r="AF282" s="29">
        <f t="shared" si="46"/>
        <v>347.2</v>
      </c>
      <c r="AG282" s="29">
        <f t="shared" si="47"/>
        <v>257.07978142076507</v>
      </c>
    </row>
    <row r="283" spans="1:33">
      <c r="A283" s="7"/>
      <c r="B283" s="7"/>
      <c r="C283" s="7"/>
      <c r="D283" s="8">
        <v>38652</v>
      </c>
      <c r="E283" s="9">
        <v>2138.5300000000002</v>
      </c>
      <c r="F283" s="8">
        <v>38652</v>
      </c>
      <c r="G283" s="10">
        <v>60</v>
      </c>
      <c r="H283" s="9">
        <v>2138.5300000000002</v>
      </c>
      <c r="I283" s="11">
        <v>40452</v>
      </c>
      <c r="J283" s="12"/>
      <c r="K283" s="2"/>
      <c r="L283" s="1"/>
      <c r="M283" s="2"/>
      <c r="N283" s="2"/>
      <c r="O283" s="17"/>
      <c r="P283" s="17"/>
      <c r="Q283" s="17"/>
      <c r="R283" s="17"/>
      <c r="S283" s="17"/>
      <c r="T283" s="18"/>
      <c r="U283" s="17"/>
      <c r="V283" s="18"/>
      <c r="W283" s="17"/>
      <c r="X283" s="17"/>
      <c r="Y283" s="20"/>
      <c r="AF283" s="29">
        <f t="shared" si="46"/>
        <v>427.70600000000002</v>
      </c>
      <c r="AG283" s="29">
        <f t="shared" si="47"/>
        <v>351.74728415300552</v>
      </c>
    </row>
    <row r="284" spans="1:33">
      <c r="A284" s="7"/>
      <c r="B284" s="7"/>
      <c r="C284" s="7"/>
      <c r="D284" s="8">
        <v>38568</v>
      </c>
      <c r="E284" s="9">
        <v>1420</v>
      </c>
      <c r="F284" s="8">
        <v>38568</v>
      </c>
      <c r="G284" s="10">
        <v>60</v>
      </c>
      <c r="H284" s="9">
        <v>1420</v>
      </c>
      <c r="I284" s="11">
        <v>40368</v>
      </c>
      <c r="J284" s="12"/>
      <c r="K284" s="2"/>
      <c r="L284" s="1"/>
      <c r="M284" s="2"/>
      <c r="N284" s="2"/>
      <c r="O284" s="17"/>
      <c r="P284" s="17"/>
      <c r="Q284" s="17"/>
      <c r="R284" s="17"/>
      <c r="S284" s="17"/>
      <c r="T284" s="18"/>
      <c r="U284" s="17"/>
      <c r="V284" s="18"/>
      <c r="W284" s="17"/>
      <c r="X284" s="17"/>
      <c r="Y284" s="20"/>
      <c r="AF284" s="29">
        <f t="shared" si="46"/>
        <v>284</v>
      </c>
      <c r="AG284" s="29">
        <f t="shared" si="47"/>
        <v>168.38251366120221</v>
      </c>
    </row>
    <row r="285" spans="1:33">
      <c r="A285" s="7"/>
      <c r="B285" s="7"/>
      <c r="C285" s="7"/>
      <c r="D285" s="8">
        <v>38653</v>
      </c>
      <c r="E285" s="9">
        <v>1380</v>
      </c>
      <c r="F285" s="8">
        <v>38653</v>
      </c>
      <c r="G285" s="10">
        <v>60</v>
      </c>
      <c r="H285" s="9">
        <v>1380</v>
      </c>
      <c r="I285" s="11">
        <v>40453</v>
      </c>
      <c r="J285" s="12"/>
      <c r="K285" s="2"/>
      <c r="L285" s="1"/>
      <c r="M285" s="2"/>
      <c r="N285" s="2"/>
      <c r="O285" s="17"/>
      <c r="P285" s="17"/>
      <c r="Q285" s="17"/>
      <c r="R285" s="17"/>
      <c r="S285" s="17"/>
      <c r="T285" s="18"/>
      <c r="U285" s="17"/>
      <c r="V285" s="18"/>
      <c r="W285" s="17"/>
      <c r="X285" s="17"/>
      <c r="Y285" s="20"/>
      <c r="AF285" s="29">
        <f t="shared" si="46"/>
        <v>276</v>
      </c>
      <c r="AG285" s="29">
        <f t="shared" si="47"/>
        <v>227.73770491803279</v>
      </c>
    </row>
    <row r="286" spans="1:33">
      <c r="A286" s="7"/>
      <c r="B286" s="7"/>
      <c r="C286" s="7"/>
      <c r="D286" s="8">
        <v>38659</v>
      </c>
      <c r="E286" s="9">
        <v>1380</v>
      </c>
      <c r="F286" s="8">
        <v>38659</v>
      </c>
      <c r="G286" s="10">
        <v>60</v>
      </c>
      <c r="H286" s="9">
        <v>1380</v>
      </c>
      <c r="I286" s="11">
        <v>40459</v>
      </c>
      <c r="J286" s="12"/>
      <c r="K286" s="2"/>
      <c r="L286" s="1"/>
      <c r="M286" s="2"/>
      <c r="N286" s="2"/>
      <c r="O286" s="17"/>
      <c r="P286" s="17"/>
      <c r="Q286" s="17"/>
      <c r="R286" s="17"/>
      <c r="S286" s="17"/>
      <c r="T286" s="18"/>
      <c r="U286" s="17"/>
      <c r="V286" s="18"/>
      <c r="W286" s="17"/>
      <c r="X286" s="17"/>
      <c r="Y286" s="20"/>
      <c r="AF286" s="29">
        <f t="shared" si="46"/>
        <v>276</v>
      </c>
      <c r="AG286" s="29">
        <f t="shared" si="47"/>
        <v>232.26229508196721</v>
      </c>
    </row>
    <row r="287" spans="1:33">
      <c r="A287" s="7"/>
      <c r="B287" s="7"/>
      <c r="C287" s="7"/>
      <c r="D287" s="8">
        <v>38678</v>
      </c>
      <c r="E287" s="9">
        <v>1867</v>
      </c>
      <c r="F287" s="8">
        <v>38678</v>
      </c>
      <c r="G287" s="10">
        <v>60</v>
      </c>
      <c r="H287" s="9">
        <v>1867</v>
      </c>
      <c r="I287" s="11">
        <v>40478</v>
      </c>
      <c r="J287" s="12"/>
      <c r="K287" s="2"/>
      <c r="L287" s="1"/>
      <c r="M287" s="2"/>
      <c r="N287" s="2"/>
      <c r="O287" s="17"/>
      <c r="P287" s="17"/>
      <c r="Q287" s="17"/>
      <c r="R287" s="17"/>
      <c r="S287" s="17"/>
      <c r="T287" s="18"/>
      <c r="U287" s="17"/>
      <c r="V287" s="18"/>
      <c r="W287" s="17"/>
      <c r="X287" s="17"/>
      <c r="Y287" s="20"/>
      <c r="AF287" s="29">
        <f t="shared" si="46"/>
        <v>373.4</v>
      </c>
      <c r="AG287" s="29">
        <f t="shared" si="47"/>
        <v>333.61147540983609</v>
      </c>
    </row>
    <row r="288" spans="1:33">
      <c r="A288" s="7"/>
      <c r="B288" s="7"/>
      <c r="C288" s="7"/>
      <c r="D288" s="8">
        <v>38693</v>
      </c>
      <c r="E288" s="9">
        <v>626.9</v>
      </c>
      <c r="F288" s="8">
        <v>38693</v>
      </c>
      <c r="G288" s="10">
        <v>60</v>
      </c>
      <c r="H288" s="9">
        <v>626.9</v>
      </c>
      <c r="I288" s="11">
        <v>40493</v>
      </c>
      <c r="J288" s="12"/>
      <c r="K288" s="2"/>
      <c r="L288" s="1"/>
      <c r="M288" s="2"/>
      <c r="N288" s="2"/>
      <c r="O288" s="17"/>
      <c r="P288" s="17"/>
      <c r="Q288" s="17"/>
      <c r="R288" s="17"/>
      <c r="S288" s="17"/>
      <c r="T288" s="18"/>
      <c r="U288" s="17"/>
      <c r="V288" s="18"/>
      <c r="W288" s="17"/>
      <c r="X288" s="17"/>
      <c r="Y288" s="20"/>
      <c r="AF288" s="29">
        <f t="shared" si="46"/>
        <v>125.37999999999998</v>
      </c>
      <c r="AG288" s="29">
        <f t="shared" si="47"/>
        <v>117.1583606557377</v>
      </c>
    </row>
    <row r="289" spans="1:33">
      <c r="A289" s="7"/>
      <c r="B289" s="7"/>
      <c r="C289" s="7"/>
      <c r="D289" s="8">
        <v>38693</v>
      </c>
      <c r="E289" s="9">
        <v>626.9</v>
      </c>
      <c r="F289" s="8">
        <v>38693</v>
      </c>
      <c r="G289" s="10">
        <v>60</v>
      </c>
      <c r="H289" s="9">
        <v>626.9</v>
      </c>
      <c r="I289" s="11">
        <v>40493</v>
      </c>
      <c r="J289" s="12"/>
      <c r="K289" s="2"/>
      <c r="L289" s="1"/>
      <c r="M289" s="2"/>
      <c r="N289" s="2"/>
      <c r="O289" s="17"/>
      <c r="P289" s="17"/>
      <c r="Q289" s="17"/>
      <c r="R289" s="17"/>
      <c r="S289" s="17"/>
      <c r="T289" s="18"/>
      <c r="U289" s="17"/>
      <c r="V289" s="18"/>
      <c r="W289" s="17"/>
      <c r="X289" s="17"/>
      <c r="Y289" s="20"/>
      <c r="AF289" s="29">
        <f t="shared" si="46"/>
        <v>125.37999999999998</v>
      </c>
      <c r="AG289" s="29">
        <f t="shared" si="47"/>
        <v>117.1583606557377</v>
      </c>
    </row>
    <row r="290" spans="1:33">
      <c r="A290" s="7"/>
      <c r="B290" s="7"/>
      <c r="C290" s="7"/>
      <c r="D290" s="8">
        <v>38693</v>
      </c>
      <c r="E290" s="9">
        <v>887.3</v>
      </c>
      <c r="F290" s="8">
        <v>38693</v>
      </c>
      <c r="G290" s="10">
        <v>60</v>
      </c>
      <c r="H290" s="9">
        <v>887.3</v>
      </c>
      <c r="I290" s="11">
        <v>40493</v>
      </c>
      <c r="J290" s="12"/>
      <c r="K290" s="2"/>
      <c r="L290" s="1"/>
      <c r="M290" s="2"/>
      <c r="N290" s="2"/>
      <c r="O290" s="17"/>
      <c r="P290" s="17"/>
      <c r="Q290" s="17"/>
      <c r="R290" s="17"/>
      <c r="S290" s="17"/>
      <c r="T290" s="18"/>
      <c r="U290" s="17"/>
      <c r="V290" s="18"/>
      <c r="W290" s="17"/>
      <c r="X290" s="17"/>
      <c r="Y290" s="20"/>
      <c r="AF290" s="29">
        <f t="shared" si="46"/>
        <v>177.45999999999998</v>
      </c>
      <c r="AG290" s="29">
        <f t="shared" si="47"/>
        <v>165.8232786885246</v>
      </c>
    </row>
    <row r="291" spans="1:33">
      <c r="A291" s="7"/>
      <c r="B291" s="7"/>
      <c r="C291" s="7"/>
      <c r="D291" s="8">
        <v>38700</v>
      </c>
      <c r="E291" s="9">
        <v>1575</v>
      </c>
      <c r="F291" s="8">
        <v>38700</v>
      </c>
      <c r="G291" s="10">
        <v>60</v>
      </c>
      <c r="H291" s="9">
        <v>1575</v>
      </c>
      <c r="I291" s="11">
        <v>40500</v>
      </c>
      <c r="J291" s="12"/>
      <c r="K291" s="2"/>
      <c r="L291" s="1"/>
      <c r="M291" s="2"/>
      <c r="N291" s="2"/>
      <c r="O291" s="17"/>
      <c r="P291" s="17"/>
      <c r="Q291" s="17"/>
      <c r="R291" s="17"/>
      <c r="S291" s="17"/>
      <c r="T291" s="18"/>
      <c r="U291" s="17"/>
      <c r="V291" s="18"/>
      <c r="W291" s="17"/>
      <c r="X291" s="17"/>
      <c r="Y291" s="20"/>
      <c r="AF291" s="29">
        <f t="shared" si="46"/>
        <v>315</v>
      </c>
      <c r="AG291" s="29">
        <f t="shared" si="47"/>
        <v>300.36885245901641</v>
      </c>
    </row>
    <row r="292" spans="1:33">
      <c r="A292" s="7"/>
      <c r="B292" s="7"/>
      <c r="C292" s="7"/>
      <c r="D292" s="8">
        <v>38719</v>
      </c>
      <c r="E292" s="9">
        <v>1550</v>
      </c>
      <c r="F292" s="8">
        <v>38719</v>
      </c>
      <c r="G292" s="10">
        <v>60</v>
      </c>
      <c r="H292" s="9">
        <v>1550</v>
      </c>
      <c r="I292" s="11">
        <v>40519</v>
      </c>
      <c r="J292" s="12"/>
      <c r="K292" s="2"/>
      <c r="L292" s="1"/>
      <c r="M292" s="2"/>
      <c r="N292" s="2"/>
      <c r="O292" s="17"/>
      <c r="P292" s="17"/>
      <c r="Q292" s="17"/>
      <c r="R292" s="17"/>
      <c r="S292" s="17"/>
      <c r="T292" s="18"/>
      <c r="U292" s="17"/>
      <c r="V292" s="18"/>
      <c r="W292" s="17"/>
      <c r="X292" s="17"/>
      <c r="Y292" s="20"/>
      <c r="AF292" s="29">
        <f t="shared" si="46"/>
        <v>310</v>
      </c>
      <c r="AG292" s="29">
        <f t="shared" si="47"/>
        <v>310</v>
      </c>
    </row>
    <row r="293" spans="1:33">
      <c r="A293" s="7"/>
      <c r="B293" s="7"/>
      <c r="C293" s="7"/>
      <c r="D293" s="8">
        <v>38719</v>
      </c>
      <c r="E293" s="9">
        <v>1550</v>
      </c>
      <c r="F293" s="8">
        <v>38719</v>
      </c>
      <c r="G293" s="10">
        <v>60</v>
      </c>
      <c r="H293" s="9">
        <v>1550</v>
      </c>
      <c r="I293" s="11">
        <v>40519</v>
      </c>
      <c r="J293" s="12"/>
      <c r="K293" s="2"/>
      <c r="L293" s="1"/>
      <c r="M293" s="2"/>
      <c r="N293" s="2"/>
      <c r="O293" s="17"/>
      <c r="P293" s="17"/>
      <c r="Q293" s="17"/>
      <c r="R293" s="17"/>
      <c r="S293" s="17"/>
      <c r="T293" s="18"/>
      <c r="U293" s="17"/>
      <c r="V293" s="18"/>
      <c r="W293" s="17"/>
      <c r="X293" s="17"/>
      <c r="Y293" s="20"/>
      <c r="AF293" s="29">
        <f t="shared" si="46"/>
        <v>310</v>
      </c>
      <c r="AG293" s="29">
        <f t="shared" si="47"/>
        <v>310</v>
      </c>
    </row>
    <row r="294" spans="1:33">
      <c r="A294" s="7"/>
      <c r="B294" s="7"/>
      <c r="C294" s="7"/>
      <c r="D294" s="8">
        <v>38719</v>
      </c>
      <c r="E294" s="9">
        <v>1550</v>
      </c>
      <c r="F294" s="8">
        <v>38719</v>
      </c>
      <c r="G294" s="10">
        <v>60</v>
      </c>
      <c r="H294" s="9">
        <v>1550</v>
      </c>
      <c r="I294" s="11">
        <v>40519</v>
      </c>
      <c r="J294" s="12"/>
      <c r="K294" s="2"/>
      <c r="L294" s="1"/>
      <c r="M294" s="2"/>
      <c r="N294" s="2"/>
      <c r="O294" s="17"/>
      <c r="P294" s="17"/>
      <c r="Q294" s="17"/>
      <c r="R294" s="17"/>
      <c r="S294" s="17"/>
      <c r="T294" s="18"/>
      <c r="U294" s="17"/>
      <c r="V294" s="18"/>
      <c r="W294" s="17"/>
      <c r="X294" s="17"/>
      <c r="Y294" s="20"/>
      <c r="AF294" s="29">
        <f t="shared" si="46"/>
        <v>310</v>
      </c>
      <c r="AG294" s="29">
        <f t="shared" si="47"/>
        <v>310</v>
      </c>
    </row>
    <row r="295" spans="1:33">
      <c r="A295" s="7"/>
      <c r="B295" s="7"/>
      <c r="C295" s="7"/>
      <c r="D295" s="8">
        <v>38719</v>
      </c>
      <c r="E295" s="9">
        <v>1550</v>
      </c>
      <c r="F295" s="8">
        <v>38719</v>
      </c>
      <c r="G295" s="10">
        <v>60</v>
      </c>
      <c r="H295" s="9">
        <v>1550</v>
      </c>
      <c r="I295" s="11">
        <v>40519</v>
      </c>
      <c r="J295" s="12"/>
      <c r="K295" s="2"/>
      <c r="L295" s="1"/>
      <c r="M295" s="2"/>
      <c r="N295" s="2"/>
      <c r="O295" s="17"/>
      <c r="P295" s="17"/>
      <c r="Q295" s="17"/>
      <c r="R295" s="17"/>
      <c r="S295" s="17"/>
      <c r="T295" s="18"/>
      <c r="U295" s="17"/>
      <c r="V295" s="18"/>
      <c r="W295" s="17"/>
      <c r="X295" s="17"/>
      <c r="Y295" s="20"/>
      <c r="AF295" s="29">
        <f t="shared" si="46"/>
        <v>310</v>
      </c>
      <c r="AG295" s="29">
        <f t="shared" si="47"/>
        <v>310</v>
      </c>
    </row>
    <row r="296" spans="1:33">
      <c r="A296" s="7"/>
      <c r="B296" s="7"/>
      <c r="C296" s="7"/>
      <c r="D296" s="8">
        <v>38729</v>
      </c>
      <c r="E296" s="9">
        <v>1575</v>
      </c>
      <c r="F296" s="8">
        <v>38729</v>
      </c>
      <c r="G296" s="10">
        <v>60</v>
      </c>
      <c r="H296" s="9">
        <v>1575</v>
      </c>
      <c r="I296" s="11">
        <v>40529</v>
      </c>
      <c r="J296" s="12"/>
      <c r="K296" s="2"/>
      <c r="L296" s="1"/>
      <c r="M296" s="2"/>
      <c r="N296" s="2"/>
      <c r="O296" s="17"/>
      <c r="P296" s="17"/>
      <c r="Q296" s="17"/>
      <c r="R296" s="17"/>
      <c r="S296" s="17"/>
      <c r="T296" s="18"/>
      <c r="U296" s="17"/>
      <c r="V296" s="18"/>
      <c r="W296" s="17"/>
      <c r="X296" s="17"/>
      <c r="Y296" s="20"/>
      <c r="AF296" s="29">
        <f t="shared" si="46"/>
        <v>315</v>
      </c>
      <c r="AG296" s="29">
        <f t="shared" si="47"/>
        <v>315</v>
      </c>
    </row>
    <row r="297" spans="1:33">
      <c r="A297" s="7"/>
      <c r="B297" s="7"/>
      <c r="C297" s="7"/>
      <c r="D297" s="8">
        <v>38744</v>
      </c>
      <c r="E297" s="9">
        <v>719.2</v>
      </c>
      <c r="F297" s="8">
        <v>38744</v>
      </c>
      <c r="G297" s="10">
        <v>60</v>
      </c>
      <c r="H297" s="9">
        <v>719.2</v>
      </c>
      <c r="I297" s="11">
        <v>40544</v>
      </c>
      <c r="J297" s="12"/>
      <c r="K297" s="2"/>
      <c r="L297" s="1"/>
      <c r="M297" s="2"/>
      <c r="N297" s="2"/>
      <c r="O297" s="17"/>
      <c r="P297" s="17"/>
      <c r="Q297" s="17"/>
      <c r="R297" s="17"/>
      <c r="S297" s="17"/>
      <c r="T297" s="18"/>
      <c r="U297" s="17"/>
      <c r="V297" s="18"/>
      <c r="W297" s="17"/>
      <c r="X297" s="17"/>
      <c r="Y297" s="20"/>
      <c r="AF297" s="29">
        <f t="shared" si="46"/>
        <v>143.84000000000003</v>
      </c>
      <c r="AG297" s="29">
        <f t="shared" si="47"/>
        <v>143.84000000000003</v>
      </c>
    </row>
    <row r="298" spans="1:33">
      <c r="A298" s="7"/>
      <c r="B298" s="7"/>
      <c r="C298" s="7"/>
      <c r="D298" s="8">
        <v>38744</v>
      </c>
      <c r="E298" s="9">
        <v>719.2</v>
      </c>
      <c r="F298" s="8">
        <v>38744</v>
      </c>
      <c r="G298" s="10">
        <v>60</v>
      </c>
      <c r="H298" s="9">
        <v>719.2</v>
      </c>
      <c r="I298" s="11">
        <v>40544</v>
      </c>
      <c r="J298" s="12"/>
      <c r="K298" s="2"/>
      <c r="L298" s="1"/>
      <c r="M298" s="2"/>
      <c r="N298" s="2"/>
      <c r="O298" s="17"/>
      <c r="P298" s="17"/>
      <c r="Q298" s="17"/>
      <c r="R298" s="17"/>
      <c r="S298" s="17"/>
      <c r="T298" s="18"/>
      <c r="U298" s="17"/>
      <c r="V298" s="18"/>
      <c r="W298" s="17"/>
      <c r="X298" s="17"/>
      <c r="Y298" s="20"/>
      <c r="AF298" s="29">
        <f t="shared" si="46"/>
        <v>143.84000000000003</v>
      </c>
      <c r="AG298" s="29">
        <f t="shared" si="47"/>
        <v>143.84000000000003</v>
      </c>
    </row>
    <row r="299" spans="1:33">
      <c r="A299" s="7"/>
      <c r="B299" s="7"/>
      <c r="C299" s="7"/>
      <c r="D299" s="8">
        <v>38744</v>
      </c>
      <c r="E299" s="9">
        <v>719.2</v>
      </c>
      <c r="F299" s="8">
        <v>38744</v>
      </c>
      <c r="G299" s="10">
        <v>60</v>
      </c>
      <c r="H299" s="9">
        <v>719.2</v>
      </c>
      <c r="I299" s="11">
        <v>40544</v>
      </c>
      <c r="J299" s="12"/>
      <c r="K299" s="2"/>
      <c r="L299" s="1"/>
      <c r="M299" s="2"/>
      <c r="N299" s="2"/>
      <c r="O299" s="17"/>
      <c r="P299" s="17"/>
      <c r="Q299" s="17"/>
      <c r="R299" s="17"/>
      <c r="S299" s="17"/>
      <c r="T299" s="18"/>
      <c r="U299" s="17"/>
      <c r="V299" s="18"/>
      <c r="W299" s="17"/>
      <c r="X299" s="17"/>
      <c r="Y299" s="20"/>
      <c r="AF299" s="29">
        <f t="shared" si="46"/>
        <v>143.84000000000003</v>
      </c>
      <c r="AG299" s="29">
        <f t="shared" si="47"/>
        <v>143.84000000000003</v>
      </c>
    </row>
    <row r="300" spans="1:33">
      <c r="A300" s="7"/>
      <c r="B300" s="7"/>
      <c r="C300" s="7"/>
      <c r="D300" s="8">
        <v>38756</v>
      </c>
      <c r="E300" s="9">
        <v>562.47</v>
      </c>
      <c r="F300" s="8">
        <v>38756</v>
      </c>
      <c r="G300" s="10">
        <v>60</v>
      </c>
      <c r="H300" s="9">
        <v>562.47</v>
      </c>
      <c r="I300" s="11">
        <v>40556</v>
      </c>
      <c r="J300" s="12"/>
      <c r="K300" s="2"/>
      <c r="L300" s="1"/>
      <c r="M300" s="2"/>
      <c r="N300" s="2"/>
      <c r="O300" s="17"/>
      <c r="P300" s="17"/>
      <c r="Q300" s="17"/>
      <c r="R300" s="17"/>
      <c r="S300" s="17"/>
      <c r="T300" s="18"/>
      <c r="U300" s="17"/>
      <c r="V300" s="18"/>
      <c r="W300" s="17"/>
      <c r="X300" s="17"/>
      <c r="Y300" s="20"/>
      <c r="AF300" s="29">
        <f t="shared" si="46"/>
        <v>112.494</v>
      </c>
      <c r="AG300" s="29">
        <f t="shared" si="47"/>
        <v>112.494</v>
      </c>
    </row>
    <row r="301" spans="1:33">
      <c r="A301" s="7"/>
      <c r="B301" s="7"/>
      <c r="C301" s="7"/>
      <c r="D301" s="8">
        <v>38761</v>
      </c>
      <c r="E301" s="9">
        <v>315.73</v>
      </c>
      <c r="F301" s="8">
        <v>38761</v>
      </c>
      <c r="G301" s="10">
        <v>60</v>
      </c>
      <c r="H301" s="9">
        <v>315.73</v>
      </c>
      <c r="I301" s="11">
        <v>40561</v>
      </c>
      <c r="J301" s="12"/>
      <c r="K301" s="2"/>
      <c r="L301" s="1"/>
      <c r="M301" s="2"/>
      <c r="N301" s="2"/>
      <c r="O301" s="17"/>
      <c r="P301" s="17"/>
      <c r="Q301" s="17"/>
      <c r="R301" s="17"/>
      <c r="S301" s="17"/>
      <c r="T301" s="18"/>
      <c r="U301" s="17"/>
      <c r="V301" s="18"/>
      <c r="W301" s="17"/>
      <c r="X301" s="17"/>
      <c r="Y301" s="20"/>
      <c r="AF301" s="29">
        <f t="shared" si="46"/>
        <v>63.146000000000001</v>
      </c>
      <c r="AG301" s="29">
        <f t="shared" si="47"/>
        <v>63.146000000000001</v>
      </c>
    </row>
    <row r="302" spans="1:33">
      <c r="A302" s="7"/>
      <c r="B302" s="7"/>
      <c r="C302" s="7"/>
      <c r="D302" s="8">
        <v>38797</v>
      </c>
      <c r="E302" s="9">
        <v>1417</v>
      </c>
      <c r="F302" s="8">
        <v>38797</v>
      </c>
      <c r="G302" s="10">
        <v>60</v>
      </c>
      <c r="H302" s="9">
        <v>1401.47</v>
      </c>
      <c r="I302" s="11">
        <f t="shared" ref="I302:I365" si="48">F302+G302*30.4</f>
        <v>40621</v>
      </c>
      <c r="J302" s="12"/>
      <c r="K302" s="2"/>
      <c r="L302" s="1"/>
      <c r="M302" s="2"/>
      <c r="N302" s="2"/>
      <c r="O302" s="17"/>
      <c r="P302" s="17"/>
      <c r="Q302" s="17"/>
      <c r="R302" s="17"/>
      <c r="S302" s="17"/>
      <c r="T302" s="18"/>
      <c r="U302" s="17"/>
      <c r="V302" s="18"/>
      <c r="W302" s="17"/>
      <c r="X302" s="17"/>
      <c r="Y302" s="20"/>
      <c r="AF302" s="29">
        <f t="shared" si="46"/>
        <v>283.39999999999998</v>
      </c>
      <c r="AG302" s="29">
        <f t="shared" si="47"/>
        <v>283.39999999999998</v>
      </c>
    </row>
    <row r="303" spans="1:33">
      <c r="A303" s="7"/>
      <c r="B303" s="7"/>
      <c r="C303" s="7"/>
      <c r="D303" s="8">
        <v>38800</v>
      </c>
      <c r="E303" s="9">
        <v>1550</v>
      </c>
      <c r="F303" s="8">
        <v>38800</v>
      </c>
      <c r="G303" s="10">
        <v>60</v>
      </c>
      <c r="H303" s="9">
        <v>1530.47</v>
      </c>
      <c r="I303" s="11">
        <f t="shared" si="48"/>
        <v>40624</v>
      </c>
      <c r="J303" s="12"/>
      <c r="K303" s="2"/>
      <c r="L303" s="1"/>
      <c r="M303" s="2"/>
      <c r="N303" s="2"/>
      <c r="O303" s="17"/>
      <c r="P303" s="17"/>
      <c r="Q303" s="17"/>
      <c r="R303" s="17"/>
      <c r="S303" s="17"/>
      <c r="T303" s="18"/>
      <c r="U303" s="17"/>
      <c r="V303" s="18"/>
      <c r="W303" s="17"/>
      <c r="X303" s="17"/>
      <c r="Y303" s="20"/>
      <c r="AF303" s="29">
        <f t="shared" si="46"/>
        <v>310</v>
      </c>
      <c r="AG303" s="29">
        <f t="shared" si="47"/>
        <v>310</v>
      </c>
    </row>
    <row r="304" spans="1:33">
      <c r="A304" s="7"/>
      <c r="B304" s="7"/>
      <c r="C304" s="7"/>
      <c r="D304" s="8">
        <v>38820</v>
      </c>
      <c r="E304" s="9">
        <v>1555</v>
      </c>
      <c r="F304" s="8">
        <v>38820</v>
      </c>
      <c r="G304" s="10">
        <v>60</v>
      </c>
      <c r="H304" s="9">
        <v>1518.36</v>
      </c>
      <c r="I304" s="11">
        <f t="shared" si="48"/>
        <v>40644</v>
      </c>
      <c r="J304" s="12"/>
      <c r="K304" s="2"/>
      <c r="L304" s="1"/>
      <c r="M304" s="2"/>
      <c r="N304" s="2"/>
      <c r="O304" s="17"/>
      <c r="P304" s="17"/>
      <c r="Q304" s="17"/>
      <c r="R304" s="17"/>
      <c r="S304" s="17"/>
      <c r="T304" s="18"/>
      <c r="U304" s="17"/>
      <c r="V304" s="18"/>
      <c r="W304" s="17"/>
      <c r="X304" s="17"/>
      <c r="Y304" s="20"/>
      <c r="AF304" s="29">
        <f t="shared" si="46"/>
        <v>311</v>
      </c>
      <c r="AG304" s="29">
        <f t="shared" si="47"/>
        <v>311</v>
      </c>
    </row>
    <row r="305" spans="1:33">
      <c r="A305" s="7"/>
      <c r="B305" s="7"/>
      <c r="C305" s="7"/>
      <c r="D305" s="8">
        <v>38820</v>
      </c>
      <c r="E305" s="9">
        <v>1555</v>
      </c>
      <c r="F305" s="8">
        <v>38820</v>
      </c>
      <c r="G305" s="10">
        <v>60</v>
      </c>
      <c r="H305" s="9">
        <v>1518.36</v>
      </c>
      <c r="I305" s="11">
        <f t="shared" si="48"/>
        <v>40644</v>
      </c>
      <c r="J305" s="12"/>
      <c r="K305" s="2"/>
      <c r="L305" s="1"/>
      <c r="M305" s="2"/>
      <c r="N305" s="2"/>
      <c r="O305" s="17"/>
      <c r="P305" s="17"/>
      <c r="Q305" s="17"/>
      <c r="R305" s="17"/>
      <c r="S305" s="17"/>
      <c r="T305" s="18"/>
      <c r="U305" s="17"/>
      <c r="V305" s="18"/>
      <c r="W305" s="17"/>
      <c r="X305" s="17"/>
      <c r="Y305" s="20"/>
      <c r="AF305" s="29">
        <f t="shared" si="46"/>
        <v>311</v>
      </c>
      <c r="AG305" s="29">
        <f t="shared" si="47"/>
        <v>311</v>
      </c>
    </row>
    <row r="306" spans="1:33">
      <c r="A306" s="7"/>
      <c r="B306" s="7"/>
      <c r="C306" s="7"/>
      <c r="D306" s="8">
        <v>38820</v>
      </c>
      <c r="E306" s="9">
        <v>1555</v>
      </c>
      <c r="F306" s="8">
        <v>38820</v>
      </c>
      <c r="G306" s="10">
        <v>60</v>
      </c>
      <c r="H306" s="9">
        <v>1518.36</v>
      </c>
      <c r="I306" s="11">
        <f t="shared" si="48"/>
        <v>40644</v>
      </c>
      <c r="J306" s="12"/>
      <c r="K306" s="2"/>
      <c r="L306" s="1"/>
      <c r="M306" s="2"/>
      <c r="N306" s="2"/>
      <c r="O306" s="17"/>
      <c r="P306" s="17"/>
      <c r="Q306" s="17"/>
      <c r="R306" s="17"/>
      <c r="S306" s="17"/>
      <c r="T306" s="18"/>
      <c r="U306" s="17"/>
      <c r="V306" s="18"/>
      <c r="W306" s="17"/>
      <c r="X306" s="17"/>
      <c r="Y306" s="20"/>
      <c r="AF306" s="29">
        <f t="shared" si="46"/>
        <v>311</v>
      </c>
      <c r="AG306" s="29">
        <f t="shared" si="47"/>
        <v>311</v>
      </c>
    </row>
    <row r="307" spans="1:33">
      <c r="A307" s="7"/>
      <c r="B307" s="7"/>
      <c r="C307" s="7"/>
      <c r="D307" s="8">
        <v>38821</v>
      </c>
      <c r="E307" s="9">
        <v>3150</v>
      </c>
      <c r="F307" s="8">
        <v>38821</v>
      </c>
      <c r="G307" s="10">
        <v>60</v>
      </c>
      <c r="H307" s="9">
        <v>3074.05</v>
      </c>
      <c r="I307" s="11">
        <f t="shared" si="48"/>
        <v>40645</v>
      </c>
      <c r="J307" s="12"/>
      <c r="K307" s="2"/>
      <c r="L307" s="1"/>
      <c r="M307" s="2"/>
      <c r="N307" s="2"/>
      <c r="O307" s="17"/>
      <c r="P307" s="17"/>
      <c r="Q307" s="17"/>
      <c r="R307" s="17"/>
      <c r="S307" s="17"/>
      <c r="T307" s="18"/>
      <c r="U307" s="17"/>
      <c r="V307" s="18"/>
      <c r="W307" s="17"/>
      <c r="X307" s="17"/>
      <c r="Y307" s="20"/>
      <c r="AF307" s="29">
        <f t="shared" si="46"/>
        <v>630</v>
      </c>
      <c r="AG307" s="29">
        <f t="shared" si="47"/>
        <v>630</v>
      </c>
    </row>
    <row r="308" spans="1:33">
      <c r="A308" s="7"/>
      <c r="B308" s="7"/>
      <c r="C308" s="7"/>
      <c r="D308" s="8">
        <v>38852</v>
      </c>
      <c r="E308" s="9">
        <v>1600</v>
      </c>
      <c r="F308" s="8">
        <v>38852</v>
      </c>
      <c r="G308" s="10">
        <v>60</v>
      </c>
      <c r="H308" s="9">
        <v>1534.25</v>
      </c>
      <c r="I308" s="11">
        <f t="shared" si="48"/>
        <v>40676</v>
      </c>
      <c r="J308" s="12"/>
      <c r="K308" s="2"/>
      <c r="L308" s="1"/>
      <c r="M308" s="2"/>
      <c r="N308" s="2"/>
      <c r="O308" s="17"/>
      <c r="P308" s="17"/>
      <c r="Q308" s="17"/>
      <c r="R308" s="17"/>
      <c r="S308" s="17"/>
      <c r="T308" s="18"/>
      <c r="U308" s="17"/>
      <c r="V308" s="18"/>
      <c r="W308" s="17"/>
      <c r="X308" s="17"/>
      <c r="Y308" s="20"/>
      <c r="AF308" s="29">
        <f t="shared" si="46"/>
        <v>320</v>
      </c>
      <c r="AG308" s="29">
        <f t="shared" si="47"/>
        <v>320</v>
      </c>
    </row>
    <row r="309" spans="1:33">
      <c r="A309" s="7"/>
      <c r="B309" s="7"/>
      <c r="C309" s="7"/>
      <c r="D309" s="8">
        <v>38896</v>
      </c>
      <c r="E309" s="9">
        <v>1520</v>
      </c>
      <c r="F309" s="8">
        <v>38896</v>
      </c>
      <c r="G309" s="10">
        <v>60</v>
      </c>
      <c r="H309" s="9">
        <v>1420.89</v>
      </c>
      <c r="I309" s="11">
        <f t="shared" si="48"/>
        <v>40720</v>
      </c>
      <c r="J309" s="12"/>
      <c r="K309" s="2"/>
      <c r="L309" s="1"/>
      <c r="M309" s="2"/>
      <c r="N309" s="2"/>
      <c r="O309" s="17"/>
      <c r="P309" s="17"/>
      <c r="Q309" s="17"/>
      <c r="R309" s="17"/>
      <c r="S309" s="17"/>
      <c r="T309" s="18"/>
      <c r="U309" s="17"/>
      <c r="V309" s="18"/>
      <c r="W309" s="17"/>
      <c r="X309" s="17"/>
      <c r="Y309" s="20"/>
      <c r="AF309" s="29">
        <f t="shared" si="46"/>
        <v>304</v>
      </c>
      <c r="AG309" s="29">
        <f t="shared" si="47"/>
        <v>304</v>
      </c>
    </row>
    <row r="310" spans="1:33">
      <c r="A310" s="7"/>
      <c r="B310" s="7"/>
      <c r="C310" s="7"/>
      <c r="D310" s="8">
        <v>38896</v>
      </c>
      <c r="E310" s="9">
        <v>1520</v>
      </c>
      <c r="F310" s="8">
        <v>38896</v>
      </c>
      <c r="G310" s="10">
        <v>60</v>
      </c>
      <c r="H310" s="9">
        <v>1420.89</v>
      </c>
      <c r="I310" s="11">
        <f t="shared" si="48"/>
        <v>40720</v>
      </c>
      <c r="J310" s="12"/>
      <c r="K310" s="2"/>
      <c r="L310" s="1"/>
      <c r="M310" s="2"/>
      <c r="N310" s="2"/>
      <c r="O310" s="17"/>
      <c r="P310" s="17"/>
      <c r="Q310" s="17"/>
      <c r="R310" s="17"/>
      <c r="S310" s="17"/>
      <c r="T310" s="18"/>
      <c r="U310" s="17"/>
      <c r="V310" s="18"/>
      <c r="W310" s="17"/>
      <c r="X310" s="17"/>
      <c r="Y310" s="20"/>
      <c r="AF310" s="29">
        <f t="shared" si="46"/>
        <v>304</v>
      </c>
      <c r="AG310" s="29">
        <f t="shared" si="47"/>
        <v>304</v>
      </c>
    </row>
    <row r="311" spans="1:33">
      <c r="A311" s="7"/>
      <c r="B311" s="7"/>
      <c r="C311" s="7"/>
      <c r="D311" s="8">
        <v>38896</v>
      </c>
      <c r="E311" s="9">
        <v>1520</v>
      </c>
      <c r="F311" s="8">
        <v>38896</v>
      </c>
      <c r="G311" s="10">
        <v>60</v>
      </c>
      <c r="H311" s="9">
        <v>1420.89</v>
      </c>
      <c r="I311" s="11">
        <f t="shared" si="48"/>
        <v>40720</v>
      </c>
      <c r="J311" s="12"/>
      <c r="K311" s="2"/>
      <c r="L311" s="1"/>
      <c r="M311" s="2"/>
      <c r="N311" s="2"/>
      <c r="O311" s="17"/>
      <c r="P311" s="17"/>
      <c r="Q311" s="17"/>
      <c r="R311" s="17"/>
      <c r="S311" s="17"/>
      <c r="T311" s="18"/>
      <c r="U311" s="17"/>
      <c r="V311" s="18"/>
      <c r="W311" s="17"/>
      <c r="X311" s="17"/>
      <c r="Y311" s="20"/>
      <c r="AF311" s="29">
        <f t="shared" si="46"/>
        <v>304</v>
      </c>
      <c r="AG311" s="29">
        <f t="shared" si="47"/>
        <v>304</v>
      </c>
    </row>
    <row r="312" spans="1:33">
      <c r="A312" s="7"/>
      <c r="B312" s="7"/>
      <c r="C312" s="7"/>
      <c r="D312" s="8">
        <v>38898</v>
      </c>
      <c r="E312" s="9">
        <v>1850.8</v>
      </c>
      <c r="F312" s="8">
        <v>38898</v>
      </c>
      <c r="G312" s="10">
        <v>60</v>
      </c>
      <c r="H312" s="9">
        <v>1728.09</v>
      </c>
      <c r="I312" s="11">
        <f t="shared" si="48"/>
        <v>40722</v>
      </c>
      <c r="J312" s="12"/>
      <c r="K312" s="2"/>
      <c r="L312" s="1"/>
      <c r="M312" s="2"/>
      <c r="N312" s="2"/>
      <c r="O312" s="17"/>
      <c r="P312" s="17"/>
      <c r="Q312" s="17"/>
      <c r="R312" s="17"/>
      <c r="S312" s="17"/>
      <c r="T312" s="18"/>
      <c r="U312" s="17"/>
      <c r="V312" s="18"/>
      <c r="W312" s="17"/>
      <c r="X312" s="17"/>
      <c r="Y312" s="20"/>
      <c r="AF312" s="29">
        <f t="shared" si="46"/>
        <v>370.15999999999997</v>
      </c>
      <c r="AG312" s="29">
        <f t="shared" si="47"/>
        <v>370.15999999999997</v>
      </c>
    </row>
    <row r="313" spans="1:33">
      <c r="A313" s="7"/>
      <c r="B313" s="7"/>
      <c r="C313" s="7"/>
      <c r="D313" s="8">
        <v>38929</v>
      </c>
      <c r="E313" s="9">
        <v>688.32</v>
      </c>
      <c r="F313" s="8">
        <v>38929</v>
      </c>
      <c r="G313" s="10">
        <v>60</v>
      </c>
      <c r="H313" s="9">
        <v>630.99</v>
      </c>
      <c r="I313" s="11">
        <f t="shared" si="48"/>
        <v>40753</v>
      </c>
      <c r="J313" s="12"/>
      <c r="K313" s="2"/>
      <c r="L313" s="1"/>
      <c r="M313" s="2"/>
      <c r="N313" s="2"/>
      <c r="O313" s="17"/>
      <c r="P313" s="17"/>
      <c r="Q313" s="17"/>
      <c r="R313" s="17"/>
      <c r="S313" s="17"/>
      <c r="T313" s="18"/>
      <c r="U313" s="17"/>
      <c r="V313" s="18"/>
      <c r="W313" s="17"/>
      <c r="X313" s="17"/>
      <c r="Y313" s="20"/>
      <c r="AF313" s="29">
        <f t="shared" si="46"/>
        <v>137.66400000000002</v>
      </c>
      <c r="AG313" s="29">
        <f t="shared" si="47"/>
        <v>137.66400000000002</v>
      </c>
    </row>
    <row r="314" spans="1:33">
      <c r="A314" s="7"/>
      <c r="B314" s="7"/>
      <c r="C314" s="7"/>
      <c r="D314" s="8">
        <v>38929</v>
      </c>
      <c r="E314" s="9">
        <v>332.9</v>
      </c>
      <c r="F314" s="8">
        <v>38929</v>
      </c>
      <c r="G314" s="10">
        <v>60</v>
      </c>
      <c r="H314" s="9">
        <v>305.17</v>
      </c>
      <c r="I314" s="11">
        <f t="shared" si="48"/>
        <v>40753</v>
      </c>
      <c r="J314" s="12"/>
      <c r="K314" s="2"/>
      <c r="L314" s="1"/>
      <c r="M314" s="2"/>
      <c r="N314" s="2"/>
      <c r="O314" s="17"/>
      <c r="P314" s="17"/>
      <c r="Q314" s="17"/>
      <c r="R314" s="17"/>
      <c r="S314" s="17"/>
      <c r="T314" s="18"/>
      <c r="U314" s="17"/>
      <c r="V314" s="18"/>
      <c r="W314" s="17"/>
      <c r="X314" s="17"/>
      <c r="Y314" s="20"/>
      <c r="AF314" s="29">
        <f t="shared" si="46"/>
        <v>66.58</v>
      </c>
      <c r="AG314" s="29">
        <f t="shared" si="47"/>
        <v>66.58</v>
      </c>
    </row>
    <row r="315" spans="1:33">
      <c r="A315" s="7"/>
      <c r="B315" s="7"/>
      <c r="C315" s="7"/>
      <c r="D315" s="8">
        <v>38931</v>
      </c>
      <c r="E315" s="9">
        <v>1652</v>
      </c>
      <c r="F315" s="8">
        <v>38931</v>
      </c>
      <c r="G315" s="10">
        <v>60</v>
      </c>
      <c r="H315" s="9">
        <v>1512.6</v>
      </c>
      <c r="I315" s="11">
        <f t="shared" si="48"/>
        <v>40755</v>
      </c>
      <c r="J315" s="12"/>
      <c r="K315" s="2"/>
      <c r="L315" s="1"/>
      <c r="M315" s="2"/>
      <c r="N315" s="2"/>
      <c r="O315" s="17"/>
      <c r="P315" s="17"/>
      <c r="Q315" s="17"/>
      <c r="R315" s="17"/>
      <c r="S315" s="17"/>
      <c r="T315" s="18"/>
      <c r="U315" s="17"/>
      <c r="V315" s="18"/>
      <c r="W315" s="17"/>
      <c r="X315" s="17"/>
      <c r="Y315" s="20"/>
      <c r="AF315" s="29">
        <f t="shared" si="46"/>
        <v>330.4</v>
      </c>
      <c r="AG315" s="29">
        <f t="shared" si="47"/>
        <v>330.4</v>
      </c>
    </row>
    <row r="316" spans="1:33">
      <c r="A316" s="7"/>
      <c r="B316" s="7"/>
      <c r="C316" s="7"/>
      <c r="D316" s="8">
        <v>38931</v>
      </c>
      <c r="E316" s="9">
        <v>1652</v>
      </c>
      <c r="F316" s="8">
        <v>38931</v>
      </c>
      <c r="G316" s="10">
        <v>60</v>
      </c>
      <c r="H316" s="9">
        <v>1512.6</v>
      </c>
      <c r="I316" s="11">
        <f t="shared" si="48"/>
        <v>40755</v>
      </c>
      <c r="J316" s="12"/>
      <c r="K316" s="2"/>
      <c r="L316" s="1"/>
      <c r="M316" s="2"/>
      <c r="N316" s="2"/>
      <c r="O316" s="17"/>
      <c r="P316" s="17"/>
      <c r="Q316" s="17"/>
      <c r="R316" s="17"/>
      <c r="S316" s="17"/>
      <c r="T316" s="18"/>
      <c r="U316" s="17"/>
      <c r="V316" s="18"/>
      <c r="W316" s="17"/>
      <c r="X316" s="17"/>
      <c r="Y316" s="20"/>
      <c r="AF316" s="29">
        <f t="shared" si="46"/>
        <v>330.4</v>
      </c>
      <c r="AG316" s="29">
        <f t="shared" si="47"/>
        <v>330.4</v>
      </c>
    </row>
    <row r="317" spans="1:33">
      <c r="A317" s="7"/>
      <c r="B317" s="7"/>
      <c r="C317" s="7"/>
      <c r="D317" s="8">
        <v>38936</v>
      </c>
      <c r="E317" s="9">
        <v>19726.650000000001</v>
      </c>
      <c r="F317" s="8">
        <v>38936</v>
      </c>
      <c r="G317" s="10">
        <v>60</v>
      </c>
      <c r="H317" s="9">
        <v>18008</v>
      </c>
      <c r="I317" s="11">
        <f t="shared" si="48"/>
        <v>40760</v>
      </c>
      <c r="J317" s="12"/>
      <c r="K317" s="2"/>
      <c r="L317" s="1"/>
      <c r="M317" s="2"/>
      <c r="N317" s="2"/>
      <c r="O317" s="17"/>
      <c r="P317" s="17"/>
      <c r="Q317" s="17"/>
      <c r="R317" s="17"/>
      <c r="S317" s="17"/>
      <c r="T317" s="18"/>
      <c r="U317" s="17"/>
      <c r="V317" s="18"/>
      <c r="W317" s="17"/>
      <c r="X317" s="17"/>
      <c r="Y317" s="20"/>
      <c r="AF317" s="29">
        <f t="shared" si="46"/>
        <v>3945.3300000000004</v>
      </c>
      <c r="AG317" s="29">
        <f t="shared" si="47"/>
        <v>3945.3300000000004</v>
      </c>
    </row>
    <row r="318" spans="1:33">
      <c r="A318" s="7"/>
      <c r="B318" s="7"/>
      <c r="C318" s="7"/>
      <c r="D318" s="8">
        <v>38982</v>
      </c>
      <c r="E318" s="9">
        <v>1227.2</v>
      </c>
      <c r="F318" s="8">
        <v>38982</v>
      </c>
      <c r="G318" s="10">
        <v>60</v>
      </c>
      <c r="H318" s="9">
        <v>1089.3499999999999</v>
      </c>
      <c r="I318" s="11">
        <f t="shared" si="48"/>
        <v>40806</v>
      </c>
      <c r="J318" s="12"/>
      <c r="K318" s="2"/>
      <c r="L318" s="1"/>
      <c r="M318" s="2"/>
      <c r="N318" s="2"/>
      <c r="O318" s="17"/>
      <c r="P318" s="17"/>
      <c r="Q318" s="17"/>
      <c r="R318" s="17"/>
      <c r="S318" s="17"/>
      <c r="T318" s="18"/>
      <c r="U318" s="17"/>
      <c r="V318" s="18"/>
      <c r="W318" s="17"/>
      <c r="X318" s="17"/>
      <c r="Y318" s="20"/>
      <c r="AF318" s="29">
        <f t="shared" si="46"/>
        <v>245.44000000000003</v>
      </c>
      <c r="AG318" s="29">
        <f t="shared" si="47"/>
        <v>245.44000000000003</v>
      </c>
    </row>
    <row r="319" spans="1:33">
      <c r="A319" s="7"/>
      <c r="B319" s="7"/>
      <c r="C319" s="7"/>
      <c r="D319" s="8">
        <v>38982</v>
      </c>
      <c r="E319" s="9">
        <v>1254.21</v>
      </c>
      <c r="F319" s="8">
        <v>38982</v>
      </c>
      <c r="G319" s="10">
        <v>60</v>
      </c>
      <c r="H319" s="9">
        <v>1113.33</v>
      </c>
      <c r="I319" s="11">
        <f t="shared" si="48"/>
        <v>40806</v>
      </c>
      <c r="J319" s="12"/>
      <c r="K319" s="2"/>
      <c r="L319" s="1"/>
      <c r="M319" s="2"/>
      <c r="N319" s="2"/>
      <c r="O319" s="17"/>
      <c r="P319" s="17"/>
      <c r="Q319" s="17"/>
      <c r="R319" s="17"/>
      <c r="S319" s="17"/>
      <c r="T319" s="18"/>
      <c r="U319" s="17"/>
      <c r="V319" s="18"/>
      <c r="W319" s="17"/>
      <c r="X319" s="17"/>
      <c r="Y319" s="20"/>
      <c r="AF319" s="29">
        <f t="shared" si="46"/>
        <v>250.84200000000001</v>
      </c>
      <c r="AG319" s="29">
        <f t="shared" si="47"/>
        <v>250.84200000000001</v>
      </c>
    </row>
    <row r="320" spans="1:33">
      <c r="A320" s="7"/>
      <c r="B320" s="7"/>
      <c r="C320" s="7"/>
      <c r="D320" s="8">
        <v>39016</v>
      </c>
      <c r="E320" s="9">
        <v>258.87</v>
      </c>
      <c r="F320" s="8">
        <v>39016</v>
      </c>
      <c r="G320" s="10">
        <v>60</v>
      </c>
      <c r="H320" s="9">
        <v>224.97</v>
      </c>
      <c r="I320" s="11">
        <f t="shared" si="48"/>
        <v>40840</v>
      </c>
      <c r="J320" s="12"/>
      <c r="K320" s="2"/>
      <c r="L320" s="1"/>
      <c r="M320" s="2"/>
      <c r="N320" s="2"/>
      <c r="O320" s="17"/>
      <c r="P320" s="17"/>
      <c r="Q320" s="17"/>
      <c r="R320" s="17"/>
      <c r="S320" s="17"/>
      <c r="T320" s="18"/>
      <c r="U320" s="17"/>
      <c r="V320" s="18"/>
      <c r="W320" s="17"/>
      <c r="X320" s="17"/>
      <c r="Y320" s="20"/>
      <c r="AF320" s="29">
        <f t="shared" si="46"/>
        <v>51.774000000000001</v>
      </c>
      <c r="AG320" s="29">
        <f t="shared" si="47"/>
        <v>51.774000000000001</v>
      </c>
    </row>
    <row r="321" spans="1:33">
      <c r="A321" s="7"/>
      <c r="B321" s="7"/>
      <c r="C321" s="7"/>
      <c r="D321" s="8">
        <v>39016</v>
      </c>
      <c r="E321" s="9">
        <v>258.87</v>
      </c>
      <c r="F321" s="8">
        <v>39016</v>
      </c>
      <c r="G321" s="10">
        <v>60</v>
      </c>
      <c r="H321" s="9">
        <v>224.97</v>
      </c>
      <c r="I321" s="11">
        <f t="shared" si="48"/>
        <v>40840</v>
      </c>
      <c r="J321" s="12"/>
      <c r="K321" s="2"/>
      <c r="L321" s="1"/>
      <c r="M321" s="2"/>
      <c r="N321" s="2"/>
      <c r="O321" s="17"/>
      <c r="P321" s="17"/>
      <c r="Q321" s="17"/>
      <c r="R321" s="17"/>
      <c r="S321" s="17"/>
      <c r="T321" s="18"/>
      <c r="U321" s="17"/>
      <c r="V321" s="18"/>
      <c r="W321" s="17"/>
      <c r="X321" s="17"/>
      <c r="Y321" s="20"/>
      <c r="AF321" s="29">
        <f t="shared" si="46"/>
        <v>51.774000000000001</v>
      </c>
      <c r="AG321" s="29">
        <f t="shared" si="47"/>
        <v>51.774000000000001</v>
      </c>
    </row>
    <row r="322" spans="1:33">
      <c r="A322" s="7"/>
      <c r="B322" s="7"/>
      <c r="C322" s="7"/>
      <c r="D322" s="8">
        <v>39023</v>
      </c>
      <c r="E322" s="9">
        <v>1119</v>
      </c>
      <c r="F322" s="8">
        <v>39023</v>
      </c>
      <c r="G322" s="10">
        <v>60</v>
      </c>
      <c r="H322" s="9">
        <v>968.16</v>
      </c>
      <c r="I322" s="11">
        <f t="shared" si="48"/>
        <v>40847</v>
      </c>
      <c r="J322" s="12"/>
      <c r="K322" s="2"/>
      <c r="L322" s="1"/>
      <c r="M322" s="2"/>
      <c r="N322" s="2"/>
      <c r="O322" s="17"/>
      <c r="P322" s="17"/>
      <c r="Q322" s="17"/>
      <c r="R322" s="17"/>
      <c r="S322" s="17"/>
      <c r="T322" s="18"/>
      <c r="U322" s="17"/>
      <c r="V322" s="18"/>
      <c r="W322" s="17"/>
      <c r="X322" s="17"/>
      <c r="Y322" s="20"/>
      <c r="AF322" s="29">
        <f t="shared" si="46"/>
        <v>223.8</v>
      </c>
      <c r="AG322" s="29">
        <f t="shared" si="47"/>
        <v>223.8</v>
      </c>
    </row>
    <row r="323" spans="1:33">
      <c r="A323" s="7"/>
      <c r="B323" s="7"/>
      <c r="C323" s="7"/>
      <c r="D323" s="8">
        <v>39029</v>
      </c>
      <c r="E323" s="9">
        <v>1119</v>
      </c>
      <c r="F323" s="8">
        <v>39029</v>
      </c>
      <c r="G323" s="10">
        <v>60</v>
      </c>
      <c r="H323" s="9">
        <v>964.49</v>
      </c>
      <c r="I323" s="11">
        <f t="shared" si="48"/>
        <v>40853</v>
      </c>
      <c r="J323" s="12"/>
      <c r="K323" s="2"/>
      <c r="L323" s="1"/>
      <c r="M323" s="2"/>
      <c r="N323" s="2"/>
      <c r="O323" s="17"/>
      <c r="P323" s="17"/>
      <c r="Q323" s="17"/>
      <c r="R323" s="17"/>
      <c r="S323" s="17"/>
      <c r="T323" s="18"/>
      <c r="U323" s="17"/>
      <c r="V323" s="18"/>
      <c r="W323" s="17"/>
      <c r="X323" s="17"/>
      <c r="Y323" s="20"/>
      <c r="AF323" s="29">
        <f t="shared" ref="AF323:AF386" si="49">IF(YEAR($F323)&gt;AF$2,0,IF(YEAR($F323)=AF$2,(CONCATENATE("31/12/",AF$2)-$D323)/(30.5*$G323)*$E323,IF(YEAR(($F323+$G323*30.5))&lt;AF$2,0,IF(YEAR($F323+$G323*30.5)=AF$2,$E323*(12/$G323)-(CONCATENATE("31/12/",YEAR($D323))-$D323)/(30.5*$G323)*$E323,$E323*12/$G323))))</f>
        <v>223.8</v>
      </c>
      <c r="AG323" s="29">
        <f t="shared" si="47"/>
        <v>223.8</v>
      </c>
    </row>
    <row r="324" spans="1:33">
      <c r="A324" s="7"/>
      <c r="B324" s="7"/>
      <c r="C324" s="7"/>
      <c r="D324" s="8">
        <v>39029</v>
      </c>
      <c r="E324" s="9">
        <v>1119</v>
      </c>
      <c r="F324" s="8">
        <v>39029</v>
      </c>
      <c r="G324" s="10">
        <v>60</v>
      </c>
      <c r="H324" s="9">
        <v>964.49</v>
      </c>
      <c r="I324" s="11">
        <f t="shared" si="48"/>
        <v>40853</v>
      </c>
      <c r="J324" s="12"/>
      <c r="K324" s="2"/>
      <c r="L324" s="1"/>
      <c r="M324" s="2"/>
      <c r="N324" s="2"/>
      <c r="O324" s="17"/>
      <c r="P324" s="17"/>
      <c r="Q324" s="17"/>
      <c r="R324" s="17"/>
      <c r="S324" s="17"/>
      <c r="T324" s="18"/>
      <c r="U324" s="17"/>
      <c r="V324" s="18"/>
      <c r="W324" s="17"/>
      <c r="X324" s="17"/>
      <c r="Y324" s="20"/>
      <c r="AF324" s="29">
        <f t="shared" si="49"/>
        <v>223.8</v>
      </c>
      <c r="AG324" s="29">
        <f t="shared" si="47"/>
        <v>223.8</v>
      </c>
    </row>
    <row r="325" spans="1:33">
      <c r="A325" s="7"/>
      <c r="B325" s="7"/>
      <c r="C325" s="7"/>
      <c r="D325" s="8">
        <v>39045</v>
      </c>
      <c r="E325" s="9">
        <v>1141.43</v>
      </c>
      <c r="F325" s="8">
        <v>39045</v>
      </c>
      <c r="G325" s="10">
        <v>60</v>
      </c>
      <c r="H325" s="9">
        <v>973.81</v>
      </c>
      <c r="I325" s="11">
        <f t="shared" si="48"/>
        <v>40869</v>
      </c>
      <c r="J325" s="12"/>
      <c r="K325" s="2"/>
      <c r="L325" s="1"/>
      <c r="M325" s="2"/>
      <c r="N325" s="2"/>
      <c r="O325" s="17"/>
      <c r="P325" s="17"/>
      <c r="Q325" s="17"/>
      <c r="R325" s="17"/>
      <c r="S325" s="17"/>
      <c r="T325" s="18"/>
      <c r="U325" s="17"/>
      <c r="V325" s="18"/>
      <c r="W325" s="17"/>
      <c r="X325" s="17"/>
      <c r="Y325" s="20"/>
      <c r="AF325" s="29">
        <f t="shared" si="49"/>
        <v>228.286</v>
      </c>
      <c r="AG325" s="29">
        <f t="shared" ref="AG325:AG388" si="50">IF(YEAR($F325)&gt;AG$2,0,IF(YEAR($F325)=AG$2,(CONCATENATE("31/12/",AG$2)-$D325)/(30.5*$G325)*$E325,IF(YEAR(($F325+$G325*30.5))&lt;AG$2,0,IF(YEAR($F325+$G325*30.5)=AG$2,$E325*(12/$G325)-(CONCATENATE("31/12/",YEAR($D325))-$D325)/(30.5*$G325)*$E325,$E325*12/$G325))))</f>
        <v>228.286</v>
      </c>
    </row>
    <row r="326" spans="1:33">
      <c r="A326" s="7"/>
      <c r="B326" s="7"/>
      <c r="C326" s="7"/>
      <c r="D326" s="8">
        <v>39056</v>
      </c>
      <c r="E326" s="9">
        <v>1295.25</v>
      </c>
      <c r="F326" s="8">
        <v>39056</v>
      </c>
      <c r="G326" s="10">
        <v>60</v>
      </c>
      <c r="H326" s="9">
        <v>1097.24</v>
      </c>
      <c r="I326" s="11">
        <f t="shared" si="48"/>
        <v>40880</v>
      </c>
      <c r="J326" s="12"/>
      <c r="K326" s="2"/>
      <c r="L326" s="1"/>
      <c r="M326" s="2"/>
      <c r="N326" s="2"/>
      <c r="O326" s="17"/>
      <c r="P326" s="17"/>
      <c r="Q326" s="17"/>
      <c r="R326" s="17"/>
      <c r="S326" s="17"/>
      <c r="T326" s="18"/>
      <c r="U326" s="17"/>
      <c r="V326" s="18"/>
      <c r="W326" s="17"/>
      <c r="X326" s="17"/>
      <c r="Y326" s="20"/>
      <c r="AF326" s="29">
        <f t="shared" si="49"/>
        <v>259.05</v>
      </c>
      <c r="AG326" s="29">
        <f t="shared" si="50"/>
        <v>259.05</v>
      </c>
    </row>
    <row r="327" spans="1:33">
      <c r="A327" s="7"/>
      <c r="B327" s="7"/>
      <c r="C327" s="7"/>
      <c r="D327" s="8">
        <v>39059</v>
      </c>
      <c r="E327" s="9">
        <v>1569</v>
      </c>
      <c r="F327" s="8">
        <v>39059</v>
      </c>
      <c r="G327" s="10">
        <v>60</v>
      </c>
      <c r="H327" s="9">
        <v>1326.56</v>
      </c>
      <c r="I327" s="11">
        <f t="shared" si="48"/>
        <v>40883</v>
      </c>
      <c r="J327" s="12"/>
      <c r="K327" s="2"/>
      <c r="L327" s="1"/>
      <c r="M327" s="2"/>
      <c r="N327" s="2"/>
      <c r="O327" s="17"/>
      <c r="P327" s="17"/>
      <c r="Q327" s="17"/>
      <c r="R327" s="17"/>
      <c r="S327" s="17"/>
      <c r="T327" s="18"/>
      <c r="U327" s="17"/>
      <c r="V327" s="18"/>
      <c r="W327" s="17"/>
      <c r="X327" s="17"/>
      <c r="Y327" s="20"/>
      <c r="AF327" s="29">
        <f t="shared" si="49"/>
        <v>313.8</v>
      </c>
      <c r="AG327" s="29">
        <f t="shared" si="50"/>
        <v>313.8</v>
      </c>
    </row>
    <row r="328" spans="1:33">
      <c r="A328" s="7"/>
      <c r="B328" s="7"/>
      <c r="C328" s="7"/>
      <c r="D328" s="8">
        <v>39070</v>
      </c>
      <c r="E328" s="9">
        <v>1569</v>
      </c>
      <c r="F328" s="8">
        <v>39070</v>
      </c>
      <c r="G328" s="10">
        <v>60</v>
      </c>
      <c r="H328" s="9">
        <v>1317.1</v>
      </c>
      <c r="I328" s="11">
        <f t="shared" si="48"/>
        <v>40894</v>
      </c>
      <c r="J328" s="12"/>
      <c r="K328" s="2"/>
      <c r="L328" s="1"/>
      <c r="M328" s="2"/>
      <c r="N328" s="2"/>
      <c r="O328" s="17"/>
      <c r="P328" s="17"/>
      <c r="Q328" s="17"/>
      <c r="R328" s="17"/>
      <c r="S328" s="17"/>
      <c r="T328" s="18"/>
      <c r="U328" s="17"/>
      <c r="V328" s="18"/>
      <c r="W328" s="17"/>
      <c r="X328" s="17"/>
      <c r="Y328" s="20"/>
      <c r="AF328" s="29">
        <f t="shared" si="49"/>
        <v>313.8</v>
      </c>
      <c r="AG328" s="29">
        <f t="shared" si="50"/>
        <v>313.8</v>
      </c>
    </row>
    <row r="329" spans="1:33">
      <c r="A329" s="7"/>
      <c r="B329" s="7"/>
      <c r="C329" s="7"/>
      <c r="D329" s="8">
        <v>39070</v>
      </c>
      <c r="E329" s="9">
        <v>1569</v>
      </c>
      <c r="F329" s="8">
        <v>39070</v>
      </c>
      <c r="G329" s="10">
        <v>60</v>
      </c>
      <c r="H329" s="9">
        <v>1317.1</v>
      </c>
      <c r="I329" s="11">
        <f t="shared" si="48"/>
        <v>40894</v>
      </c>
      <c r="J329" s="12"/>
      <c r="K329" s="2"/>
      <c r="L329" s="1"/>
      <c r="M329" s="2"/>
      <c r="N329" s="2"/>
      <c r="O329" s="17"/>
      <c r="P329" s="17"/>
      <c r="Q329" s="17"/>
      <c r="R329" s="17"/>
      <c r="S329" s="17"/>
      <c r="T329" s="18"/>
      <c r="U329" s="17"/>
      <c r="V329" s="18"/>
      <c r="W329" s="17"/>
      <c r="X329" s="17"/>
      <c r="Y329" s="20"/>
      <c r="AF329" s="29">
        <f t="shared" si="49"/>
        <v>313.8</v>
      </c>
      <c r="AG329" s="29">
        <f t="shared" si="50"/>
        <v>313.8</v>
      </c>
    </row>
    <row r="330" spans="1:33">
      <c r="A330" s="7"/>
      <c r="B330" s="7"/>
      <c r="C330" s="7"/>
      <c r="D330" s="8">
        <v>39070</v>
      </c>
      <c r="E330" s="9">
        <v>1569</v>
      </c>
      <c r="F330" s="8">
        <v>39070</v>
      </c>
      <c r="G330" s="10">
        <v>60</v>
      </c>
      <c r="H330" s="9">
        <v>1317.1</v>
      </c>
      <c r="I330" s="11">
        <f t="shared" si="48"/>
        <v>40894</v>
      </c>
      <c r="J330" s="12"/>
      <c r="K330" s="2"/>
      <c r="L330" s="1"/>
      <c r="M330" s="2"/>
      <c r="N330" s="2"/>
      <c r="O330" s="17"/>
      <c r="P330" s="17"/>
      <c r="Q330" s="17"/>
      <c r="R330" s="17"/>
      <c r="S330" s="17"/>
      <c r="T330" s="18"/>
      <c r="U330" s="17"/>
      <c r="V330" s="18"/>
      <c r="W330" s="17"/>
      <c r="X330" s="17"/>
      <c r="Y330" s="20"/>
      <c r="AF330" s="29">
        <f t="shared" si="49"/>
        <v>313.8</v>
      </c>
      <c r="AG330" s="29">
        <f t="shared" si="50"/>
        <v>313.8</v>
      </c>
    </row>
    <row r="331" spans="1:33">
      <c r="A331" s="7"/>
      <c r="B331" s="7"/>
      <c r="C331" s="7"/>
      <c r="D331" s="8">
        <v>39084</v>
      </c>
      <c r="E331" s="9">
        <v>1134.25</v>
      </c>
      <c r="F331" s="8">
        <v>39084</v>
      </c>
      <c r="G331" s="10">
        <v>60</v>
      </c>
      <c r="H331" s="9">
        <v>943.45</v>
      </c>
      <c r="I331" s="11">
        <f t="shared" si="48"/>
        <v>40908</v>
      </c>
      <c r="J331" s="12"/>
      <c r="K331" s="2"/>
      <c r="L331" s="1"/>
      <c r="M331" s="2"/>
      <c r="N331" s="2"/>
      <c r="O331" s="17"/>
      <c r="P331" s="17"/>
      <c r="Q331" s="17"/>
      <c r="R331" s="17"/>
      <c r="S331" s="17"/>
      <c r="T331" s="18"/>
      <c r="U331" s="17"/>
      <c r="V331" s="18"/>
      <c r="W331" s="17"/>
      <c r="X331" s="17"/>
      <c r="Y331" s="20"/>
      <c r="AF331" s="29">
        <f t="shared" si="49"/>
        <v>226.85</v>
      </c>
      <c r="AG331" s="29">
        <f t="shared" si="50"/>
        <v>226.85</v>
      </c>
    </row>
    <row r="332" spans="1:33">
      <c r="A332" s="7"/>
      <c r="B332" s="7"/>
      <c r="C332" s="7"/>
      <c r="D332" s="8">
        <v>39084</v>
      </c>
      <c r="E332" s="9">
        <v>1119.25</v>
      </c>
      <c r="F332" s="8">
        <v>39084</v>
      </c>
      <c r="G332" s="10">
        <v>60</v>
      </c>
      <c r="H332" s="9">
        <v>930.97</v>
      </c>
      <c r="I332" s="11">
        <f t="shared" si="48"/>
        <v>40908</v>
      </c>
      <c r="J332" s="12"/>
      <c r="K332" s="2"/>
      <c r="L332" s="1"/>
      <c r="M332" s="2"/>
      <c r="N332" s="2"/>
      <c r="O332" s="17"/>
      <c r="P332" s="17"/>
      <c r="Q332" s="17"/>
      <c r="R332" s="17"/>
      <c r="S332" s="17"/>
      <c r="T332" s="18"/>
      <c r="U332" s="17"/>
      <c r="V332" s="18"/>
      <c r="W332" s="17"/>
      <c r="X332" s="17"/>
      <c r="Y332" s="20"/>
      <c r="AF332" s="29">
        <f t="shared" si="49"/>
        <v>223.85</v>
      </c>
      <c r="AG332" s="29">
        <f t="shared" si="50"/>
        <v>223.85</v>
      </c>
    </row>
    <row r="333" spans="1:33">
      <c r="A333" s="7"/>
      <c r="B333" s="7"/>
      <c r="C333" s="7"/>
      <c r="D333" s="8">
        <v>39088</v>
      </c>
      <c r="E333" s="9">
        <v>1118.0999999999999</v>
      </c>
      <c r="F333" s="8">
        <v>39088</v>
      </c>
      <c r="G333" s="10">
        <v>60</v>
      </c>
      <c r="H333" s="9">
        <v>927.56</v>
      </c>
      <c r="I333" s="11">
        <f t="shared" si="48"/>
        <v>40912</v>
      </c>
      <c r="J333" s="12"/>
      <c r="K333" s="2"/>
      <c r="L333" s="1"/>
      <c r="M333" s="2"/>
      <c r="N333" s="2"/>
      <c r="O333" s="17"/>
      <c r="P333" s="17"/>
      <c r="Q333" s="17"/>
      <c r="R333" s="17"/>
      <c r="S333" s="17"/>
      <c r="T333" s="18"/>
      <c r="U333" s="17"/>
      <c r="V333" s="18"/>
      <c r="W333" s="17"/>
      <c r="X333" s="17"/>
      <c r="Y333" s="20"/>
      <c r="AF333" s="29">
        <f t="shared" si="49"/>
        <v>223.61999999999998</v>
      </c>
      <c r="AG333" s="29">
        <f t="shared" si="50"/>
        <v>223.61999999999998</v>
      </c>
    </row>
    <row r="334" spans="1:33">
      <c r="A334" s="7"/>
      <c r="B334" s="7"/>
      <c r="C334" s="7"/>
      <c r="D334" s="8">
        <v>39088</v>
      </c>
      <c r="E334" s="9">
        <v>1118.0999999999999</v>
      </c>
      <c r="F334" s="8">
        <v>39088</v>
      </c>
      <c r="G334" s="10">
        <v>60</v>
      </c>
      <c r="H334" s="9">
        <v>927.56</v>
      </c>
      <c r="I334" s="11">
        <f t="shared" si="48"/>
        <v>40912</v>
      </c>
      <c r="J334" s="12"/>
      <c r="K334" s="2"/>
      <c r="L334" s="1"/>
      <c r="M334" s="2"/>
      <c r="N334" s="2"/>
      <c r="O334" s="17"/>
      <c r="P334" s="17"/>
      <c r="Q334" s="17"/>
      <c r="R334" s="17"/>
      <c r="S334" s="17"/>
      <c r="T334" s="18"/>
      <c r="U334" s="17"/>
      <c r="V334" s="18"/>
      <c r="W334" s="17"/>
      <c r="X334" s="17"/>
      <c r="Y334" s="20"/>
      <c r="AF334" s="29">
        <f t="shared" si="49"/>
        <v>223.61999999999998</v>
      </c>
      <c r="AG334" s="29">
        <f t="shared" si="50"/>
        <v>223.61999999999998</v>
      </c>
    </row>
    <row r="335" spans="1:33">
      <c r="A335" s="7"/>
      <c r="B335" s="7"/>
      <c r="C335" s="7"/>
      <c r="D335" s="8">
        <v>39042</v>
      </c>
      <c r="E335" s="9">
        <v>1241</v>
      </c>
      <c r="F335" s="8">
        <v>39042</v>
      </c>
      <c r="G335" s="10">
        <v>60</v>
      </c>
      <c r="H335" s="9">
        <v>1060.8</v>
      </c>
      <c r="I335" s="11">
        <f t="shared" si="48"/>
        <v>40866</v>
      </c>
      <c r="J335" s="12"/>
      <c r="K335" s="2"/>
      <c r="L335" s="1"/>
      <c r="M335" s="2"/>
      <c r="N335" s="2"/>
      <c r="O335" s="17"/>
      <c r="P335" s="17"/>
      <c r="Q335" s="17"/>
      <c r="R335" s="17"/>
      <c r="S335" s="17"/>
      <c r="T335" s="18"/>
      <c r="U335" s="17"/>
      <c r="V335" s="18"/>
      <c r="W335" s="17"/>
      <c r="X335" s="17"/>
      <c r="Y335" s="20"/>
      <c r="AF335" s="29">
        <f t="shared" si="49"/>
        <v>248.2</v>
      </c>
      <c r="AG335" s="29">
        <f t="shared" si="50"/>
        <v>248.2</v>
      </c>
    </row>
    <row r="336" spans="1:33">
      <c r="A336" s="7"/>
      <c r="B336" s="7"/>
      <c r="C336" s="7"/>
      <c r="D336" s="8">
        <v>39104</v>
      </c>
      <c r="E336" s="9">
        <v>1119.25</v>
      </c>
      <c r="F336" s="8">
        <v>39104</v>
      </c>
      <c r="G336" s="10">
        <v>60</v>
      </c>
      <c r="H336" s="9">
        <v>918.7</v>
      </c>
      <c r="I336" s="11">
        <f t="shared" si="48"/>
        <v>40928</v>
      </c>
      <c r="J336" s="12"/>
      <c r="K336" s="2"/>
      <c r="L336" s="1"/>
      <c r="M336" s="2"/>
      <c r="N336" s="2"/>
      <c r="O336" s="17"/>
      <c r="P336" s="17"/>
      <c r="Q336" s="17"/>
      <c r="R336" s="17"/>
      <c r="S336" s="17"/>
      <c r="T336" s="18"/>
      <c r="U336" s="17"/>
      <c r="V336" s="18"/>
      <c r="W336" s="17"/>
      <c r="X336" s="17"/>
      <c r="Y336" s="20"/>
      <c r="AF336" s="29">
        <f t="shared" si="49"/>
        <v>223.85</v>
      </c>
      <c r="AG336" s="29">
        <f t="shared" si="50"/>
        <v>223.85</v>
      </c>
    </row>
    <row r="337" spans="1:33">
      <c r="A337" s="7"/>
      <c r="B337" s="7"/>
      <c r="C337" s="7"/>
      <c r="D337" s="8">
        <v>39128</v>
      </c>
      <c r="E337" s="9">
        <v>1369</v>
      </c>
      <c r="F337" s="8">
        <v>39128</v>
      </c>
      <c r="G337" s="10">
        <v>60</v>
      </c>
      <c r="H337" s="9">
        <v>1105.7</v>
      </c>
      <c r="I337" s="11">
        <f t="shared" si="48"/>
        <v>40952</v>
      </c>
      <c r="J337" s="12"/>
      <c r="K337" s="2"/>
      <c r="L337" s="1"/>
      <c r="M337" s="2"/>
      <c r="N337" s="2"/>
      <c r="O337" s="17"/>
      <c r="P337" s="17"/>
      <c r="Q337" s="17"/>
      <c r="R337" s="17"/>
      <c r="S337" s="17"/>
      <c r="T337" s="18"/>
      <c r="U337" s="17"/>
      <c r="V337" s="18"/>
      <c r="W337" s="17"/>
      <c r="X337" s="17"/>
      <c r="Y337" s="20"/>
      <c r="AF337" s="29">
        <f t="shared" si="49"/>
        <v>273.8</v>
      </c>
      <c r="AG337" s="29">
        <f t="shared" si="50"/>
        <v>273.8</v>
      </c>
    </row>
    <row r="338" spans="1:33">
      <c r="A338" s="7"/>
      <c r="B338" s="7"/>
      <c r="C338" s="7"/>
      <c r="D338" s="8">
        <v>39130</v>
      </c>
      <c r="E338" s="9">
        <v>2498</v>
      </c>
      <c r="F338" s="8">
        <v>39130</v>
      </c>
      <c r="G338" s="10">
        <v>60</v>
      </c>
      <c r="H338" s="9">
        <v>2014.83</v>
      </c>
      <c r="I338" s="11">
        <f t="shared" si="48"/>
        <v>40954</v>
      </c>
      <c r="J338" s="12"/>
      <c r="K338" s="2"/>
      <c r="L338" s="1"/>
      <c r="M338" s="2"/>
      <c r="N338" s="2"/>
      <c r="O338" s="17"/>
      <c r="P338" s="17"/>
      <c r="Q338" s="17"/>
      <c r="R338" s="17"/>
      <c r="S338" s="17"/>
      <c r="T338" s="18"/>
      <c r="U338" s="17"/>
      <c r="V338" s="18"/>
      <c r="W338" s="17"/>
      <c r="X338" s="17"/>
      <c r="Y338" s="20"/>
      <c r="AF338" s="29">
        <f t="shared" si="49"/>
        <v>499.6</v>
      </c>
      <c r="AG338" s="29">
        <f t="shared" si="50"/>
        <v>499.6</v>
      </c>
    </row>
    <row r="339" spans="1:33">
      <c r="A339" s="7"/>
      <c r="B339" s="7"/>
      <c r="C339" s="7"/>
      <c r="D339" s="8">
        <v>39135</v>
      </c>
      <c r="E339" s="9">
        <v>1249</v>
      </c>
      <c r="F339" s="8">
        <v>39135</v>
      </c>
      <c r="G339" s="10">
        <v>60</v>
      </c>
      <c r="H339" s="9">
        <v>1003.99</v>
      </c>
      <c r="I339" s="11">
        <f t="shared" si="48"/>
        <v>40959</v>
      </c>
      <c r="J339" s="12"/>
      <c r="K339" s="2"/>
      <c r="L339" s="1"/>
      <c r="M339" s="2"/>
      <c r="N339" s="2"/>
      <c r="O339" s="17"/>
      <c r="P339" s="17"/>
      <c r="Q339" s="17"/>
      <c r="R339" s="17"/>
      <c r="S339" s="17"/>
      <c r="T339" s="18"/>
      <c r="U339" s="17"/>
      <c r="V339" s="18"/>
      <c r="W339" s="17"/>
      <c r="X339" s="17"/>
      <c r="Y339" s="20"/>
      <c r="AF339" s="29">
        <f t="shared" si="49"/>
        <v>249.8</v>
      </c>
      <c r="AG339" s="29">
        <f t="shared" si="50"/>
        <v>249.8</v>
      </c>
    </row>
    <row r="340" spans="1:33">
      <c r="A340" s="7"/>
      <c r="B340" s="7"/>
      <c r="C340" s="7"/>
      <c r="D340" s="8">
        <v>39135</v>
      </c>
      <c r="E340" s="9">
        <v>1249</v>
      </c>
      <c r="F340" s="8">
        <v>39135</v>
      </c>
      <c r="G340" s="10">
        <v>60</v>
      </c>
      <c r="H340" s="9">
        <v>1003.99</v>
      </c>
      <c r="I340" s="11">
        <f t="shared" si="48"/>
        <v>40959</v>
      </c>
      <c r="J340" s="12"/>
      <c r="K340" s="2"/>
      <c r="L340" s="1"/>
      <c r="M340" s="2"/>
      <c r="N340" s="2"/>
      <c r="O340" s="17"/>
      <c r="P340" s="17"/>
      <c r="Q340" s="17"/>
      <c r="R340" s="17"/>
      <c r="S340" s="17"/>
      <c r="T340" s="18"/>
      <c r="U340" s="17"/>
      <c r="V340" s="18"/>
      <c r="W340" s="17"/>
      <c r="X340" s="17"/>
      <c r="Y340" s="20"/>
      <c r="AF340" s="29">
        <f t="shared" si="49"/>
        <v>249.8</v>
      </c>
      <c r="AG340" s="29">
        <f t="shared" si="50"/>
        <v>249.8</v>
      </c>
    </row>
    <row r="341" spans="1:33">
      <c r="A341" s="7"/>
      <c r="B341" s="7"/>
      <c r="C341" s="7"/>
      <c r="D341" s="8">
        <v>39176</v>
      </c>
      <c r="E341" s="9">
        <v>1389.25</v>
      </c>
      <c r="F341" s="8">
        <v>39176</v>
      </c>
      <c r="G341" s="10">
        <v>60</v>
      </c>
      <c r="H341" s="9">
        <v>1085.52</v>
      </c>
      <c r="I341" s="11">
        <f t="shared" si="48"/>
        <v>41000</v>
      </c>
      <c r="J341" s="12"/>
      <c r="K341" s="2"/>
      <c r="L341" s="1"/>
      <c r="M341" s="2"/>
      <c r="N341" s="2"/>
      <c r="O341" s="17"/>
      <c r="P341" s="17"/>
      <c r="Q341" s="17"/>
      <c r="R341" s="17"/>
      <c r="S341" s="17"/>
      <c r="T341" s="18"/>
      <c r="U341" s="17"/>
      <c r="V341" s="18"/>
      <c r="W341" s="17"/>
      <c r="X341" s="17"/>
      <c r="Y341" s="20"/>
      <c r="AF341" s="29">
        <f t="shared" si="49"/>
        <v>277.85000000000002</v>
      </c>
      <c r="AG341" s="29">
        <f t="shared" si="50"/>
        <v>277.85000000000002</v>
      </c>
    </row>
    <row r="342" spans="1:33">
      <c r="A342" s="7"/>
      <c r="B342" s="7"/>
      <c r="C342" s="7"/>
      <c r="D342" s="8">
        <v>39190</v>
      </c>
      <c r="E342" s="9">
        <v>976.25</v>
      </c>
      <c r="F342" s="8">
        <v>39190</v>
      </c>
      <c r="G342" s="10">
        <v>60</v>
      </c>
      <c r="H342" s="9">
        <v>755.32</v>
      </c>
      <c r="I342" s="11">
        <f t="shared" si="48"/>
        <v>41014</v>
      </c>
      <c r="J342" s="12"/>
      <c r="K342" s="2"/>
      <c r="L342" s="1"/>
      <c r="M342" s="2"/>
      <c r="N342" s="2"/>
      <c r="O342" s="17"/>
      <c r="P342" s="17"/>
      <c r="Q342" s="17"/>
      <c r="R342" s="17"/>
      <c r="S342" s="17"/>
      <c r="T342" s="18"/>
      <c r="U342" s="17"/>
      <c r="V342" s="18"/>
      <c r="W342" s="17"/>
      <c r="X342" s="17"/>
      <c r="Y342" s="20"/>
      <c r="AF342" s="29">
        <f t="shared" si="49"/>
        <v>195.25</v>
      </c>
      <c r="AG342" s="29">
        <f t="shared" si="50"/>
        <v>195.25</v>
      </c>
    </row>
    <row r="343" spans="1:33">
      <c r="A343" s="7"/>
      <c r="B343" s="7"/>
      <c r="C343" s="7"/>
      <c r="D343" s="8">
        <v>39196</v>
      </c>
      <c r="E343" s="9">
        <v>1588.59</v>
      </c>
      <c r="F343" s="8">
        <v>39196</v>
      </c>
      <c r="G343" s="10">
        <v>60</v>
      </c>
      <c r="H343" s="9">
        <v>1223.8699999999999</v>
      </c>
      <c r="I343" s="11">
        <f t="shared" si="48"/>
        <v>41020</v>
      </c>
      <c r="J343" s="12"/>
      <c r="K343" s="2"/>
      <c r="L343" s="1"/>
      <c r="M343" s="2"/>
      <c r="N343" s="2"/>
      <c r="O343" s="17"/>
      <c r="P343" s="17"/>
      <c r="Q343" s="17"/>
      <c r="R343" s="17"/>
      <c r="S343" s="17"/>
      <c r="T343" s="18"/>
      <c r="U343" s="17"/>
      <c r="V343" s="18"/>
      <c r="W343" s="17"/>
      <c r="X343" s="17"/>
      <c r="Y343" s="20"/>
      <c r="AF343" s="29">
        <f t="shared" si="49"/>
        <v>317.71799999999996</v>
      </c>
      <c r="AG343" s="29">
        <f t="shared" si="50"/>
        <v>317.71799999999996</v>
      </c>
    </row>
    <row r="344" spans="1:33">
      <c r="A344" s="7"/>
      <c r="B344" s="7"/>
      <c r="C344" s="7"/>
      <c r="D344" s="8">
        <v>39196</v>
      </c>
      <c r="E344" s="9">
        <v>1601.09</v>
      </c>
      <c r="F344" s="8">
        <v>39196</v>
      </c>
      <c r="G344" s="10">
        <v>60</v>
      </c>
      <c r="H344" s="9">
        <v>1233.5</v>
      </c>
      <c r="I344" s="11">
        <f t="shared" si="48"/>
        <v>41020</v>
      </c>
      <c r="J344" s="12"/>
      <c r="K344" s="2"/>
      <c r="L344" s="1"/>
      <c r="M344" s="2"/>
      <c r="N344" s="2"/>
      <c r="O344" s="17"/>
      <c r="P344" s="17"/>
      <c r="Q344" s="17"/>
      <c r="R344" s="17"/>
      <c r="S344" s="17"/>
      <c r="T344" s="18"/>
      <c r="U344" s="17"/>
      <c r="V344" s="18"/>
      <c r="W344" s="17"/>
      <c r="X344" s="17"/>
      <c r="Y344" s="20"/>
      <c r="AF344" s="29">
        <f t="shared" si="49"/>
        <v>320.21799999999996</v>
      </c>
      <c r="AG344" s="29">
        <f t="shared" si="50"/>
        <v>320.21799999999996</v>
      </c>
    </row>
    <row r="345" spans="1:33">
      <c r="A345" s="7"/>
      <c r="B345" s="7"/>
      <c r="C345" s="7"/>
      <c r="D345" s="8">
        <v>39217</v>
      </c>
      <c r="E345" s="9">
        <v>1520.25</v>
      </c>
      <c r="F345" s="8">
        <v>39217</v>
      </c>
      <c r="G345" s="10">
        <v>60</v>
      </c>
      <c r="H345" s="9">
        <v>1153.72</v>
      </c>
      <c r="I345" s="11">
        <f t="shared" si="48"/>
        <v>41041</v>
      </c>
      <c r="J345" s="12"/>
      <c r="K345" s="2"/>
      <c r="L345" s="1"/>
      <c r="M345" s="2"/>
      <c r="N345" s="2"/>
      <c r="O345" s="17"/>
      <c r="P345" s="17"/>
      <c r="Q345" s="17"/>
      <c r="R345" s="17"/>
      <c r="S345" s="17"/>
      <c r="T345" s="18"/>
      <c r="U345" s="17"/>
      <c r="V345" s="18"/>
      <c r="W345" s="17"/>
      <c r="X345" s="17"/>
      <c r="Y345" s="20"/>
      <c r="AF345" s="29">
        <f t="shared" si="49"/>
        <v>304.05</v>
      </c>
      <c r="AG345" s="29">
        <f t="shared" si="50"/>
        <v>304.05</v>
      </c>
    </row>
    <row r="346" spans="1:33">
      <c r="A346" s="7"/>
      <c r="B346" s="7"/>
      <c r="C346" s="7"/>
      <c r="D346" s="8">
        <v>39217</v>
      </c>
      <c r="E346" s="9">
        <v>1520.25</v>
      </c>
      <c r="F346" s="8">
        <v>39217</v>
      </c>
      <c r="G346" s="10">
        <v>60</v>
      </c>
      <c r="H346" s="9">
        <v>1153.72</v>
      </c>
      <c r="I346" s="11">
        <f t="shared" si="48"/>
        <v>41041</v>
      </c>
      <c r="J346" s="12"/>
      <c r="K346" s="2"/>
      <c r="L346" s="1"/>
      <c r="M346" s="2"/>
      <c r="N346" s="2"/>
      <c r="O346" s="17"/>
      <c r="P346" s="17"/>
      <c r="Q346" s="17"/>
      <c r="R346" s="17"/>
      <c r="S346" s="17"/>
      <c r="T346" s="18"/>
      <c r="U346" s="17"/>
      <c r="V346" s="18"/>
      <c r="W346" s="17"/>
      <c r="X346" s="17"/>
      <c r="Y346" s="20"/>
      <c r="AF346" s="29">
        <f t="shared" si="49"/>
        <v>304.05</v>
      </c>
      <c r="AG346" s="29">
        <f t="shared" si="50"/>
        <v>304.05</v>
      </c>
    </row>
    <row r="347" spans="1:33">
      <c r="A347" s="7"/>
      <c r="B347" s="7"/>
      <c r="C347" s="7"/>
      <c r="D347" s="8">
        <v>39217</v>
      </c>
      <c r="E347" s="9">
        <v>1520.25</v>
      </c>
      <c r="F347" s="8">
        <v>39217</v>
      </c>
      <c r="G347" s="10">
        <v>60</v>
      </c>
      <c r="H347" s="9">
        <v>1153.72</v>
      </c>
      <c r="I347" s="11">
        <f t="shared" si="48"/>
        <v>41041</v>
      </c>
      <c r="J347" s="12"/>
      <c r="K347" s="2"/>
      <c r="L347" s="1"/>
      <c r="M347" s="2"/>
      <c r="N347" s="2"/>
      <c r="O347" s="17"/>
      <c r="P347" s="17"/>
      <c r="Q347" s="17"/>
      <c r="R347" s="17"/>
      <c r="S347" s="17"/>
      <c r="T347" s="18"/>
      <c r="U347" s="17"/>
      <c r="V347" s="18"/>
      <c r="W347" s="17"/>
      <c r="X347" s="17"/>
      <c r="Y347" s="20"/>
      <c r="AF347" s="29">
        <f t="shared" si="49"/>
        <v>304.05</v>
      </c>
      <c r="AG347" s="29">
        <f t="shared" si="50"/>
        <v>304.05</v>
      </c>
    </row>
    <row r="348" spans="1:33">
      <c r="A348" s="7"/>
      <c r="B348" s="7"/>
      <c r="C348" s="7"/>
      <c r="D348" s="8">
        <v>39267</v>
      </c>
      <c r="E348" s="9">
        <v>1470.25</v>
      </c>
      <c r="F348" s="8">
        <v>39267</v>
      </c>
      <c r="G348" s="10">
        <v>60</v>
      </c>
      <c r="H348" s="9">
        <v>1075.5</v>
      </c>
      <c r="I348" s="11">
        <f t="shared" si="48"/>
        <v>41091</v>
      </c>
      <c r="J348" s="12"/>
      <c r="K348" s="2"/>
      <c r="L348" s="1"/>
      <c r="M348" s="2"/>
      <c r="N348" s="2"/>
      <c r="O348" s="17"/>
      <c r="P348" s="17"/>
      <c r="Q348" s="17"/>
      <c r="R348" s="17"/>
      <c r="S348" s="17"/>
      <c r="T348" s="18"/>
      <c r="U348" s="17"/>
      <c r="V348" s="18"/>
      <c r="W348" s="17"/>
      <c r="X348" s="17"/>
      <c r="Y348" s="20"/>
      <c r="AF348" s="29">
        <f t="shared" si="49"/>
        <v>294.05</v>
      </c>
      <c r="AG348" s="29">
        <f t="shared" si="50"/>
        <v>294.05</v>
      </c>
    </row>
    <row r="349" spans="1:33">
      <c r="A349" s="7"/>
      <c r="B349" s="7"/>
      <c r="C349" s="7"/>
      <c r="D349" s="8">
        <v>39273</v>
      </c>
      <c r="E349" s="9">
        <v>1283.25</v>
      </c>
      <c r="F349" s="8">
        <v>39273</v>
      </c>
      <c r="G349" s="10">
        <v>60</v>
      </c>
      <c r="H349" s="9">
        <v>934.49</v>
      </c>
      <c r="I349" s="11">
        <f t="shared" si="48"/>
        <v>41097</v>
      </c>
      <c r="J349" s="12"/>
      <c r="K349" s="2"/>
      <c r="L349" s="1"/>
      <c r="M349" s="2"/>
      <c r="N349" s="2"/>
      <c r="O349" s="17"/>
      <c r="P349" s="17"/>
      <c r="Q349" s="17"/>
      <c r="R349" s="17"/>
      <c r="S349" s="17"/>
      <c r="T349" s="18"/>
      <c r="U349" s="17"/>
      <c r="V349" s="18"/>
      <c r="W349" s="17"/>
      <c r="X349" s="17"/>
      <c r="Y349" s="20"/>
      <c r="AF349" s="29">
        <f t="shared" si="49"/>
        <v>256.64999999999998</v>
      </c>
      <c r="AG349" s="29">
        <f t="shared" si="50"/>
        <v>256.64999999999998</v>
      </c>
    </row>
    <row r="350" spans="1:33">
      <c r="A350" s="7"/>
      <c r="B350" s="7"/>
      <c r="C350" s="7"/>
      <c r="D350" s="8">
        <v>39293</v>
      </c>
      <c r="E350" s="9">
        <v>745</v>
      </c>
      <c r="F350" s="8">
        <v>39293</v>
      </c>
      <c r="G350" s="10">
        <v>60</v>
      </c>
      <c r="H350" s="9">
        <v>534.36</v>
      </c>
      <c r="I350" s="11">
        <f t="shared" si="48"/>
        <v>41117</v>
      </c>
      <c r="J350" s="12"/>
      <c r="K350" s="2"/>
      <c r="L350" s="1"/>
      <c r="M350" s="2"/>
      <c r="N350" s="2"/>
      <c r="O350" s="17"/>
      <c r="P350" s="17"/>
      <c r="Q350" s="17"/>
      <c r="R350" s="17"/>
      <c r="S350" s="17"/>
      <c r="T350" s="18"/>
      <c r="U350" s="17"/>
      <c r="V350" s="18"/>
      <c r="W350" s="17"/>
      <c r="X350" s="17"/>
      <c r="Y350" s="20"/>
      <c r="AF350" s="29">
        <f t="shared" si="49"/>
        <v>149</v>
      </c>
      <c r="AG350" s="29">
        <f t="shared" si="50"/>
        <v>149</v>
      </c>
    </row>
    <row r="351" spans="1:33">
      <c r="A351" s="7"/>
      <c r="B351" s="7"/>
      <c r="C351" s="7"/>
      <c r="D351" s="8">
        <v>39303</v>
      </c>
      <c r="E351" s="9">
        <v>1411.78</v>
      </c>
      <c r="F351" s="8">
        <v>39303</v>
      </c>
      <c r="G351" s="10">
        <v>60</v>
      </c>
      <c r="H351" s="9">
        <v>1004.88</v>
      </c>
      <c r="I351" s="11">
        <f t="shared" si="48"/>
        <v>41127</v>
      </c>
      <c r="J351" s="12"/>
      <c r="K351" s="2"/>
      <c r="L351" s="1"/>
      <c r="M351" s="2"/>
      <c r="N351" s="2"/>
      <c r="O351" s="17"/>
      <c r="P351" s="17"/>
      <c r="Q351" s="17"/>
      <c r="R351" s="17"/>
      <c r="S351" s="17"/>
      <c r="T351" s="18"/>
      <c r="U351" s="17"/>
      <c r="V351" s="18"/>
      <c r="W351" s="17"/>
      <c r="X351" s="17"/>
      <c r="Y351" s="20"/>
      <c r="AF351" s="29">
        <f t="shared" si="49"/>
        <v>282.35599999999999</v>
      </c>
      <c r="AG351" s="29">
        <f t="shared" si="50"/>
        <v>282.35599999999999</v>
      </c>
    </row>
    <row r="352" spans="1:33">
      <c r="A352" s="7"/>
      <c r="B352" s="7"/>
      <c r="C352" s="7"/>
      <c r="D352" s="8">
        <v>39342</v>
      </c>
      <c r="E352" s="9">
        <v>2795.08</v>
      </c>
      <c r="F352" s="8">
        <v>39342</v>
      </c>
      <c r="G352" s="10">
        <v>60</v>
      </c>
      <c r="H352" s="9">
        <v>1929.75</v>
      </c>
      <c r="I352" s="11">
        <f t="shared" si="48"/>
        <v>41166</v>
      </c>
      <c r="J352" s="12"/>
      <c r="K352" s="2"/>
      <c r="L352" s="1"/>
      <c r="M352" s="2"/>
      <c r="N352" s="2"/>
      <c r="O352" s="17"/>
      <c r="P352" s="17"/>
      <c r="Q352" s="17"/>
      <c r="R352" s="17"/>
      <c r="S352" s="17"/>
      <c r="T352" s="18"/>
      <c r="U352" s="17"/>
      <c r="V352" s="18"/>
      <c r="W352" s="17"/>
      <c r="X352" s="17"/>
      <c r="Y352" s="20"/>
      <c r="AF352" s="29">
        <f t="shared" si="49"/>
        <v>559.01599999999996</v>
      </c>
      <c r="AG352" s="29">
        <f t="shared" si="50"/>
        <v>559.01599999999996</v>
      </c>
    </row>
    <row r="353" spans="1:33">
      <c r="A353" s="7"/>
      <c r="B353" s="7"/>
      <c r="C353" s="7"/>
      <c r="D353" s="8">
        <v>39358</v>
      </c>
      <c r="E353" s="9">
        <v>1217.25</v>
      </c>
      <c r="F353" s="8">
        <v>39358</v>
      </c>
      <c r="G353" s="10">
        <v>60</v>
      </c>
      <c r="H353" s="9">
        <v>829.73</v>
      </c>
      <c r="I353" s="11">
        <f t="shared" si="48"/>
        <v>41182</v>
      </c>
      <c r="J353" s="12"/>
      <c r="K353" s="2"/>
      <c r="L353" s="1"/>
      <c r="M353" s="2"/>
      <c r="N353" s="2"/>
      <c r="O353" s="17"/>
      <c r="P353" s="17"/>
      <c r="Q353" s="17"/>
      <c r="R353" s="17"/>
      <c r="S353" s="17"/>
      <c r="T353" s="18"/>
      <c r="U353" s="17"/>
      <c r="V353" s="18"/>
      <c r="W353" s="17"/>
      <c r="X353" s="17"/>
      <c r="Y353" s="20"/>
      <c r="AF353" s="29">
        <f t="shared" si="49"/>
        <v>243.45</v>
      </c>
      <c r="AG353" s="29">
        <f t="shared" si="50"/>
        <v>243.45</v>
      </c>
    </row>
    <row r="354" spans="1:33">
      <c r="A354" s="7"/>
      <c r="B354" s="7"/>
      <c r="C354" s="7"/>
      <c r="D354" s="8">
        <v>39367</v>
      </c>
      <c r="E354" s="9">
        <v>1197.31</v>
      </c>
      <c r="F354" s="8">
        <v>39367</v>
      </c>
      <c r="G354" s="10">
        <v>60</v>
      </c>
      <c r="H354" s="9">
        <v>810.23</v>
      </c>
      <c r="I354" s="11">
        <f t="shared" si="48"/>
        <v>41191</v>
      </c>
      <c r="J354" s="12"/>
      <c r="K354" s="2"/>
      <c r="L354" s="1"/>
      <c r="M354" s="2"/>
      <c r="N354" s="2"/>
      <c r="O354" s="17"/>
      <c r="P354" s="17"/>
      <c r="Q354" s="17"/>
      <c r="R354" s="17"/>
      <c r="S354" s="17"/>
      <c r="T354" s="18"/>
      <c r="U354" s="17"/>
      <c r="V354" s="18"/>
      <c r="W354" s="17"/>
      <c r="X354" s="17"/>
      <c r="Y354" s="20"/>
      <c r="AF354" s="29">
        <f t="shared" si="49"/>
        <v>239.46199999999999</v>
      </c>
      <c r="AG354" s="29">
        <f t="shared" si="50"/>
        <v>239.46199999999999</v>
      </c>
    </row>
    <row r="355" spans="1:33">
      <c r="A355" s="7"/>
      <c r="B355" s="7"/>
      <c r="C355" s="7"/>
      <c r="D355" s="8">
        <v>39371</v>
      </c>
      <c r="E355" s="9">
        <v>645</v>
      </c>
      <c r="F355" s="8">
        <v>39371</v>
      </c>
      <c r="G355" s="10">
        <v>60</v>
      </c>
      <c r="H355" s="9">
        <v>435.07</v>
      </c>
      <c r="I355" s="11">
        <f t="shared" si="48"/>
        <v>41195</v>
      </c>
      <c r="J355" s="12"/>
      <c r="K355" s="2"/>
      <c r="L355" s="1"/>
      <c r="M355" s="2"/>
      <c r="N355" s="2"/>
      <c r="O355" s="17"/>
      <c r="P355" s="17"/>
      <c r="Q355" s="17"/>
      <c r="R355" s="17"/>
      <c r="S355" s="17"/>
      <c r="T355" s="18"/>
      <c r="U355" s="17"/>
      <c r="V355" s="18"/>
      <c r="W355" s="17"/>
      <c r="X355" s="17"/>
      <c r="Y355" s="20"/>
      <c r="AF355" s="29">
        <f t="shared" si="49"/>
        <v>129</v>
      </c>
      <c r="AG355" s="29">
        <f t="shared" si="50"/>
        <v>129</v>
      </c>
    </row>
    <row r="356" spans="1:33">
      <c r="A356" s="7"/>
      <c r="B356" s="7"/>
      <c r="C356" s="7"/>
      <c r="D356" s="8">
        <v>39371</v>
      </c>
      <c r="E356" s="9">
        <v>332</v>
      </c>
      <c r="F356" s="8">
        <v>39371</v>
      </c>
      <c r="G356" s="10">
        <v>60</v>
      </c>
      <c r="H356" s="9">
        <v>223.94</v>
      </c>
      <c r="I356" s="11">
        <f t="shared" si="48"/>
        <v>41195</v>
      </c>
      <c r="J356" s="12"/>
      <c r="K356" s="2"/>
      <c r="L356" s="1"/>
      <c r="M356" s="2"/>
      <c r="N356" s="2"/>
      <c r="O356" s="17"/>
      <c r="P356" s="17"/>
      <c r="Q356" s="17"/>
      <c r="R356" s="17"/>
      <c r="S356" s="17"/>
      <c r="T356" s="18"/>
      <c r="U356" s="17"/>
      <c r="V356" s="18"/>
      <c r="W356" s="17"/>
      <c r="X356" s="17"/>
      <c r="Y356" s="20"/>
      <c r="AF356" s="29">
        <f t="shared" si="49"/>
        <v>66.400000000000006</v>
      </c>
      <c r="AG356" s="29">
        <f t="shared" si="50"/>
        <v>66.400000000000006</v>
      </c>
    </row>
    <row r="357" spans="1:33">
      <c r="A357" s="7"/>
      <c r="B357" s="7"/>
      <c r="C357" s="7"/>
      <c r="D357" s="8">
        <v>39371</v>
      </c>
      <c r="E357" s="9">
        <v>332</v>
      </c>
      <c r="F357" s="8">
        <v>39371</v>
      </c>
      <c r="G357" s="10">
        <v>60</v>
      </c>
      <c r="H357" s="9">
        <v>223.94</v>
      </c>
      <c r="I357" s="11">
        <f t="shared" si="48"/>
        <v>41195</v>
      </c>
      <c r="J357" s="12"/>
      <c r="K357" s="2"/>
      <c r="L357" s="1"/>
      <c r="M357" s="2"/>
      <c r="N357" s="2"/>
      <c r="O357" s="17"/>
      <c r="P357" s="17"/>
      <c r="Q357" s="17"/>
      <c r="R357" s="17"/>
      <c r="S357" s="17"/>
      <c r="T357" s="18"/>
      <c r="U357" s="17"/>
      <c r="V357" s="18"/>
      <c r="W357" s="17"/>
      <c r="X357" s="17"/>
      <c r="Y357" s="20"/>
      <c r="AF357" s="29">
        <f t="shared" si="49"/>
        <v>66.400000000000006</v>
      </c>
      <c r="AG357" s="29">
        <f t="shared" si="50"/>
        <v>66.400000000000006</v>
      </c>
    </row>
    <row r="358" spans="1:33">
      <c r="A358" s="7"/>
      <c r="B358" s="7"/>
      <c r="C358" s="7"/>
      <c r="D358" s="8">
        <v>39371</v>
      </c>
      <c r="E358" s="9">
        <v>332</v>
      </c>
      <c r="F358" s="8">
        <v>39371</v>
      </c>
      <c r="G358" s="10">
        <v>60</v>
      </c>
      <c r="H358" s="9">
        <v>223.94</v>
      </c>
      <c r="I358" s="11">
        <f t="shared" si="48"/>
        <v>41195</v>
      </c>
      <c r="J358" s="12"/>
      <c r="K358" s="2"/>
      <c r="L358" s="1"/>
      <c r="M358" s="2"/>
      <c r="N358" s="2"/>
      <c r="O358" s="17"/>
      <c r="P358" s="17"/>
      <c r="Q358" s="17"/>
      <c r="R358" s="17"/>
      <c r="S358" s="17"/>
      <c r="T358" s="18"/>
      <c r="U358" s="17"/>
      <c r="V358" s="18"/>
      <c r="W358" s="17"/>
      <c r="X358" s="17"/>
      <c r="Y358" s="20"/>
      <c r="AF358" s="29">
        <f t="shared" si="49"/>
        <v>66.400000000000006</v>
      </c>
      <c r="AG358" s="29">
        <f t="shared" si="50"/>
        <v>66.400000000000006</v>
      </c>
    </row>
    <row r="359" spans="1:33">
      <c r="A359" s="7"/>
      <c r="B359" s="7"/>
      <c r="C359" s="7"/>
      <c r="D359" s="8">
        <v>39371</v>
      </c>
      <c r="E359" s="9">
        <v>332</v>
      </c>
      <c r="F359" s="8">
        <v>39371</v>
      </c>
      <c r="G359" s="10">
        <v>60</v>
      </c>
      <c r="H359" s="9">
        <v>223.94</v>
      </c>
      <c r="I359" s="11">
        <f t="shared" si="48"/>
        <v>41195</v>
      </c>
      <c r="J359" s="12"/>
      <c r="K359" s="2"/>
      <c r="L359" s="1"/>
      <c r="M359" s="2"/>
      <c r="N359" s="2"/>
      <c r="O359" s="17"/>
      <c r="P359" s="17"/>
      <c r="Q359" s="17"/>
      <c r="R359" s="17"/>
      <c r="S359" s="17"/>
      <c r="T359" s="18"/>
      <c r="U359" s="17"/>
      <c r="V359" s="18"/>
      <c r="W359" s="17"/>
      <c r="X359" s="17"/>
      <c r="Y359" s="20"/>
      <c r="AF359" s="29">
        <f t="shared" si="49"/>
        <v>66.400000000000006</v>
      </c>
      <c r="AG359" s="29">
        <f t="shared" si="50"/>
        <v>66.400000000000006</v>
      </c>
    </row>
    <row r="360" spans="1:33">
      <c r="A360" s="7"/>
      <c r="B360" s="7"/>
      <c r="C360" s="7"/>
      <c r="D360" s="8">
        <v>39371</v>
      </c>
      <c r="E360" s="9">
        <v>332</v>
      </c>
      <c r="F360" s="8">
        <v>39371</v>
      </c>
      <c r="G360" s="10">
        <v>60</v>
      </c>
      <c r="H360" s="9">
        <v>223.94</v>
      </c>
      <c r="I360" s="11">
        <f t="shared" si="48"/>
        <v>41195</v>
      </c>
      <c r="J360" s="12"/>
      <c r="K360" s="2"/>
      <c r="L360" s="1"/>
      <c r="M360" s="2"/>
      <c r="N360" s="2"/>
      <c r="O360" s="17"/>
      <c r="P360" s="17"/>
      <c r="Q360" s="17"/>
      <c r="R360" s="17"/>
      <c r="S360" s="17"/>
      <c r="T360" s="18"/>
      <c r="U360" s="17"/>
      <c r="V360" s="18"/>
      <c r="W360" s="17"/>
      <c r="X360" s="17"/>
      <c r="Y360" s="20"/>
      <c r="AF360" s="29">
        <f t="shared" si="49"/>
        <v>66.400000000000006</v>
      </c>
      <c r="AG360" s="29">
        <f t="shared" si="50"/>
        <v>66.400000000000006</v>
      </c>
    </row>
    <row r="361" spans="1:33">
      <c r="A361" s="7"/>
      <c r="B361" s="7"/>
      <c r="C361" s="7"/>
      <c r="D361" s="8">
        <v>39371</v>
      </c>
      <c r="E361" s="9">
        <v>330</v>
      </c>
      <c r="F361" s="8">
        <v>39371</v>
      </c>
      <c r="G361" s="10">
        <v>60</v>
      </c>
      <c r="H361" s="9">
        <v>222.59</v>
      </c>
      <c r="I361" s="11">
        <f t="shared" si="48"/>
        <v>41195</v>
      </c>
      <c r="J361" s="12"/>
      <c r="K361" s="2"/>
      <c r="L361" s="1"/>
      <c r="M361" s="2"/>
      <c r="N361" s="2"/>
      <c r="O361" s="17"/>
      <c r="P361" s="17"/>
      <c r="Q361" s="17"/>
      <c r="R361" s="17"/>
      <c r="S361" s="17"/>
      <c r="T361" s="18"/>
      <c r="U361" s="17"/>
      <c r="V361" s="18"/>
      <c r="W361" s="17"/>
      <c r="X361" s="17"/>
      <c r="Y361" s="20"/>
      <c r="AF361" s="29">
        <f t="shared" si="49"/>
        <v>66</v>
      </c>
      <c r="AG361" s="29">
        <f t="shared" si="50"/>
        <v>66</v>
      </c>
    </row>
    <row r="362" spans="1:33">
      <c r="A362" s="7"/>
      <c r="B362" s="7"/>
      <c r="C362" s="7"/>
      <c r="D362" s="8">
        <v>39371</v>
      </c>
      <c r="E362" s="9">
        <v>253</v>
      </c>
      <c r="F362" s="8">
        <v>39371</v>
      </c>
      <c r="G362" s="10">
        <v>60</v>
      </c>
      <c r="H362" s="9">
        <v>170.65</v>
      </c>
      <c r="I362" s="11">
        <f t="shared" si="48"/>
        <v>41195</v>
      </c>
      <c r="J362" s="12"/>
      <c r="K362" s="2"/>
      <c r="L362" s="1"/>
      <c r="M362" s="2"/>
      <c r="N362" s="2"/>
      <c r="O362" s="17"/>
      <c r="P362" s="17"/>
      <c r="Q362" s="17"/>
      <c r="R362" s="17"/>
      <c r="S362" s="17"/>
      <c r="T362" s="18"/>
      <c r="U362" s="17"/>
      <c r="V362" s="18"/>
      <c r="W362" s="17"/>
      <c r="X362" s="17"/>
      <c r="Y362" s="20"/>
      <c r="AF362" s="29">
        <f t="shared" si="49"/>
        <v>50.6</v>
      </c>
      <c r="AG362" s="29">
        <f t="shared" si="50"/>
        <v>50.6</v>
      </c>
    </row>
    <row r="363" spans="1:33">
      <c r="A363" s="7"/>
      <c r="B363" s="7"/>
      <c r="C363" s="7"/>
      <c r="D363" s="8">
        <v>39371</v>
      </c>
      <c r="E363" s="9">
        <v>253</v>
      </c>
      <c r="F363" s="8">
        <v>39371</v>
      </c>
      <c r="G363" s="10">
        <v>60</v>
      </c>
      <c r="H363" s="9">
        <v>170.65</v>
      </c>
      <c r="I363" s="11">
        <f t="shared" si="48"/>
        <v>41195</v>
      </c>
      <c r="J363" s="12"/>
      <c r="K363" s="2"/>
      <c r="L363" s="1"/>
      <c r="M363" s="2"/>
      <c r="N363" s="2"/>
      <c r="O363" s="17"/>
      <c r="P363" s="17"/>
      <c r="Q363" s="17"/>
      <c r="R363" s="17"/>
      <c r="S363" s="17"/>
      <c r="T363" s="18"/>
      <c r="U363" s="17"/>
      <c r="V363" s="18"/>
      <c r="W363" s="17"/>
      <c r="X363" s="17"/>
      <c r="Y363" s="20"/>
      <c r="AF363" s="29">
        <f t="shared" si="49"/>
        <v>50.6</v>
      </c>
      <c r="AG363" s="29">
        <f t="shared" si="50"/>
        <v>50.6</v>
      </c>
    </row>
    <row r="364" spans="1:33">
      <c r="A364" s="7"/>
      <c r="B364" s="7"/>
      <c r="C364" s="7"/>
      <c r="D364" s="8">
        <v>39372</v>
      </c>
      <c r="E364" s="9">
        <v>253</v>
      </c>
      <c r="F364" s="8">
        <v>39372</v>
      </c>
      <c r="G364" s="10">
        <v>60</v>
      </c>
      <c r="H364" s="9">
        <v>170.52</v>
      </c>
      <c r="I364" s="11">
        <f t="shared" si="48"/>
        <v>41196</v>
      </c>
      <c r="J364" s="12"/>
      <c r="K364" s="2"/>
      <c r="L364" s="1"/>
      <c r="M364" s="2"/>
      <c r="N364" s="2"/>
      <c r="O364" s="17"/>
      <c r="P364" s="17"/>
      <c r="Q364" s="17"/>
      <c r="R364" s="17"/>
      <c r="S364" s="17"/>
      <c r="T364" s="18"/>
      <c r="U364" s="17"/>
      <c r="V364" s="18"/>
      <c r="W364" s="17"/>
      <c r="X364" s="17"/>
      <c r="Y364" s="20"/>
      <c r="AF364" s="29">
        <f t="shared" si="49"/>
        <v>50.6</v>
      </c>
      <c r="AG364" s="29">
        <f t="shared" si="50"/>
        <v>50.6</v>
      </c>
    </row>
    <row r="365" spans="1:33">
      <c r="A365" s="7"/>
      <c r="B365" s="7"/>
      <c r="C365" s="7"/>
      <c r="D365" s="8">
        <v>39372</v>
      </c>
      <c r="E365" s="9">
        <v>253</v>
      </c>
      <c r="F365" s="8">
        <v>39372</v>
      </c>
      <c r="G365" s="10">
        <v>60</v>
      </c>
      <c r="H365" s="9">
        <v>170.52</v>
      </c>
      <c r="I365" s="11">
        <f t="shared" si="48"/>
        <v>41196</v>
      </c>
      <c r="J365" s="12"/>
      <c r="K365" s="2"/>
      <c r="L365" s="1"/>
      <c r="M365" s="2"/>
      <c r="N365" s="2"/>
      <c r="O365" s="17"/>
      <c r="P365" s="17"/>
      <c r="Q365" s="17"/>
      <c r="R365" s="17"/>
      <c r="S365" s="17"/>
      <c r="T365" s="18"/>
      <c r="U365" s="17"/>
      <c r="V365" s="18"/>
      <c r="W365" s="17"/>
      <c r="X365" s="17"/>
      <c r="Y365" s="20"/>
      <c r="AF365" s="29">
        <f t="shared" si="49"/>
        <v>50.6</v>
      </c>
      <c r="AG365" s="29">
        <f t="shared" si="50"/>
        <v>50.6</v>
      </c>
    </row>
    <row r="366" spans="1:33">
      <c r="A366" s="7"/>
      <c r="B366" s="7"/>
      <c r="C366" s="7"/>
      <c r="D366" s="8">
        <v>39372</v>
      </c>
      <c r="E366" s="9">
        <v>253</v>
      </c>
      <c r="F366" s="8">
        <v>39372</v>
      </c>
      <c r="G366" s="10">
        <v>60</v>
      </c>
      <c r="H366" s="9">
        <v>170.52</v>
      </c>
      <c r="I366" s="11">
        <f t="shared" ref="I366:I429" si="51">F366+G366*30.4</f>
        <v>41196</v>
      </c>
      <c r="J366" s="12"/>
      <c r="K366" s="2"/>
      <c r="L366" s="1"/>
      <c r="M366" s="2"/>
      <c r="N366" s="2"/>
      <c r="O366" s="17"/>
      <c r="P366" s="17"/>
      <c r="Q366" s="17"/>
      <c r="R366" s="17"/>
      <c r="S366" s="17"/>
      <c r="T366" s="18"/>
      <c r="U366" s="17"/>
      <c r="V366" s="18"/>
      <c r="W366" s="17"/>
      <c r="X366" s="17"/>
      <c r="Y366" s="20"/>
      <c r="AF366" s="29">
        <f t="shared" si="49"/>
        <v>50.6</v>
      </c>
      <c r="AG366" s="29">
        <f t="shared" si="50"/>
        <v>50.6</v>
      </c>
    </row>
    <row r="367" spans="1:33">
      <c r="A367" s="7"/>
      <c r="B367" s="7"/>
      <c r="C367" s="7"/>
      <c r="D367" s="8">
        <v>39372</v>
      </c>
      <c r="E367" s="9">
        <v>253</v>
      </c>
      <c r="F367" s="8">
        <v>39372</v>
      </c>
      <c r="G367" s="10">
        <v>60</v>
      </c>
      <c r="H367" s="9">
        <v>170.52</v>
      </c>
      <c r="I367" s="11">
        <f t="shared" si="51"/>
        <v>41196</v>
      </c>
      <c r="J367" s="12"/>
      <c r="K367" s="2"/>
      <c r="L367" s="1"/>
      <c r="M367" s="2"/>
      <c r="N367" s="2"/>
      <c r="O367" s="17"/>
      <c r="P367" s="17"/>
      <c r="Q367" s="17"/>
      <c r="R367" s="17"/>
      <c r="S367" s="17"/>
      <c r="T367" s="18"/>
      <c r="U367" s="17"/>
      <c r="V367" s="18"/>
      <c r="W367" s="17"/>
      <c r="X367" s="17"/>
      <c r="Y367" s="20"/>
      <c r="AF367" s="29">
        <f t="shared" si="49"/>
        <v>50.6</v>
      </c>
      <c r="AG367" s="29">
        <f t="shared" si="50"/>
        <v>50.6</v>
      </c>
    </row>
    <row r="368" spans="1:33">
      <c r="A368" s="7"/>
      <c r="B368" s="7"/>
      <c r="C368" s="7"/>
      <c r="D368" s="8">
        <v>39372</v>
      </c>
      <c r="E368" s="9">
        <v>253</v>
      </c>
      <c r="F368" s="8">
        <v>39372</v>
      </c>
      <c r="G368" s="10">
        <v>60</v>
      </c>
      <c r="H368" s="9">
        <v>170.52</v>
      </c>
      <c r="I368" s="11">
        <f t="shared" si="51"/>
        <v>41196</v>
      </c>
      <c r="J368" s="12"/>
      <c r="K368" s="2"/>
      <c r="L368" s="1"/>
      <c r="M368" s="2"/>
      <c r="N368" s="2"/>
      <c r="O368" s="17"/>
      <c r="P368" s="17"/>
      <c r="Q368" s="17"/>
      <c r="R368" s="17"/>
      <c r="S368" s="17"/>
      <c r="T368" s="18"/>
      <c r="U368" s="17"/>
      <c r="V368" s="18"/>
      <c r="W368" s="17"/>
      <c r="X368" s="17"/>
      <c r="Y368" s="20"/>
      <c r="AF368" s="29">
        <f t="shared" si="49"/>
        <v>50.6</v>
      </c>
      <c r="AG368" s="29">
        <f t="shared" si="50"/>
        <v>50.6</v>
      </c>
    </row>
    <row r="369" spans="1:33">
      <c r="A369" s="7"/>
      <c r="B369" s="7"/>
      <c r="C369" s="7"/>
      <c r="D369" s="8">
        <v>39372</v>
      </c>
      <c r="E369" s="9">
        <v>253</v>
      </c>
      <c r="F369" s="8">
        <v>39372</v>
      </c>
      <c r="G369" s="10">
        <v>60</v>
      </c>
      <c r="H369" s="9">
        <v>170.52</v>
      </c>
      <c r="I369" s="11">
        <f t="shared" si="51"/>
        <v>41196</v>
      </c>
      <c r="J369" s="12"/>
      <c r="K369" s="2"/>
      <c r="L369" s="1"/>
      <c r="M369" s="2"/>
      <c r="N369" s="2"/>
      <c r="O369" s="17"/>
      <c r="P369" s="17"/>
      <c r="Q369" s="17"/>
      <c r="R369" s="17"/>
      <c r="S369" s="17"/>
      <c r="T369" s="18"/>
      <c r="U369" s="17"/>
      <c r="V369" s="18"/>
      <c r="W369" s="17"/>
      <c r="X369" s="17"/>
      <c r="Y369" s="20"/>
      <c r="AF369" s="29">
        <f t="shared" si="49"/>
        <v>50.6</v>
      </c>
      <c r="AG369" s="29">
        <f t="shared" si="50"/>
        <v>50.6</v>
      </c>
    </row>
    <row r="370" spans="1:33">
      <c r="A370" s="7"/>
      <c r="B370" s="7"/>
      <c r="C370" s="7"/>
      <c r="D370" s="8">
        <v>39378</v>
      </c>
      <c r="E370" s="9">
        <v>820</v>
      </c>
      <c r="F370" s="8">
        <v>39378</v>
      </c>
      <c r="G370" s="10">
        <v>60</v>
      </c>
      <c r="H370" s="9">
        <v>549.96</v>
      </c>
      <c r="I370" s="11">
        <f t="shared" si="51"/>
        <v>41202</v>
      </c>
      <c r="J370" s="12"/>
      <c r="K370" s="2"/>
      <c r="L370" s="1"/>
      <c r="M370" s="2"/>
      <c r="N370" s="2"/>
      <c r="O370" s="17"/>
      <c r="P370" s="17"/>
      <c r="Q370" s="17"/>
      <c r="R370" s="17"/>
      <c r="S370" s="17"/>
      <c r="T370" s="18"/>
      <c r="U370" s="17"/>
      <c r="V370" s="18"/>
      <c r="W370" s="17"/>
      <c r="X370" s="17"/>
      <c r="Y370" s="20"/>
      <c r="AF370" s="29">
        <f t="shared" si="49"/>
        <v>164</v>
      </c>
      <c r="AG370" s="29">
        <f t="shared" si="50"/>
        <v>164</v>
      </c>
    </row>
    <row r="371" spans="1:33">
      <c r="A371" s="7"/>
      <c r="B371" s="7"/>
      <c r="C371" s="7"/>
      <c r="D371" s="8">
        <v>39378</v>
      </c>
      <c r="E371" s="9">
        <v>820</v>
      </c>
      <c r="F371" s="8">
        <v>39378</v>
      </c>
      <c r="G371" s="10">
        <v>60</v>
      </c>
      <c r="H371" s="9">
        <v>549.96</v>
      </c>
      <c r="I371" s="11">
        <f t="shared" si="51"/>
        <v>41202</v>
      </c>
      <c r="J371" s="12"/>
      <c r="K371" s="2"/>
      <c r="L371" s="1"/>
      <c r="M371" s="2"/>
      <c r="N371" s="2"/>
      <c r="O371" s="17"/>
      <c r="P371" s="17"/>
      <c r="Q371" s="17"/>
      <c r="R371" s="17"/>
      <c r="S371" s="17"/>
      <c r="T371" s="18"/>
      <c r="U371" s="17"/>
      <c r="V371" s="18"/>
      <c r="W371" s="17"/>
      <c r="X371" s="17"/>
      <c r="Y371" s="20"/>
      <c r="AF371" s="29">
        <f t="shared" si="49"/>
        <v>164</v>
      </c>
      <c r="AG371" s="29">
        <f t="shared" si="50"/>
        <v>164</v>
      </c>
    </row>
    <row r="372" spans="1:33">
      <c r="A372" s="7"/>
      <c r="B372" s="7"/>
      <c r="C372" s="7"/>
      <c r="D372" s="8">
        <v>39378</v>
      </c>
      <c r="E372" s="9">
        <v>262</v>
      </c>
      <c r="F372" s="8">
        <v>39378</v>
      </c>
      <c r="G372" s="10">
        <v>60</v>
      </c>
      <c r="H372" s="9">
        <v>175.72</v>
      </c>
      <c r="I372" s="11">
        <f t="shared" si="51"/>
        <v>41202</v>
      </c>
      <c r="J372" s="12"/>
      <c r="K372" s="2"/>
      <c r="L372" s="1"/>
      <c r="M372" s="2"/>
      <c r="N372" s="2"/>
      <c r="O372" s="17"/>
      <c r="P372" s="17"/>
      <c r="Q372" s="17"/>
      <c r="R372" s="17"/>
      <c r="S372" s="17"/>
      <c r="T372" s="18"/>
      <c r="U372" s="17"/>
      <c r="V372" s="18"/>
      <c r="W372" s="17"/>
      <c r="X372" s="17"/>
      <c r="Y372" s="20"/>
      <c r="AF372" s="29">
        <f t="shared" si="49"/>
        <v>52.4</v>
      </c>
      <c r="AG372" s="29">
        <f t="shared" si="50"/>
        <v>52.4</v>
      </c>
    </row>
    <row r="373" spans="1:33">
      <c r="A373" s="7"/>
      <c r="B373" s="7"/>
      <c r="C373" s="7"/>
      <c r="D373" s="8">
        <v>39378</v>
      </c>
      <c r="E373" s="9">
        <v>340</v>
      </c>
      <c r="F373" s="8">
        <v>39378</v>
      </c>
      <c r="G373" s="10">
        <v>60</v>
      </c>
      <c r="H373" s="9">
        <v>228.03</v>
      </c>
      <c r="I373" s="11">
        <f t="shared" si="51"/>
        <v>41202</v>
      </c>
      <c r="J373" s="12"/>
      <c r="K373" s="2"/>
      <c r="L373" s="1"/>
      <c r="M373" s="2"/>
      <c r="N373" s="2"/>
      <c r="O373" s="17"/>
      <c r="P373" s="17"/>
      <c r="Q373" s="17"/>
      <c r="R373" s="17"/>
      <c r="S373" s="17"/>
      <c r="T373" s="18"/>
      <c r="U373" s="17"/>
      <c r="V373" s="18"/>
      <c r="W373" s="17"/>
      <c r="X373" s="17"/>
      <c r="Y373" s="20"/>
      <c r="AF373" s="29">
        <f t="shared" si="49"/>
        <v>68</v>
      </c>
      <c r="AG373" s="29">
        <f t="shared" si="50"/>
        <v>68</v>
      </c>
    </row>
    <row r="374" spans="1:33">
      <c r="A374" s="7"/>
      <c r="B374" s="7"/>
      <c r="C374" s="7"/>
      <c r="D374" s="8">
        <v>39378</v>
      </c>
      <c r="E374" s="9">
        <v>340</v>
      </c>
      <c r="F374" s="8">
        <v>39378</v>
      </c>
      <c r="G374" s="10">
        <v>60</v>
      </c>
      <c r="H374" s="9">
        <v>228.03</v>
      </c>
      <c r="I374" s="11">
        <f t="shared" si="51"/>
        <v>41202</v>
      </c>
      <c r="J374" s="12"/>
      <c r="K374" s="2"/>
      <c r="L374" s="1"/>
      <c r="M374" s="2"/>
      <c r="N374" s="2"/>
      <c r="O374" s="17"/>
      <c r="P374" s="17"/>
      <c r="Q374" s="17"/>
      <c r="R374" s="17"/>
      <c r="S374" s="17"/>
      <c r="T374" s="18"/>
      <c r="U374" s="17"/>
      <c r="V374" s="18"/>
      <c r="W374" s="17"/>
      <c r="X374" s="17"/>
      <c r="Y374" s="20"/>
      <c r="AF374" s="29">
        <f t="shared" si="49"/>
        <v>68</v>
      </c>
      <c r="AG374" s="29">
        <f t="shared" si="50"/>
        <v>68</v>
      </c>
    </row>
    <row r="375" spans="1:33">
      <c r="A375" s="7"/>
      <c r="B375" s="7"/>
      <c r="C375" s="7"/>
      <c r="D375" s="8">
        <v>39378</v>
      </c>
      <c r="E375" s="9">
        <v>555</v>
      </c>
      <c r="F375" s="8">
        <v>39378</v>
      </c>
      <c r="G375" s="10">
        <v>60</v>
      </c>
      <c r="H375" s="9">
        <v>372.23</v>
      </c>
      <c r="I375" s="11">
        <f t="shared" si="51"/>
        <v>41202</v>
      </c>
      <c r="J375" s="12"/>
      <c r="K375" s="2"/>
      <c r="L375" s="1"/>
      <c r="M375" s="2"/>
      <c r="N375" s="2"/>
      <c r="O375" s="17"/>
      <c r="P375" s="17"/>
      <c r="Q375" s="17"/>
      <c r="R375" s="17"/>
      <c r="S375" s="17"/>
      <c r="T375" s="18"/>
      <c r="U375" s="17"/>
      <c r="V375" s="18"/>
      <c r="W375" s="17"/>
      <c r="X375" s="17"/>
      <c r="Y375" s="20"/>
      <c r="AF375" s="29">
        <f t="shared" si="49"/>
        <v>111</v>
      </c>
      <c r="AG375" s="29">
        <f t="shared" si="50"/>
        <v>111</v>
      </c>
    </row>
    <row r="376" spans="1:33">
      <c r="A376" s="7"/>
      <c r="B376" s="7"/>
      <c r="C376" s="7"/>
      <c r="D376" s="8">
        <v>39378</v>
      </c>
      <c r="E376" s="9">
        <v>555</v>
      </c>
      <c r="F376" s="8">
        <v>39378</v>
      </c>
      <c r="G376" s="10">
        <v>60</v>
      </c>
      <c r="H376" s="9">
        <v>372.23</v>
      </c>
      <c r="I376" s="11">
        <f t="shared" si="51"/>
        <v>41202</v>
      </c>
      <c r="J376" s="12"/>
      <c r="K376" s="2"/>
      <c r="L376" s="1"/>
      <c r="M376" s="2"/>
      <c r="N376" s="2"/>
      <c r="O376" s="17"/>
      <c r="P376" s="17"/>
      <c r="Q376" s="17"/>
      <c r="R376" s="17"/>
      <c r="S376" s="17"/>
      <c r="T376" s="18"/>
      <c r="U376" s="17"/>
      <c r="V376" s="18"/>
      <c r="W376" s="17"/>
      <c r="X376" s="17"/>
      <c r="Y376" s="20"/>
      <c r="AF376" s="29">
        <f t="shared" si="49"/>
        <v>111</v>
      </c>
      <c r="AG376" s="29">
        <f t="shared" si="50"/>
        <v>111</v>
      </c>
    </row>
    <row r="377" spans="1:33">
      <c r="A377" s="7"/>
      <c r="B377" s="7"/>
      <c r="C377" s="7"/>
      <c r="D377" s="8">
        <v>39385</v>
      </c>
      <c r="E377" s="9">
        <v>1166.6300000000001</v>
      </c>
      <c r="F377" s="8">
        <v>39385</v>
      </c>
      <c r="G377" s="10">
        <v>60</v>
      </c>
      <c r="H377" s="9">
        <v>777.97</v>
      </c>
      <c r="I377" s="11">
        <f t="shared" si="51"/>
        <v>41209</v>
      </c>
      <c r="J377" s="12"/>
      <c r="K377" s="2"/>
      <c r="L377" s="1"/>
      <c r="M377" s="2"/>
      <c r="N377" s="2"/>
      <c r="O377" s="17"/>
      <c r="P377" s="17"/>
      <c r="Q377" s="17"/>
      <c r="R377" s="17"/>
      <c r="S377" s="17"/>
      <c r="T377" s="18"/>
      <c r="U377" s="17"/>
      <c r="V377" s="18"/>
      <c r="W377" s="17"/>
      <c r="X377" s="17"/>
      <c r="Y377" s="20"/>
      <c r="AF377" s="29">
        <f t="shared" si="49"/>
        <v>233.32600000000002</v>
      </c>
      <c r="AG377" s="29">
        <f t="shared" si="50"/>
        <v>233.32600000000002</v>
      </c>
    </row>
    <row r="378" spans="1:33">
      <c r="A378" s="7"/>
      <c r="B378" s="7"/>
      <c r="C378" s="7"/>
      <c r="D378" s="8">
        <v>39401</v>
      </c>
      <c r="E378" s="9">
        <v>1195.25</v>
      </c>
      <c r="F378" s="8">
        <v>39401</v>
      </c>
      <c r="G378" s="10">
        <v>60</v>
      </c>
      <c r="H378" s="9">
        <v>786.57</v>
      </c>
      <c r="I378" s="11">
        <f t="shared" si="51"/>
        <v>41225</v>
      </c>
      <c r="J378" s="12"/>
      <c r="K378" s="2"/>
      <c r="L378" s="1"/>
      <c r="M378" s="2"/>
      <c r="N378" s="2"/>
      <c r="O378" s="17"/>
      <c r="P378" s="17"/>
      <c r="Q378" s="17"/>
      <c r="R378" s="17"/>
      <c r="S378" s="17"/>
      <c r="T378" s="18"/>
      <c r="U378" s="17"/>
      <c r="V378" s="18"/>
      <c r="W378" s="17"/>
      <c r="X378" s="17"/>
      <c r="Y378" s="20"/>
      <c r="AF378" s="29">
        <f t="shared" si="49"/>
        <v>239.05</v>
      </c>
      <c r="AG378" s="29">
        <f t="shared" si="50"/>
        <v>239.05</v>
      </c>
    </row>
    <row r="379" spans="1:33">
      <c r="A379" s="7"/>
      <c r="B379" s="7"/>
      <c r="C379" s="7"/>
      <c r="D379" s="8">
        <v>39401</v>
      </c>
      <c r="E379" s="9">
        <v>1195.25</v>
      </c>
      <c r="F379" s="8">
        <v>39401</v>
      </c>
      <c r="G379" s="10">
        <v>60</v>
      </c>
      <c r="H379" s="9">
        <v>786.57</v>
      </c>
      <c r="I379" s="11">
        <f t="shared" si="51"/>
        <v>41225</v>
      </c>
      <c r="J379" s="12"/>
      <c r="K379" s="2"/>
      <c r="L379" s="1"/>
      <c r="M379" s="2"/>
      <c r="N379" s="2"/>
      <c r="O379" s="17"/>
      <c r="P379" s="17"/>
      <c r="Q379" s="17"/>
      <c r="R379" s="17"/>
      <c r="S379" s="17"/>
      <c r="T379" s="18"/>
      <c r="U379" s="17"/>
      <c r="V379" s="18"/>
      <c r="W379" s="17"/>
      <c r="X379" s="17"/>
      <c r="Y379" s="20"/>
      <c r="AF379" s="29">
        <f t="shared" si="49"/>
        <v>239.05</v>
      </c>
      <c r="AG379" s="29">
        <f t="shared" si="50"/>
        <v>239.05</v>
      </c>
    </row>
    <row r="380" spans="1:33">
      <c r="A380" s="7"/>
      <c r="B380" s="7"/>
      <c r="C380" s="7"/>
      <c r="D380" s="8">
        <v>39401</v>
      </c>
      <c r="E380" s="9">
        <v>1220.25</v>
      </c>
      <c r="F380" s="8">
        <v>39401</v>
      </c>
      <c r="G380" s="10">
        <v>60</v>
      </c>
      <c r="H380" s="9">
        <v>803.02</v>
      </c>
      <c r="I380" s="11">
        <f t="shared" si="51"/>
        <v>41225</v>
      </c>
      <c r="J380" s="12"/>
      <c r="K380" s="2"/>
      <c r="L380" s="1"/>
      <c r="M380" s="2"/>
      <c r="N380" s="2"/>
      <c r="O380" s="17"/>
      <c r="P380" s="17"/>
      <c r="Q380" s="17"/>
      <c r="R380" s="17"/>
      <c r="S380" s="17"/>
      <c r="T380" s="18"/>
      <c r="U380" s="17"/>
      <c r="V380" s="18"/>
      <c r="W380" s="17"/>
      <c r="X380" s="17"/>
      <c r="Y380" s="20"/>
      <c r="AF380" s="29">
        <f t="shared" si="49"/>
        <v>244.05</v>
      </c>
      <c r="AG380" s="29">
        <f t="shared" si="50"/>
        <v>244.05</v>
      </c>
    </row>
    <row r="381" spans="1:33">
      <c r="A381" s="7"/>
      <c r="B381" s="7"/>
      <c r="C381" s="7"/>
      <c r="D381" s="8">
        <v>39408</v>
      </c>
      <c r="E381" s="9">
        <v>1690</v>
      </c>
      <c r="F381" s="8">
        <v>39408</v>
      </c>
      <c r="G381" s="10">
        <v>60</v>
      </c>
      <c r="H381" s="9">
        <v>1105.68</v>
      </c>
      <c r="I381" s="11">
        <f t="shared" si="51"/>
        <v>41232</v>
      </c>
      <c r="J381" s="12"/>
      <c r="K381" s="2"/>
      <c r="L381" s="1"/>
      <c r="M381" s="2"/>
      <c r="N381" s="2"/>
      <c r="O381" s="17"/>
      <c r="P381" s="17"/>
      <c r="Q381" s="17"/>
      <c r="R381" s="17"/>
      <c r="S381" s="17"/>
      <c r="T381" s="18"/>
      <c r="U381" s="17"/>
      <c r="V381" s="18"/>
      <c r="W381" s="17"/>
      <c r="X381" s="17"/>
      <c r="Y381" s="20"/>
      <c r="AF381" s="29">
        <f t="shared" si="49"/>
        <v>338</v>
      </c>
      <c r="AG381" s="29">
        <f t="shared" si="50"/>
        <v>338</v>
      </c>
    </row>
    <row r="382" spans="1:33">
      <c r="A382" s="7"/>
      <c r="B382" s="7"/>
      <c r="C382" s="7"/>
      <c r="D382" s="8">
        <v>39410</v>
      </c>
      <c r="E382" s="9">
        <v>139</v>
      </c>
      <c r="F382" s="8">
        <v>39410</v>
      </c>
      <c r="G382" s="10">
        <v>60</v>
      </c>
      <c r="H382" s="9">
        <v>90.79</v>
      </c>
      <c r="I382" s="11">
        <f t="shared" si="51"/>
        <v>41234</v>
      </c>
      <c r="J382" s="12"/>
      <c r="K382" s="2"/>
      <c r="L382" s="1"/>
      <c r="M382" s="2"/>
      <c r="N382" s="2"/>
      <c r="O382" s="17"/>
      <c r="P382" s="17"/>
      <c r="Q382" s="17"/>
      <c r="R382" s="17"/>
      <c r="S382" s="17"/>
      <c r="T382" s="18"/>
      <c r="U382" s="17"/>
      <c r="V382" s="18"/>
      <c r="W382" s="17"/>
      <c r="X382" s="17"/>
      <c r="Y382" s="20"/>
      <c r="AF382" s="29">
        <f t="shared" si="49"/>
        <v>27.8</v>
      </c>
      <c r="AG382" s="29">
        <f t="shared" si="50"/>
        <v>27.8</v>
      </c>
    </row>
    <row r="383" spans="1:33">
      <c r="A383" s="7"/>
      <c r="B383" s="7"/>
      <c r="C383" s="7"/>
      <c r="D383" s="8">
        <v>39410</v>
      </c>
      <c r="E383" s="9">
        <v>139</v>
      </c>
      <c r="F383" s="8">
        <v>39410</v>
      </c>
      <c r="G383" s="10">
        <v>60</v>
      </c>
      <c r="H383" s="9">
        <v>90.79</v>
      </c>
      <c r="I383" s="11">
        <f t="shared" si="51"/>
        <v>41234</v>
      </c>
      <c r="J383" s="12"/>
      <c r="K383" s="2"/>
      <c r="L383" s="1"/>
      <c r="M383" s="2"/>
      <c r="N383" s="2"/>
      <c r="O383" s="17"/>
      <c r="P383" s="17"/>
      <c r="Q383" s="17"/>
      <c r="R383" s="17"/>
      <c r="S383" s="17"/>
      <c r="T383" s="18"/>
      <c r="U383" s="17"/>
      <c r="V383" s="18"/>
      <c r="W383" s="17"/>
      <c r="X383" s="17"/>
      <c r="Y383" s="20"/>
      <c r="AF383" s="29">
        <f t="shared" si="49"/>
        <v>27.8</v>
      </c>
      <c r="AG383" s="29">
        <f t="shared" si="50"/>
        <v>27.8</v>
      </c>
    </row>
    <row r="384" spans="1:33">
      <c r="A384" s="7"/>
      <c r="B384" s="7"/>
      <c r="C384" s="7"/>
      <c r="D384" s="8">
        <v>39410</v>
      </c>
      <c r="E384" s="9">
        <v>175</v>
      </c>
      <c r="F384" s="8">
        <v>39410</v>
      </c>
      <c r="G384" s="10">
        <v>60</v>
      </c>
      <c r="H384" s="9">
        <v>114.3</v>
      </c>
      <c r="I384" s="11">
        <f t="shared" si="51"/>
        <v>41234</v>
      </c>
      <c r="J384" s="12"/>
      <c r="K384" s="2"/>
      <c r="L384" s="1"/>
      <c r="M384" s="2"/>
      <c r="N384" s="2"/>
      <c r="O384" s="17"/>
      <c r="P384" s="17"/>
      <c r="Q384" s="17"/>
      <c r="R384" s="17"/>
      <c r="S384" s="17"/>
      <c r="T384" s="18"/>
      <c r="U384" s="17"/>
      <c r="V384" s="18"/>
      <c r="W384" s="17"/>
      <c r="X384" s="17"/>
      <c r="Y384" s="20"/>
      <c r="AF384" s="29">
        <f t="shared" si="49"/>
        <v>35</v>
      </c>
      <c r="AG384" s="29">
        <f t="shared" si="50"/>
        <v>35</v>
      </c>
    </row>
    <row r="385" spans="1:33">
      <c r="A385" s="7"/>
      <c r="B385" s="7"/>
      <c r="C385" s="7"/>
      <c r="D385" s="8">
        <v>39410</v>
      </c>
      <c r="E385" s="9">
        <v>175</v>
      </c>
      <c r="F385" s="8">
        <v>39410</v>
      </c>
      <c r="G385" s="10">
        <v>60</v>
      </c>
      <c r="H385" s="9">
        <v>114.3</v>
      </c>
      <c r="I385" s="11">
        <f t="shared" si="51"/>
        <v>41234</v>
      </c>
      <c r="J385" s="12"/>
      <c r="K385" s="2"/>
      <c r="L385" s="1"/>
      <c r="M385" s="2"/>
      <c r="N385" s="2"/>
      <c r="O385" s="17"/>
      <c r="P385" s="17"/>
      <c r="Q385" s="17"/>
      <c r="R385" s="17"/>
      <c r="S385" s="17"/>
      <c r="T385" s="18"/>
      <c r="U385" s="17"/>
      <c r="V385" s="18"/>
      <c r="W385" s="17"/>
      <c r="X385" s="17"/>
      <c r="Y385" s="20"/>
      <c r="AF385" s="29">
        <f t="shared" si="49"/>
        <v>35</v>
      </c>
      <c r="AG385" s="29">
        <f t="shared" si="50"/>
        <v>35</v>
      </c>
    </row>
    <row r="386" spans="1:33">
      <c r="A386" s="7"/>
      <c r="B386" s="7"/>
      <c r="C386" s="7"/>
      <c r="D386" s="8">
        <v>39410</v>
      </c>
      <c r="E386" s="9">
        <v>175</v>
      </c>
      <c r="F386" s="8">
        <v>39410</v>
      </c>
      <c r="G386" s="10">
        <v>60</v>
      </c>
      <c r="H386" s="9">
        <v>114.3</v>
      </c>
      <c r="I386" s="11">
        <f t="shared" si="51"/>
        <v>41234</v>
      </c>
      <c r="J386" s="12"/>
      <c r="K386" s="2"/>
      <c r="L386" s="1"/>
      <c r="M386" s="2"/>
      <c r="N386" s="2"/>
      <c r="O386" s="17"/>
      <c r="P386" s="17"/>
      <c r="Q386" s="17"/>
      <c r="R386" s="17"/>
      <c r="S386" s="17"/>
      <c r="T386" s="18"/>
      <c r="U386" s="17"/>
      <c r="V386" s="18"/>
      <c r="W386" s="17"/>
      <c r="X386" s="17"/>
      <c r="Y386" s="20"/>
      <c r="AF386" s="29">
        <f t="shared" si="49"/>
        <v>35</v>
      </c>
      <c r="AG386" s="29">
        <f t="shared" si="50"/>
        <v>35</v>
      </c>
    </row>
    <row r="387" spans="1:33">
      <c r="A387" s="7"/>
      <c r="B387" s="7"/>
      <c r="C387" s="7"/>
      <c r="D387" s="8">
        <v>39410</v>
      </c>
      <c r="E387" s="9">
        <v>180.04</v>
      </c>
      <c r="F387" s="8">
        <v>39410</v>
      </c>
      <c r="G387" s="10">
        <v>60</v>
      </c>
      <c r="H387" s="9">
        <v>117.59</v>
      </c>
      <c r="I387" s="11">
        <f t="shared" si="51"/>
        <v>41234</v>
      </c>
      <c r="J387" s="12"/>
      <c r="K387" s="2"/>
      <c r="L387" s="1"/>
      <c r="M387" s="2"/>
      <c r="N387" s="2"/>
      <c r="O387" s="17"/>
      <c r="P387" s="17"/>
      <c r="Q387" s="17"/>
      <c r="R387" s="17"/>
      <c r="S387" s="17"/>
      <c r="T387" s="18"/>
      <c r="U387" s="17"/>
      <c r="V387" s="18"/>
      <c r="W387" s="17"/>
      <c r="X387" s="17"/>
      <c r="Y387" s="20"/>
      <c r="AF387" s="29">
        <f t="shared" ref="AF387:AF450" si="52">IF(YEAR($F387)&gt;AF$2,0,IF(YEAR($F387)=AF$2,(CONCATENATE("31/12/",AF$2)-$D387)/(30.5*$G387)*$E387,IF(YEAR(($F387+$G387*30.5))&lt;AF$2,0,IF(YEAR($F387+$G387*30.5)=AF$2,$E387*(12/$G387)-(CONCATENATE("31/12/",YEAR($D387))-$D387)/(30.5*$G387)*$E387,$E387*12/$G387))))</f>
        <v>36.008000000000003</v>
      </c>
      <c r="AG387" s="29">
        <f t="shared" si="50"/>
        <v>36.008000000000003</v>
      </c>
    </row>
    <row r="388" spans="1:33">
      <c r="A388" s="7"/>
      <c r="B388" s="7"/>
      <c r="C388" s="7"/>
      <c r="D388" s="8">
        <v>39413</v>
      </c>
      <c r="E388" s="9">
        <v>669</v>
      </c>
      <c r="F388" s="8">
        <v>39413</v>
      </c>
      <c r="G388" s="10">
        <v>60</v>
      </c>
      <c r="H388" s="9">
        <v>435.86</v>
      </c>
      <c r="I388" s="11">
        <f t="shared" si="51"/>
        <v>41237</v>
      </c>
      <c r="J388" s="12"/>
      <c r="K388" s="2"/>
      <c r="L388" s="1"/>
      <c r="M388" s="2"/>
      <c r="N388" s="2"/>
      <c r="O388" s="17"/>
      <c r="P388" s="17"/>
      <c r="Q388" s="17"/>
      <c r="R388" s="17"/>
      <c r="S388" s="17"/>
      <c r="T388" s="18"/>
      <c r="U388" s="17"/>
      <c r="V388" s="18"/>
      <c r="W388" s="17"/>
      <c r="X388" s="17"/>
      <c r="Y388" s="20"/>
      <c r="AF388" s="29">
        <f t="shared" si="52"/>
        <v>133.80000000000001</v>
      </c>
      <c r="AG388" s="29">
        <f t="shared" si="50"/>
        <v>133.80000000000001</v>
      </c>
    </row>
    <row r="389" spans="1:33">
      <c r="A389" s="7"/>
      <c r="B389" s="7"/>
      <c r="C389" s="7"/>
      <c r="D389" s="8">
        <v>39385</v>
      </c>
      <c r="E389" s="9">
        <v>1240.25</v>
      </c>
      <c r="F389" s="8">
        <v>39385</v>
      </c>
      <c r="G389" s="10">
        <v>60</v>
      </c>
      <c r="H389" s="9">
        <v>827.06</v>
      </c>
      <c r="I389" s="11">
        <f t="shared" si="51"/>
        <v>41209</v>
      </c>
      <c r="J389" s="12"/>
      <c r="K389" s="2"/>
      <c r="L389" s="1"/>
      <c r="M389" s="2"/>
      <c r="N389" s="2"/>
      <c r="O389" s="17"/>
      <c r="P389" s="17"/>
      <c r="Q389" s="17"/>
      <c r="R389" s="17"/>
      <c r="S389" s="17"/>
      <c r="T389" s="18"/>
      <c r="U389" s="17"/>
      <c r="V389" s="18"/>
      <c r="W389" s="17"/>
      <c r="X389" s="17"/>
      <c r="Y389" s="20"/>
      <c r="AF389" s="29">
        <f t="shared" si="52"/>
        <v>248.05</v>
      </c>
      <c r="AG389" s="29">
        <f t="shared" ref="AG389:AG452" si="53">IF(YEAR($F389)&gt;AG$2,0,IF(YEAR($F389)=AG$2,(CONCATENATE("31/12/",AG$2)-$D389)/(30.5*$G389)*$E389,IF(YEAR(($F389+$G389*30.5))&lt;AG$2,0,IF(YEAR($F389+$G389*30.5)=AG$2,$E389*(12/$G389)-(CONCATENATE("31/12/",YEAR($D389))-$D389)/(30.5*$G389)*$E389,$E389*12/$G389))))</f>
        <v>248.05</v>
      </c>
    </row>
    <row r="390" spans="1:33">
      <c r="A390" s="7"/>
      <c r="B390" s="7"/>
      <c r="C390" s="7"/>
      <c r="D390" s="8">
        <v>39423</v>
      </c>
      <c r="E390" s="9">
        <v>659</v>
      </c>
      <c r="F390" s="8">
        <v>39423</v>
      </c>
      <c r="G390" s="10">
        <v>60</v>
      </c>
      <c r="H390" s="9">
        <v>425.73</v>
      </c>
      <c r="I390" s="11">
        <f t="shared" si="51"/>
        <v>41247</v>
      </c>
      <c r="J390" s="12"/>
      <c r="K390" s="2"/>
      <c r="L390" s="1"/>
      <c r="M390" s="2"/>
      <c r="N390" s="2"/>
      <c r="O390" s="17"/>
      <c r="P390" s="17"/>
      <c r="Q390" s="17"/>
      <c r="R390" s="17"/>
      <c r="S390" s="17"/>
      <c r="T390" s="18"/>
      <c r="U390" s="17"/>
      <c r="V390" s="18"/>
      <c r="W390" s="17"/>
      <c r="X390" s="17"/>
      <c r="Y390" s="20"/>
      <c r="AF390" s="29">
        <f t="shared" si="52"/>
        <v>131.80000000000001</v>
      </c>
      <c r="AG390" s="29">
        <f t="shared" si="53"/>
        <v>131.80000000000001</v>
      </c>
    </row>
    <row r="391" spans="1:33">
      <c r="A391" s="7"/>
      <c r="B391" s="7"/>
      <c r="C391" s="7"/>
      <c r="D391" s="8">
        <v>39433</v>
      </c>
      <c r="E391" s="9">
        <v>682.2</v>
      </c>
      <c r="F391" s="8">
        <v>39433</v>
      </c>
      <c r="G391" s="10">
        <v>60</v>
      </c>
      <c r="H391" s="9">
        <v>436.98</v>
      </c>
      <c r="I391" s="11">
        <f t="shared" si="51"/>
        <v>41257</v>
      </c>
      <c r="J391" s="12"/>
      <c r="K391" s="2"/>
      <c r="L391" s="1"/>
      <c r="M391" s="2"/>
      <c r="N391" s="2"/>
      <c r="O391" s="17"/>
      <c r="P391" s="17"/>
      <c r="Q391" s="17"/>
      <c r="R391" s="17"/>
      <c r="S391" s="17"/>
      <c r="T391" s="18"/>
      <c r="U391" s="17"/>
      <c r="V391" s="18"/>
      <c r="W391" s="17"/>
      <c r="X391" s="17"/>
      <c r="Y391" s="20"/>
      <c r="AF391" s="29">
        <f t="shared" si="52"/>
        <v>136.44</v>
      </c>
      <c r="AG391" s="29">
        <f t="shared" si="53"/>
        <v>136.44</v>
      </c>
    </row>
    <row r="392" spans="1:33">
      <c r="A392" s="7"/>
      <c r="B392" s="7"/>
      <c r="C392" s="7"/>
      <c r="D392" s="8">
        <v>39451</v>
      </c>
      <c r="E392" s="9">
        <v>122.02</v>
      </c>
      <c r="F392" s="8">
        <v>39451</v>
      </c>
      <c r="G392" s="10">
        <v>60</v>
      </c>
      <c r="H392" s="9">
        <v>76.959999999999994</v>
      </c>
      <c r="I392" s="11">
        <f t="shared" si="51"/>
        <v>41275</v>
      </c>
      <c r="J392" s="12"/>
      <c r="K392" s="2"/>
      <c r="L392" s="1"/>
      <c r="M392" s="2"/>
      <c r="N392" s="2"/>
      <c r="O392" s="17"/>
      <c r="P392" s="17"/>
      <c r="Q392" s="17"/>
      <c r="R392" s="17"/>
      <c r="S392" s="17"/>
      <c r="T392" s="18"/>
      <c r="U392" s="17"/>
      <c r="V392" s="18"/>
      <c r="W392" s="17"/>
      <c r="X392" s="17"/>
      <c r="Y392" s="20"/>
      <c r="AF392" s="29">
        <f t="shared" si="52"/>
        <v>24.404</v>
      </c>
      <c r="AG392" s="29">
        <f t="shared" si="53"/>
        <v>24.404</v>
      </c>
    </row>
    <row r="393" spans="1:33">
      <c r="A393" s="7"/>
      <c r="B393" s="7"/>
      <c r="C393" s="7"/>
      <c r="D393" s="8">
        <v>39462</v>
      </c>
      <c r="E393" s="9">
        <v>915</v>
      </c>
      <c r="F393" s="8">
        <v>39462</v>
      </c>
      <c r="G393" s="10">
        <v>60</v>
      </c>
      <c r="H393" s="9">
        <v>571.55999999999995</v>
      </c>
      <c r="I393" s="11">
        <f t="shared" si="51"/>
        <v>41286</v>
      </c>
      <c r="J393" s="12"/>
      <c r="K393" s="2"/>
      <c r="L393" s="1"/>
      <c r="M393" s="2"/>
      <c r="N393" s="2"/>
      <c r="O393" s="17"/>
      <c r="P393" s="17"/>
      <c r="Q393" s="17"/>
      <c r="R393" s="17"/>
      <c r="S393" s="17"/>
      <c r="T393" s="18"/>
      <c r="U393" s="17"/>
      <c r="V393" s="18"/>
      <c r="W393" s="17"/>
      <c r="X393" s="17"/>
      <c r="Y393" s="20"/>
      <c r="AF393" s="29">
        <f t="shared" si="52"/>
        <v>183</v>
      </c>
      <c r="AG393" s="29">
        <f t="shared" si="53"/>
        <v>183</v>
      </c>
    </row>
    <row r="394" spans="1:33">
      <c r="A394" s="7"/>
      <c r="B394" s="7"/>
      <c r="C394" s="7"/>
      <c r="D394" s="8">
        <v>39464</v>
      </c>
      <c r="E394" s="9">
        <v>3490.34</v>
      </c>
      <c r="F394" s="8">
        <v>39464</v>
      </c>
      <c r="G394" s="10">
        <v>60</v>
      </c>
      <c r="H394" s="9">
        <v>2176.44</v>
      </c>
      <c r="I394" s="11">
        <f t="shared" si="51"/>
        <v>41288</v>
      </c>
      <c r="J394" s="12"/>
      <c r="K394" s="2"/>
      <c r="L394" s="1"/>
      <c r="M394" s="2"/>
      <c r="N394" s="2"/>
      <c r="O394" s="17"/>
      <c r="P394" s="17"/>
      <c r="Q394" s="17"/>
      <c r="R394" s="17"/>
      <c r="S394" s="17"/>
      <c r="T394" s="18"/>
      <c r="U394" s="17"/>
      <c r="V394" s="18"/>
      <c r="W394" s="17"/>
      <c r="X394" s="17"/>
      <c r="Y394" s="20"/>
      <c r="AF394" s="29">
        <f t="shared" si="52"/>
        <v>698.06799999999998</v>
      </c>
      <c r="AG394" s="29">
        <f t="shared" si="53"/>
        <v>698.06799999999998</v>
      </c>
    </row>
    <row r="395" spans="1:33">
      <c r="A395" s="7"/>
      <c r="B395" s="7"/>
      <c r="C395" s="7"/>
      <c r="D395" s="8">
        <v>39473</v>
      </c>
      <c r="E395" s="9">
        <v>438.84</v>
      </c>
      <c r="F395" s="8">
        <v>39473</v>
      </c>
      <c r="G395" s="10">
        <v>60</v>
      </c>
      <c r="H395" s="9">
        <v>271.48</v>
      </c>
      <c r="I395" s="11">
        <f t="shared" si="51"/>
        <v>41297</v>
      </c>
      <c r="J395" s="12"/>
      <c r="K395" s="2"/>
      <c r="L395" s="1"/>
      <c r="M395" s="2"/>
      <c r="N395" s="2"/>
      <c r="O395" s="17"/>
      <c r="P395" s="17"/>
      <c r="Q395" s="17"/>
      <c r="R395" s="17"/>
      <c r="S395" s="17"/>
      <c r="T395" s="18"/>
      <c r="U395" s="17"/>
      <c r="V395" s="18"/>
      <c r="W395" s="17"/>
      <c r="X395" s="17"/>
      <c r="Y395" s="20"/>
      <c r="AF395" s="29">
        <f t="shared" si="52"/>
        <v>87.768000000000001</v>
      </c>
      <c r="AG395" s="29">
        <f t="shared" si="53"/>
        <v>87.768000000000001</v>
      </c>
    </row>
    <row r="396" spans="1:33">
      <c r="A396" s="7"/>
      <c r="B396" s="7"/>
      <c r="C396" s="7"/>
      <c r="D396" s="8">
        <v>39473</v>
      </c>
      <c r="E396" s="9">
        <v>269</v>
      </c>
      <c r="F396" s="8">
        <v>39473</v>
      </c>
      <c r="G396" s="10">
        <v>60</v>
      </c>
      <c r="H396" s="9">
        <v>166.41</v>
      </c>
      <c r="I396" s="11">
        <f t="shared" si="51"/>
        <v>41297</v>
      </c>
      <c r="J396" s="12"/>
      <c r="K396" s="2"/>
      <c r="L396" s="1"/>
      <c r="M396" s="2"/>
      <c r="N396" s="2"/>
      <c r="O396" s="17"/>
      <c r="P396" s="17"/>
      <c r="Q396" s="17"/>
      <c r="R396" s="17"/>
      <c r="S396" s="17"/>
      <c r="T396" s="18"/>
      <c r="U396" s="17"/>
      <c r="V396" s="18"/>
      <c r="W396" s="17"/>
      <c r="X396" s="17"/>
      <c r="Y396" s="20"/>
      <c r="AF396" s="29">
        <f t="shared" si="52"/>
        <v>53.8</v>
      </c>
      <c r="AG396" s="29">
        <f t="shared" si="53"/>
        <v>53.8</v>
      </c>
    </row>
    <row r="397" spans="1:33">
      <c r="A397" s="7"/>
      <c r="B397" s="7"/>
      <c r="C397" s="7"/>
      <c r="D397" s="8">
        <v>39480</v>
      </c>
      <c r="E397" s="9">
        <v>168</v>
      </c>
      <c r="F397" s="8">
        <v>39480</v>
      </c>
      <c r="G397" s="10">
        <v>60</v>
      </c>
      <c r="H397" s="9">
        <v>103.29</v>
      </c>
      <c r="I397" s="11">
        <f t="shared" si="51"/>
        <v>41304</v>
      </c>
      <c r="J397" s="12"/>
      <c r="K397" s="2"/>
      <c r="L397" s="1"/>
      <c r="M397" s="2"/>
      <c r="N397" s="2"/>
      <c r="O397" s="17"/>
      <c r="P397" s="17"/>
      <c r="Q397" s="17"/>
      <c r="R397" s="17"/>
      <c r="S397" s="17"/>
      <c r="T397" s="18"/>
      <c r="U397" s="17"/>
      <c r="V397" s="18"/>
      <c r="W397" s="17"/>
      <c r="X397" s="17"/>
      <c r="Y397" s="20"/>
      <c r="AF397" s="29">
        <f t="shared" si="52"/>
        <v>33.6</v>
      </c>
      <c r="AG397" s="29">
        <f t="shared" si="53"/>
        <v>33.6</v>
      </c>
    </row>
    <row r="398" spans="1:33">
      <c r="A398" s="7"/>
      <c r="B398" s="7"/>
      <c r="C398" s="7"/>
      <c r="D398" s="8">
        <v>39480</v>
      </c>
      <c r="E398" s="9">
        <v>1245.76</v>
      </c>
      <c r="F398" s="8">
        <v>39480</v>
      </c>
      <c r="G398" s="10">
        <v>60</v>
      </c>
      <c r="H398" s="9">
        <v>765.89</v>
      </c>
      <c r="I398" s="11">
        <f t="shared" si="51"/>
        <v>41304</v>
      </c>
      <c r="J398" s="12"/>
      <c r="K398" s="2"/>
      <c r="L398" s="1"/>
      <c r="M398" s="2"/>
      <c r="N398" s="2"/>
      <c r="O398" s="17"/>
      <c r="P398" s="17"/>
      <c r="Q398" s="17"/>
      <c r="R398" s="17"/>
      <c r="S398" s="17"/>
      <c r="T398" s="18"/>
      <c r="U398" s="17"/>
      <c r="V398" s="18"/>
      <c r="W398" s="17"/>
      <c r="X398" s="17"/>
      <c r="Y398" s="20"/>
      <c r="AF398" s="29">
        <f t="shared" si="52"/>
        <v>249.15199999999999</v>
      </c>
      <c r="AG398" s="29">
        <f t="shared" si="53"/>
        <v>249.15199999999999</v>
      </c>
    </row>
    <row r="399" spans="1:33">
      <c r="A399" s="7"/>
      <c r="B399" s="7"/>
      <c r="C399" s="7"/>
      <c r="D399" s="8">
        <v>39480</v>
      </c>
      <c r="E399" s="9">
        <v>684</v>
      </c>
      <c r="F399" s="8">
        <v>39480</v>
      </c>
      <c r="G399" s="10">
        <v>60</v>
      </c>
      <c r="H399" s="9">
        <v>420.52</v>
      </c>
      <c r="I399" s="11">
        <f t="shared" si="51"/>
        <v>41304</v>
      </c>
      <c r="J399" s="12"/>
      <c r="K399" s="2"/>
      <c r="L399" s="1"/>
      <c r="M399" s="2"/>
      <c r="N399" s="2"/>
      <c r="O399" s="17"/>
      <c r="P399" s="17"/>
      <c r="Q399" s="17"/>
      <c r="R399" s="17"/>
      <c r="S399" s="17"/>
      <c r="T399" s="18"/>
      <c r="U399" s="17"/>
      <c r="V399" s="18"/>
      <c r="W399" s="17"/>
      <c r="X399" s="17"/>
      <c r="Y399" s="20"/>
      <c r="AF399" s="29">
        <f t="shared" si="52"/>
        <v>136.80000000000001</v>
      </c>
      <c r="AG399" s="29">
        <f t="shared" si="53"/>
        <v>136.80000000000001</v>
      </c>
    </row>
    <row r="400" spans="1:33">
      <c r="A400" s="7"/>
      <c r="B400" s="7"/>
      <c r="C400" s="7"/>
      <c r="D400" s="8">
        <v>39490</v>
      </c>
      <c r="E400" s="9">
        <v>1032</v>
      </c>
      <c r="F400" s="8">
        <v>39490</v>
      </c>
      <c r="G400" s="10">
        <v>60</v>
      </c>
      <c r="H400" s="9">
        <v>628.80999999999995</v>
      </c>
      <c r="I400" s="11">
        <f t="shared" si="51"/>
        <v>41314</v>
      </c>
      <c r="J400" s="12"/>
      <c r="K400" s="2"/>
      <c r="L400" s="1"/>
      <c r="M400" s="2"/>
      <c r="N400" s="2"/>
      <c r="O400" s="17"/>
      <c r="P400" s="17"/>
      <c r="Q400" s="17"/>
      <c r="R400" s="17"/>
      <c r="S400" s="17"/>
      <c r="T400" s="18"/>
      <c r="U400" s="17"/>
      <c r="V400" s="18"/>
      <c r="W400" s="17"/>
      <c r="X400" s="17"/>
      <c r="Y400" s="20"/>
      <c r="AF400" s="29">
        <f t="shared" si="52"/>
        <v>206.4</v>
      </c>
      <c r="AG400" s="29">
        <f t="shared" si="53"/>
        <v>206.4</v>
      </c>
    </row>
    <row r="401" spans="1:33">
      <c r="A401" s="7"/>
      <c r="B401" s="7"/>
      <c r="C401" s="7"/>
      <c r="D401" s="8">
        <v>39496</v>
      </c>
      <c r="E401" s="9">
        <v>1271.1500000000001</v>
      </c>
      <c r="F401" s="8">
        <v>39496</v>
      </c>
      <c r="G401" s="10">
        <v>60</v>
      </c>
      <c r="H401" s="9">
        <v>770.35</v>
      </c>
      <c r="I401" s="11">
        <f t="shared" si="51"/>
        <v>41320</v>
      </c>
      <c r="J401" s="12"/>
      <c r="K401" s="2"/>
      <c r="L401" s="1"/>
      <c r="M401" s="2"/>
      <c r="N401" s="2"/>
      <c r="O401" s="17"/>
      <c r="P401" s="17"/>
      <c r="Q401" s="17"/>
      <c r="R401" s="17"/>
      <c r="S401" s="17"/>
      <c r="T401" s="18"/>
      <c r="U401" s="17"/>
      <c r="V401" s="18"/>
      <c r="W401" s="17"/>
      <c r="X401" s="17"/>
      <c r="Y401" s="20"/>
      <c r="AF401" s="29">
        <f t="shared" si="52"/>
        <v>254.23000000000002</v>
      </c>
      <c r="AG401" s="29">
        <f t="shared" si="53"/>
        <v>254.23000000000002</v>
      </c>
    </row>
    <row r="402" spans="1:33">
      <c r="A402" s="7"/>
      <c r="B402" s="7"/>
      <c r="C402" s="7"/>
      <c r="D402" s="8">
        <v>39499</v>
      </c>
      <c r="E402" s="9">
        <v>1119.72</v>
      </c>
      <c r="F402" s="8">
        <v>39499</v>
      </c>
      <c r="G402" s="10">
        <v>60</v>
      </c>
      <c r="H402" s="9">
        <v>676.74</v>
      </c>
      <c r="I402" s="11">
        <f t="shared" si="51"/>
        <v>41323</v>
      </c>
      <c r="J402" s="12"/>
      <c r="K402" s="2"/>
      <c r="L402" s="1"/>
      <c r="M402" s="2"/>
      <c r="N402" s="2"/>
      <c r="O402" s="17"/>
      <c r="P402" s="17"/>
      <c r="Q402" s="17"/>
      <c r="R402" s="17"/>
      <c r="S402" s="17"/>
      <c r="T402" s="18"/>
      <c r="U402" s="17"/>
      <c r="V402" s="18"/>
      <c r="W402" s="17"/>
      <c r="X402" s="17"/>
      <c r="Y402" s="20"/>
      <c r="AF402" s="29">
        <f t="shared" si="52"/>
        <v>223.94399999999999</v>
      </c>
      <c r="AG402" s="29">
        <f t="shared" si="53"/>
        <v>223.94399999999999</v>
      </c>
    </row>
    <row r="403" spans="1:33">
      <c r="A403" s="7"/>
      <c r="B403" s="7"/>
      <c r="C403" s="7"/>
      <c r="D403" s="8">
        <v>39506</v>
      </c>
      <c r="E403" s="9">
        <v>1140.25</v>
      </c>
      <c r="F403" s="8">
        <v>39506</v>
      </c>
      <c r="G403" s="10">
        <v>60</v>
      </c>
      <c r="H403" s="9">
        <v>684.77</v>
      </c>
      <c r="I403" s="11">
        <f t="shared" si="51"/>
        <v>41330</v>
      </c>
      <c r="J403" s="12"/>
      <c r="K403" s="2"/>
      <c r="L403" s="1"/>
      <c r="M403" s="2"/>
      <c r="N403" s="2"/>
      <c r="O403" s="17"/>
      <c r="P403" s="17"/>
      <c r="Q403" s="17"/>
      <c r="R403" s="17"/>
      <c r="S403" s="17"/>
      <c r="T403" s="18"/>
      <c r="U403" s="17"/>
      <c r="V403" s="18"/>
      <c r="W403" s="17"/>
      <c r="X403" s="17"/>
      <c r="Y403" s="20"/>
      <c r="AF403" s="29">
        <f t="shared" si="52"/>
        <v>228.05</v>
      </c>
      <c r="AG403" s="29">
        <f t="shared" si="53"/>
        <v>228.05</v>
      </c>
    </row>
    <row r="404" spans="1:33">
      <c r="A404" s="7"/>
      <c r="B404" s="7"/>
      <c r="C404" s="7"/>
      <c r="D404" s="8">
        <v>39521</v>
      </c>
      <c r="E404" s="9">
        <v>1119.72</v>
      </c>
      <c r="F404" s="8">
        <v>39521</v>
      </c>
      <c r="G404" s="10">
        <v>60</v>
      </c>
      <c r="H404" s="9">
        <v>663.86</v>
      </c>
      <c r="I404" s="11">
        <f t="shared" si="51"/>
        <v>41345</v>
      </c>
      <c r="J404" s="12"/>
      <c r="K404" s="2"/>
      <c r="L404" s="1"/>
      <c r="M404" s="2"/>
      <c r="N404" s="2"/>
      <c r="O404" s="17"/>
      <c r="P404" s="17"/>
      <c r="Q404" s="17"/>
      <c r="R404" s="17"/>
      <c r="S404" s="17"/>
      <c r="T404" s="18"/>
      <c r="U404" s="17"/>
      <c r="V404" s="18"/>
      <c r="W404" s="17"/>
      <c r="X404" s="17"/>
      <c r="Y404" s="20"/>
      <c r="AF404" s="29">
        <f t="shared" si="52"/>
        <v>223.94399999999999</v>
      </c>
      <c r="AG404" s="29">
        <f t="shared" si="53"/>
        <v>223.94399999999999</v>
      </c>
    </row>
    <row r="405" spans="1:33">
      <c r="A405" s="7"/>
      <c r="B405" s="7"/>
      <c r="C405" s="7"/>
      <c r="D405" s="8">
        <v>39539</v>
      </c>
      <c r="E405" s="9">
        <v>2440.5</v>
      </c>
      <c r="F405" s="8">
        <v>39539</v>
      </c>
      <c r="G405" s="10">
        <v>60</v>
      </c>
      <c r="H405" s="9">
        <v>1422.84</v>
      </c>
      <c r="I405" s="11">
        <f t="shared" si="51"/>
        <v>41363</v>
      </c>
      <c r="J405" s="12"/>
      <c r="K405" s="2"/>
      <c r="L405" s="1"/>
      <c r="M405" s="2"/>
      <c r="N405" s="2"/>
      <c r="O405" s="17"/>
      <c r="P405" s="17"/>
      <c r="Q405" s="17"/>
      <c r="R405" s="17"/>
      <c r="S405" s="17"/>
      <c r="T405" s="18"/>
      <c r="U405" s="17"/>
      <c r="V405" s="18"/>
      <c r="W405" s="17"/>
      <c r="X405" s="17"/>
      <c r="Y405" s="20"/>
      <c r="AF405" s="29">
        <f t="shared" si="52"/>
        <v>488.1</v>
      </c>
      <c r="AG405" s="29">
        <f t="shared" si="53"/>
        <v>488.1</v>
      </c>
    </row>
    <row r="406" spans="1:33">
      <c r="A406" s="7"/>
      <c r="B406" s="7"/>
      <c r="C406" s="7"/>
      <c r="D406" s="8">
        <v>39539</v>
      </c>
      <c r="E406" s="9">
        <v>547.76</v>
      </c>
      <c r="F406" s="8">
        <v>39539</v>
      </c>
      <c r="G406" s="10">
        <v>60</v>
      </c>
      <c r="H406" s="9">
        <v>319.35000000000002</v>
      </c>
      <c r="I406" s="11">
        <f t="shared" si="51"/>
        <v>41363</v>
      </c>
      <c r="J406" s="12"/>
      <c r="K406" s="2"/>
      <c r="L406" s="1"/>
      <c r="M406" s="2"/>
      <c r="N406" s="2"/>
      <c r="O406" s="17"/>
      <c r="P406" s="17"/>
      <c r="Q406" s="17"/>
      <c r="R406" s="17"/>
      <c r="S406" s="17"/>
      <c r="T406" s="18"/>
      <c r="U406" s="17"/>
      <c r="V406" s="18"/>
      <c r="W406" s="17"/>
      <c r="X406" s="17"/>
      <c r="Y406" s="20"/>
      <c r="AF406" s="29">
        <f t="shared" si="52"/>
        <v>109.55199999999999</v>
      </c>
      <c r="AG406" s="29">
        <f t="shared" si="53"/>
        <v>109.55199999999999</v>
      </c>
    </row>
    <row r="407" spans="1:33">
      <c r="A407" s="7"/>
      <c r="B407" s="7"/>
      <c r="C407" s="7"/>
      <c r="D407" s="8">
        <v>39541</v>
      </c>
      <c r="E407" s="9">
        <v>451.42</v>
      </c>
      <c r="F407" s="8">
        <v>39541</v>
      </c>
      <c r="G407" s="10">
        <v>60</v>
      </c>
      <c r="H407" s="9">
        <v>262.69</v>
      </c>
      <c r="I407" s="11">
        <f t="shared" si="51"/>
        <v>41365</v>
      </c>
      <c r="J407" s="12"/>
      <c r="K407" s="2"/>
      <c r="L407" s="1"/>
      <c r="M407" s="2"/>
      <c r="N407" s="2"/>
      <c r="O407" s="17"/>
      <c r="P407" s="17"/>
      <c r="Q407" s="17"/>
      <c r="R407" s="17"/>
      <c r="S407" s="17"/>
      <c r="T407" s="18"/>
      <c r="U407" s="17"/>
      <c r="V407" s="18"/>
      <c r="W407" s="17"/>
      <c r="X407" s="17"/>
      <c r="Y407" s="20"/>
      <c r="AF407" s="29">
        <f t="shared" si="52"/>
        <v>90.284000000000006</v>
      </c>
      <c r="AG407" s="29">
        <f t="shared" si="53"/>
        <v>90.284000000000006</v>
      </c>
    </row>
    <row r="408" spans="1:33">
      <c r="A408" s="7"/>
      <c r="B408" s="7"/>
      <c r="C408" s="7"/>
      <c r="D408" s="8">
        <v>39541</v>
      </c>
      <c r="E408" s="9">
        <v>1354.26</v>
      </c>
      <c r="F408" s="8">
        <v>39541</v>
      </c>
      <c r="G408" s="10">
        <v>60</v>
      </c>
      <c r="H408" s="9">
        <v>788.07</v>
      </c>
      <c r="I408" s="11">
        <f t="shared" si="51"/>
        <v>41365</v>
      </c>
      <c r="J408" s="12"/>
      <c r="K408" s="2"/>
      <c r="L408" s="1"/>
      <c r="M408" s="2"/>
      <c r="N408" s="2"/>
      <c r="O408" s="17"/>
      <c r="P408" s="17"/>
      <c r="Q408" s="17"/>
      <c r="R408" s="17"/>
      <c r="S408" s="17"/>
      <c r="T408" s="18"/>
      <c r="U408" s="17"/>
      <c r="V408" s="18"/>
      <c r="W408" s="17"/>
      <c r="X408" s="17"/>
      <c r="Y408" s="20"/>
      <c r="AF408" s="29">
        <f t="shared" si="52"/>
        <v>270.85199999999998</v>
      </c>
      <c r="AG408" s="29">
        <f t="shared" si="53"/>
        <v>270.85199999999998</v>
      </c>
    </row>
    <row r="409" spans="1:33">
      <c r="A409" s="7"/>
      <c r="B409" s="7"/>
      <c r="C409" s="7"/>
      <c r="D409" s="8">
        <v>39547</v>
      </c>
      <c r="E409" s="9">
        <v>1525</v>
      </c>
      <c r="F409" s="8">
        <v>39547</v>
      </c>
      <c r="G409" s="10">
        <v>60</v>
      </c>
      <c r="H409" s="9">
        <v>882.41</v>
      </c>
      <c r="I409" s="11">
        <f t="shared" si="51"/>
        <v>41371</v>
      </c>
      <c r="J409" s="12"/>
      <c r="K409" s="2"/>
      <c r="L409" s="1"/>
      <c r="M409" s="2"/>
      <c r="N409" s="2"/>
      <c r="O409" s="17"/>
      <c r="P409" s="17"/>
      <c r="Q409" s="17"/>
      <c r="R409" s="17"/>
      <c r="S409" s="17"/>
      <c r="T409" s="18"/>
      <c r="U409" s="17"/>
      <c r="V409" s="18"/>
      <c r="W409" s="17"/>
      <c r="X409" s="17"/>
      <c r="Y409" s="20"/>
      <c r="AF409" s="29">
        <f t="shared" si="52"/>
        <v>305</v>
      </c>
      <c r="AG409" s="29">
        <f t="shared" si="53"/>
        <v>305</v>
      </c>
    </row>
    <row r="410" spans="1:33">
      <c r="A410" s="7"/>
      <c r="B410" s="7"/>
      <c r="C410" s="7"/>
      <c r="D410" s="8">
        <v>39553</v>
      </c>
      <c r="E410" s="9">
        <v>2573.23</v>
      </c>
      <c r="F410" s="8">
        <v>39553</v>
      </c>
      <c r="G410" s="10">
        <v>60</v>
      </c>
      <c r="H410" s="9">
        <v>1480.49</v>
      </c>
      <c r="I410" s="11">
        <f t="shared" si="51"/>
        <v>41377</v>
      </c>
      <c r="J410" s="12"/>
      <c r="K410" s="2"/>
      <c r="L410" s="1"/>
      <c r="M410" s="2"/>
      <c r="N410" s="2"/>
      <c r="O410" s="17"/>
      <c r="P410" s="17"/>
      <c r="Q410" s="17"/>
      <c r="R410" s="17"/>
      <c r="S410" s="17"/>
      <c r="T410" s="18"/>
      <c r="U410" s="17"/>
      <c r="V410" s="18"/>
      <c r="W410" s="17"/>
      <c r="X410" s="17"/>
      <c r="Y410" s="20"/>
      <c r="AF410" s="29">
        <f t="shared" si="52"/>
        <v>514.64600000000007</v>
      </c>
      <c r="AG410" s="29">
        <f t="shared" si="53"/>
        <v>514.64600000000007</v>
      </c>
    </row>
    <row r="411" spans="1:33">
      <c r="A411" s="7"/>
      <c r="B411" s="7"/>
      <c r="C411" s="7"/>
      <c r="D411" s="8">
        <v>39554</v>
      </c>
      <c r="E411" s="9">
        <v>480.64</v>
      </c>
      <c r="F411" s="8">
        <v>39554</v>
      </c>
      <c r="G411" s="10">
        <v>60</v>
      </c>
      <c r="H411" s="9">
        <v>276.27</v>
      </c>
      <c r="I411" s="11">
        <f t="shared" si="51"/>
        <v>41378</v>
      </c>
      <c r="J411" s="12"/>
      <c r="K411" s="2"/>
      <c r="L411" s="1"/>
      <c r="M411" s="2"/>
      <c r="N411" s="2"/>
      <c r="O411" s="17"/>
      <c r="P411" s="17"/>
      <c r="Q411" s="17"/>
      <c r="R411" s="17"/>
      <c r="S411" s="17"/>
      <c r="T411" s="18"/>
      <c r="U411" s="17"/>
      <c r="V411" s="18"/>
      <c r="W411" s="17"/>
      <c r="X411" s="17"/>
      <c r="Y411" s="20"/>
      <c r="AF411" s="29">
        <f t="shared" si="52"/>
        <v>96.128</v>
      </c>
      <c r="AG411" s="29">
        <f t="shared" si="53"/>
        <v>96.128</v>
      </c>
    </row>
    <row r="412" spans="1:33">
      <c r="A412" s="7"/>
      <c r="B412" s="7"/>
      <c r="C412" s="7"/>
      <c r="D412" s="8">
        <v>39556</v>
      </c>
      <c r="E412" s="9">
        <v>3442.75</v>
      </c>
      <c r="F412" s="8">
        <v>39556</v>
      </c>
      <c r="G412" s="10">
        <v>60</v>
      </c>
      <c r="H412" s="9">
        <v>1975.1</v>
      </c>
      <c r="I412" s="11">
        <f t="shared" si="51"/>
        <v>41380</v>
      </c>
      <c r="J412" s="12"/>
      <c r="K412" s="2"/>
      <c r="L412" s="1"/>
      <c r="M412" s="2"/>
      <c r="N412" s="2"/>
      <c r="O412" s="17"/>
      <c r="P412" s="17"/>
      <c r="Q412" s="17"/>
      <c r="R412" s="17"/>
      <c r="S412" s="17"/>
      <c r="T412" s="18"/>
      <c r="U412" s="17"/>
      <c r="V412" s="18"/>
      <c r="W412" s="17"/>
      <c r="X412" s="17"/>
      <c r="Y412" s="20"/>
      <c r="AF412" s="29">
        <f t="shared" si="52"/>
        <v>688.55</v>
      </c>
      <c r="AG412" s="29">
        <f t="shared" si="53"/>
        <v>688.55</v>
      </c>
    </row>
    <row r="413" spans="1:33">
      <c r="A413" s="7"/>
      <c r="B413" s="7"/>
      <c r="C413" s="7"/>
      <c r="D413" s="8">
        <v>39590</v>
      </c>
      <c r="E413" s="9">
        <v>1925</v>
      </c>
      <c r="F413" s="8">
        <v>39590</v>
      </c>
      <c r="G413" s="10">
        <v>60</v>
      </c>
      <c r="H413" s="9">
        <v>1068.51</v>
      </c>
      <c r="I413" s="11">
        <f t="shared" si="51"/>
        <v>41414</v>
      </c>
      <c r="J413" s="12"/>
      <c r="K413" s="2"/>
      <c r="L413" s="1"/>
      <c r="M413" s="2"/>
      <c r="N413" s="2"/>
      <c r="O413" s="17"/>
      <c r="P413" s="17"/>
      <c r="Q413" s="17"/>
      <c r="R413" s="17"/>
      <c r="S413" s="17"/>
      <c r="T413" s="18"/>
      <c r="U413" s="17"/>
      <c r="V413" s="18"/>
      <c r="W413" s="17"/>
      <c r="X413" s="17"/>
      <c r="Y413" s="20"/>
      <c r="AF413" s="29">
        <f t="shared" si="52"/>
        <v>385</v>
      </c>
      <c r="AG413" s="29">
        <f t="shared" si="53"/>
        <v>385</v>
      </c>
    </row>
    <row r="414" spans="1:33">
      <c r="A414" s="7"/>
      <c r="B414" s="7"/>
      <c r="C414" s="7"/>
      <c r="D414" s="8">
        <v>39600</v>
      </c>
      <c r="E414" s="9">
        <v>1142.25</v>
      </c>
      <c r="F414" s="8">
        <v>39600</v>
      </c>
      <c r="G414" s="10">
        <v>60</v>
      </c>
      <c r="H414" s="9">
        <v>627.77</v>
      </c>
      <c r="I414" s="11">
        <f t="shared" si="51"/>
        <v>41424</v>
      </c>
      <c r="J414" s="12"/>
      <c r="K414" s="2"/>
      <c r="L414" s="1"/>
      <c r="M414" s="2"/>
      <c r="N414" s="2"/>
      <c r="O414" s="17"/>
      <c r="P414" s="17"/>
      <c r="Q414" s="17"/>
      <c r="R414" s="17"/>
      <c r="S414" s="17"/>
      <c r="T414" s="18"/>
      <c r="U414" s="17"/>
      <c r="V414" s="18"/>
      <c r="W414" s="17"/>
      <c r="X414" s="17"/>
      <c r="Y414" s="20"/>
      <c r="AF414" s="29">
        <f t="shared" si="52"/>
        <v>228.45</v>
      </c>
      <c r="AG414" s="29">
        <f t="shared" si="53"/>
        <v>228.45</v>
      </c>
    </row>
    <row r="415" spans="1:33">
      <c r="A415" s="7"/>
      <c r="B415" s="7"/>
      <c r="C415" s="7"/>
      <c r="D415" s="8">
        <v>39603</v>
      </c>
      <c r="E415" s="9">
        <v>445.83</v>
      </c>
      <c r="F415" s="8">
        <v>39603</v>
      </c>
      <c r="G415" s="10">
        <v>60</v>
      </c>
      <c r="H415" s="9">
        <v>244.29</v>
      </c>
      <c r="I415" s="11">
        <f t="shared" si="51"/>
        <v>41427</v>
      </c>
      <c r="J415" s="12"/>
      <c r="K415" s="2"/>
      <c r="L415" s="1"/>
      <c r="M415" s="2"/>
      <c r="N415" s="2"/>
      <c r="O415" s="17"/>
      <c r="P415" s="17"/>
      <c r="Q415" s="17"/>
      <c r="R415" s="17"/>
      <c r="S415" s="17"/>
      <c r="T415" s="18"/>
      <c r="U415" s="17"/>
      <c r="V415" s="18"/>
      <c r="W415" s="17"/>
      <c r="X415" s="17"/>
      <c r="Y415" s="20"/>
      <c r="AF415" s="29">
        <f t="shared" si="52"/>
        <v>89.165999999999997</v>
      </c>
      <c r="AG415" s="29">
        <f t="shared" si="53"/>
        <v>89.165999999999997</v>
      </c>
    </row>
    <row r="416" spans="1:33">
      <c r="A416" s="7"/>
      <c r="B416" s="7"/>
      <c r="C416" s="7"/>
      <c r="D416" s="8">
        <v>39618</v>
      </c>
      <c r="E416" s="9">
        <v>2244.5</v>
      </c>
      <c r="F416" s="8">
        <v>39618</v>
      </c>
      <c r="G416" s="10">
        <v>60</v>
      </c>
      <c r="H416" s="9">
        <v>1211.42</v>
      </c>
      <c r="I416" s="11">
        <f t="shared" si="51"/>
        <v>41442</v>
      </c>
      <c r="J416" s="12"/>
      <c r="K416" s="2"/>
      <c r="L416" s="1"/>
      <c r="M416" s="2"/>
      <c r="N416" s="2"/>
      <c r="O416" s="17"/>
      <c r="P416" s="17"/>
      <c r="Q416" s="17"/>
      <c r="R416" s="17"/>
      <c r="S416" s="17"/>
      <c r="T416" s="18"/>
      <c r="U416" s="17"/>
      <c r="V416" s="18"/>
      <c r="W416" s="17"/>
      <c r="X416" s="17"/>
      <c r="Y416" s="20"/>
      <c r="AF416" s="29">
        <f t="shared" si="52"/>
        <v>448.9</v>
      </c>
      <c r="AG416" s="29">
        <f t="shared" si="53"/>
        <v>448.9</v>
      </c>
    </row>
    <row r="417" spans="1:33">
      <c r="A417" s="7"/>
      <c r="B417" s="7"/>
      <c r="C417" s="7"/>
      <c r="D417" s="8">
        <v>39619</v>
      </c>
      <c r="E417" s="9">
        <v>1602</v>
      </c>
      <c r="F417" s="8">
        <v>39619</v>
      </c>
      <c r="G417" s="10">
        <v>60</v>
      </c>
      <c r="H417" s="9">
        <v>863.76</v>
      </c>
      <c r="I417" s="11">
        <f t="shared" si="51"/>
        <v>41443</v>
      </c>
      <c r="J417" s="12"/>
      <c r="K417" s="2"/>
      <c r="L417" s="1"/>
      <c r="M417" s="2"/>
      <c r="N417" s="2"/>
      <c r="O417" s="17"/>
      <c r="P417" s="17"/>
      <c r="Q417" s="17"/>
      <c r="R417" s="17"/>
      <c r="S417" s="17"/>
      <c r="T417" s="18"/>
      <c r="U417" s="17"/>
      <c r="V417" s="18"/>
      <c r="W417" s="17"/>
      <c r="X417" s="17"/>
      <c r="Y417" s="20"/>
      <c r="AF417" s="29">
        <f t="shared" si="52"/>
        <v>320.39999999999998</v>
      </c>
      <c r="AG417" s="29">
        <f t="shared" si="53"/>
        <v>320.39999999999998</v>
      </c>
    </row>
    <row r="418" spans="1:33">
      <c r="A418" s="7"/>
      <c r="B418" s="7"/>
      <c r="C418" s="7"/>
      <c r="D418" s="8">
        <v>39624</v>
      </c>
      <c r="E418" s="9">
        <v>2400.5</v>
      </c>
      <c r="F418" s="8">
        <v>39624</v>
      </c>
      <c r="G418" s="10">
        <v>60</v>
      </c>
      <c r="H418" s="9">
        <v>1287.72</v>
      </c>
      <c r="I418" s="11">
        <f t="shared" si="51"/>
        <v>41448</v>
      </c>
      <c r="J418" s="12"/>
      <c r="K418" s="2"/>
      <c r="L418" s="1"/>
      <c r="M418" s="2"/>
      <c r="N418" s="2"/>
      <c r="O418" s="17"/>
      <c r="P418" s="17"/>
      <c r="Q418" s="17"/>
      <c r="R418" s="17"/>
      <c r="S418" s="17"/>
      <c r="T418" s="18"/>
      <c r="U418" s="17"/>
      <c r="V418" s="18"/>
      <c r="W418" s="17"/>
      <c r="X418" s="17"/>
      <c r="Y418" s="20"/>
      <c r="AF418" s="29">
        <f t="shared" si="52"/>
        <v>480.1</v>
      </c>
      <c r="AG418" s="29">
        <f t="shared" si="53"/>
        <v>480.1</v>
      </c>
    </row>
    <row r="419" spans="1:33">
      <c r="A419" s="7"/>
      <c r="B419" s="7"/>
      <c r="C419" s="7"/>
      <c r="D419" s="8">
        <v>39644</v>
      </c>
      <c r="E419" s="9">
        <v>2252.5</v>
      </c>
      <c r="F419" s="8">
        <v>39644</v>
      </c>
      <c r="G419" s="10">
        <v>60</v>
      </c>
      <c r="H419" s="9">
        <v>1183.6400000000001</v>
      </c>
      <c r="I419" s="11">
        <f t="shared" si="51"/>
        <v>41468</v>
      </c>
      <c r="J419" s="12"/>
      <c r="K419" s="2"/>
      <c r="L419" s="1"/>
      <c r="M419" s="2"/>
      <c r="N419" s="2"/>
      <c r="O419" s="17"/>
      <c r="P419" s="17"/>
      <c r="Q419" s="17"/>
      <c r="R419" s="17"/>
      <c r="S419" s="17"/>
      <c r="T419" s="18"/>
      <c r="U419" s="17"/>
      <c r="V419" s="18"/>
      <c r="W419" s="17"/>
      <c r="X419" s="17"/>
      <c r="Y419" s="20"/>
      <c r="AF419" s="29">
        <f t="shared" si="52"/>
        <v>450.5</v>
      </c>
      <c r="AG419" s="29">
        <f t="shared" si="53"/>
        <v>450.5</v>
      </c>
    </row>
    <row r="420" spans="1:33">
      <c r="A420" s="7"/>
      <c r="B420" s="7"/>
      <c r="C420" s="7"/>
      <c r="D420" s="8">
        <v>39658</v>
      </c>
      <c r="E420" s="9">
        <v>585.16</v>
      </c>
      <c r="F420" s="8">
        <v>39658</v>
      </c>
      <c r="G420" s="10">
        <v>60</v>
      </c>
      <c r="H420" s="9">
        <v>303</v>
      </c>
      <c r="I420" s="11">
        <f t="shared" si="51"/>
        <v>41482</v>
      </c>
      <c r="J420" s="12"/>
      <c r="K420" s="2"/>
      <c r="L420" s="1"/>
      <c r="M420" s="2"/>
      <c r="N420" s="2"/>
      <c r="O420" s="17"/>
      <c r="P420" s="17"/>
      <c r="Q420" s="17"/>
      <c r="R420" s="17"/>
      <c r="S420" s="17"/>
      <c r="T420" s="18"/>
      <c r="U420" s="17"/>
      <c r="V420" s="18"/>
      <c r="W420" s="17"/>
      <c r="X420" s="17"/>
      <c r="Y420" s="20"/>
      <c r="AF420" s="29">
        <f t="shared" si="52"/>
        <v>117.032</v>
      </c>
      <c r="AG420" s="29">
        <f t="shared" si="53"/>
        <v>117.032</v>
      </c>
    </row>
    <row r="421" spans="1:33">
      <c r="A421" s="7"/>
      <c r="B421" s="7"/>
      <c r="C421" s="7"/>
      <c r="D421" s="8">
        <v>39695</v>
      </c>
      <c r="E421" s="9">
        <v>1729</v>
      </c>
      <c r="F421" s="8">
        <v>39695</v>
      </c>
      <c r="G421" s="10">
        <v>60</v>
      </c>
      <c r="H421" s="9">
        <v>860.24</v>
      </c>
      <c r="I421" s="11">
        <f t="shared" si="51"/>
        <v>41519</v>
      </c>
      <c r="J421" s="12"/>
      <c r="K421" s="2"/>
      <c r="L421" s="1"/>
      <c r="M421" s="2"/>
      <c r="N421" s="2"/>
      <c r="O421" s="17"/>
      <c r="P421" s="17"/>
      <c r="Q421" s="17"/>
      <c r="R421" s="17"/>
      <c r="S421" s="17"/>
      <c r="T421" s="18"/>
      <c r="U421" s="17"/>
      <c r="V421" s="18"/>
      <c r="W421" s="17"/>
      <c r="X421" s="17"/>
      <c r="Y421" s="20"/>
      <c r="AF421" s="29">
        <f t="shared" si="52"/>
        <v>345.8</v>
      </c>
      <c r="AG421" s="29">
        <f t="shared" si="53"/>
        <v>345.8</v>
      </c>
    </row>
    <row r="422" spans="1:33">
      <c r="A422" s="7"/>
      <c r="B422" s="7"/>
      <c r="C422" s="7"/>
      <c r="D422" s="8">
        <v>39702</v>
      </c>
      <c r="E422" s="9">
        <v>525</v>
      </c>
      <c r="F422" s="8">
        <v>39702</v>
      </c>
      <c r="G422" s="10">
        <v>60</v>
      </c>
      <c r="H422" s="9">
        <v>259.19</v>
      </c>
      <c r="I422" s="11">
        <f t="shared" si="51"/>
        <v>41526</v>
      </c>
      <c r="J422" s="12"/>
      <c r="K422" s="2"/>
      <c r="L422" s="1"/>
      <c r="M422" s="2"/>
      <c r="N422" s="2"/>
      <c r="O422" s="17"/>
      <c r="P422" s="17"/>
      <c r="Q422" s="17"/>
      <c r="R422" s="17"/>
      <c r="S422" s="17"/>
      <c r="T422" s="18"/>
      <c r="U422" s="17"/>
      <c r="V422" s="18"/>
      <c r="W422" s="17"/>
      <c r="X422" s="17"/>
      <c r="Y422" s="20"/>
      <c r="AF422" s="29">
        <f t="shared" si="52"/>
        <v>105</v>
      </c>
      <c r="AG422" s="29">
        <f t="shared" si="53"/>
        <v>105</v>
      </c>
    </row>
    <row r="423" spans="1:33">
      <c r="A423" s="7"/>
      <c r="B423" s="7"/>
      <c r="C423" s="7"/>
      <c r="D423" s="8">
        <v>39720</v>
      </c>
      <c r="E423" s="9">
        <v>3875</v>
      </c>
      <c r="F423" s="8">
        <v>39720</v>
      </c>
      <c r="G423" s="10">
        <v>60</v>
      </c>
      <c r="H423" s="9">
        <v>1874.86</v>
      </c>
      <c r="I423" s="11">
        <f t="shared" si="51"/>
        <v>41544</v>
      </c>
      <c r="J423" s="12"/>
      <c r="K423" s="2"/>
      <c r="L423" s="1"/>
      <c r="M423" s="2"/>
      <c r="N423" s="2"/>
      <c r="O423" s="17"/>
      <c r="P423" s="17"/>
      <c r="Q423" s="17"/>
      <c r="R423" s="17"/>
      <c r="S423" s="17"/>
      <c r="T423" s="18"/>
      <c r="U423" s="17"/>
      <c r="V423" s="18"/>
      <c r="W423" s="17"/>
      <c r="X423" s="17"/>
      <c r="Y423" s="20"/>
      <c r="AF423" s="29">
        <f t="shared" si="52"/>
        <v>775</v>
      </c>
      <c r="AG423" s="29">
        <f t="shared" si="53"/>
        <v>775</v>
      </c>
    </row>
    <row r="424" spans="1:33">
      <c r="A424" s="7"/>
      <c r="B424" s="7"/>
      <c r="C424" s="7"/>
      <c r="D424" s="8">
        <v>39734</v>
      </c>
      <c r="E424" s="9">
        <v>6825.35</v>
      </c>
      <c r="F424" s="8">
        <v>39734</v>
      </c>
      <c r="G424" s="10">
        <v>60</v>
      </c>
      <c r="H424" s="9">
        <v>3249.99</v>
      </c>
      <c r="I424" s="11">
        <f t="shared" si="51"/>
        <v>41558</v>
      </c>
      <c r="J424" s="12"/>
      <c r="K424" s="2"/>
      <c r="L424" s="1"/>
      <c r="M424" s="2"/>
      <c r="N424" s="2"/>
      <c r="O424" s="17"/>
      <c r="P424" s="17"/>
      <c r="Q424" s="17"/>
      <c r="R424" s="17"/>
      <c r="S424" s="17"/>
      <c r="T424" s="18"/>
      <c r="U424" s="17"/>
      <c r="V424" s="18"/>
      <c r="W424" s="17"/>
      <c r="X424" s="17"/>
      <c r="Y424" s="20"/>
      <c r="AF424" s="29">
        <f t="shared" si="52"/>
        <v>1365.0700000000002</v>
      </c>
      <c r="AG424" s="29">
        <f t="shared" si="53"/>
        <v>1365.0700000000002</v>
      </c>
    </row>
    <row r="425" spans="1:33">
      <c r="A425" s="7"/>
      <c r="B425" s="7"/>
      <c r="C425" s="7"/>
      <c r="D425" s="8">
        <v>39777</v>
      </c>
      <c r="E425" s="9">
        <v>3451</v>
      </c>
      <c r="F425" s="8">
        <v>39777</v>
      </c>
      <c r="G425" s="10">
        <v>60</v>
      </c>
      <c r="H425" s="9">
        <v>1561.93</v>
      </c>
      <c r="I425" s="11">
        <f t="shared" si="51"/>
        <v>41601</v>
      </c>
      <c r="J425" s="12"/>
      <c r="K425" s="2"/>
      <c r="L425" s="1"/>
      <c r="M425" s="2"/>
      <c r="N425" s="2"/>
      <c r="O425" s="17"/>
      <c r="P425" s="17"/>
      <c r="Q425" s="17"/>
      <c r="R425" s="17"/>
      <c r="S425" s="17"/>
      <c r="T425" s="18"/>
      <c r="U425" s="17"/>
      <c r="V425" s="18"/>
      <c r="W425" s="17"/>
      <c r="X425" s="17"/>
      <c r="Y425" s="20"/>
      <c r="AF425" s="29">
        <f t="shared" si="52"/>
        <v>690.2</v>
      </c>
      <c r="AG425" s="29">
        <f t="shared" si="53"/>
        <v>690.2</v>
      </c>
    </row>
    <row r="426" spans="1:33">
      <c r="A426" s="7"/>
      <c r="B426" s="7"/>
      <c r="C426" s="7"/>
      <c r="D426" s="8">
        <v>39783</v>
      </c>
      <c r="E426" s="9">
        <v>650.25</v>
      </c>
      <c r="F426" s="8">
        <v>39783</v>
      </c>
      <c r="G426" s="10">
        <v>60</v>
      </c>
      <c r="H426" s="9">
        <v>292.17</v>
      </c>
      <c r="I426" s="11">
        <f t="shared" si="51"/>
        <v>41607</v>
      </c>
      <c r="J426" s="12"/>
      <c r="K426" s="2"/>
      <c r="L426" s="1"/>
      <c r="M426" s="2"/>
      <c r="N426" s="2"/>
      <c r="O426" s="17"/>
      <c r="P426" s="17"/>
      <c r="Q426" s="17"/>
      <c r="R426" s="17"/>
      <c r="S426" s="17"/>
      <c r="T426" s="18"/>
      <c r="U426" s="17"/>
      <c r="V426" s="18"/>
      <c r="W426" s="17"/>
      <c r="X426" s="17"/>
      <c r="Y426" s="20"/>
      <c r="AF426" s="29">
        <f t="shared" si="52"/>
        <v>130.05000000000001</v>
      </c>
      <c r="AG426" s="29">
        <f t="shared" si="53"/>
        <v>130.05000000000001</v>
      </c>
    </row>
    <row r="427" spans="1:33">
      <c r="A427" s="7"/>
      <c r="B427" s="7"/>
      <c r="C427" s="7"/>
      <c r="D427" s="8">
        <v>39783</v>
      </c>
      <c r="E427" s="9">
        <v>102.8</v>
      </c>
      <c r="F427" s="8">
        <v>39783</v>
      </c>
      <c r="G427" s="10">
        <v>60</v>
      </c>
      <c r="H427" s="9">
        <v>46.19</v>
      </c>
      <c r="I427" s="11">
        <f t="shared" si="51"/>
        <v>41607</v>
      </c>
      <c r="J427" s="12"/>
      <c r="K427" s="2"/>
      <c r="L427" s="1"/>
      <c r="M427" s="2"/>
      <c r="N427" s="2"/>
      <c r="O427" s="17"/>
      <c r="P427" s="17"/>
      <c r="Q427" s="17"/>
      <c r="R427" s="17"/>
      <c r="S427" s="17"/>
      <c r="T427" s="18"/>
      <c r="U427" s="17"/>
      <c r="V427" s="18"/>
      <c r="W427" s="17"/>
      <c r="X427" s="17"/>
      <c r="Y427" s="20"/>
      <c r="AF427" s="29">
        <f t="shared" si="52"/>
        <v>20.56</v>
      </c>
      <c r="AG427" s="29">
        <f t="shared" si="53"/>
        <v>20.56</v>
      </c>
    </row>
    <row r="428" spans="1:33">
      <c r="A428" s="7"/>
      <c r="B428" s="7"/>
      <c r="C428" s="7"/>
      <c r="D428" s="8">
        <v>39847</v>
      </c>
      <c r="E428" s="9">
        <v>3188.69</v>
      </c>
      <c r="F428" s="8">
        <v>39847</v>
      </c>
      <c r="G428" s="10">
        <v>60</v>
      </c>
      <c r="H428" s="9">
        <v>1320.9</v>
      </c>
      <c r="I428" s="11">
        <f t="shared" si="51"/>
        <v>41671</v>
      </c>
      <c r="J428" s="12"/>
      <c r="K428" s="2"/>
      <c r="L428" s="1"/>
      <c r="M428" s="2"/>
      <c r="N428" s="2"/>
      <c r="O428" s="17"/>
      <c r="P428" s="17"/>
      <c r="Q428" s="17"/>
      <c r="R428" s="17"/>
      <c r="S428" s="17"/>
      <c r="T428" s="18"/>
      <c r="U428" s="17"/>
      <c r="V428" s="18"/>
      <c r="W428" s="17"/>
      <c r="X428" s="17"/>
      <c r="Y428" s="20"/>
      <c r="AF428" s="29">
        <f t="shared" si="52"/>
        <v>576.75212568306006</v>
      </c>
      <c r="AG428" s="29">
        <f t="shared" si="53"/>
        <v>637.73799999999994</v>
      </c>
    </row>
    <row r="429" spans="1:33">
      <c r="A429" s="7"/>
      <c r="B429" s="7"/>
      <c r="C429" s="7"/>
      <c r="D429" s="8">
        <v>39857</v>
      </c>
      <c r="E429" s="9">
        <v>950</v>
      </c>
      <c r="F429" s="8">
        <v>39857</v>
      </c>
      <c r="G429" s="10">
        <v>60</v>
      </c>
      <c r="H429" s="9">
        <v>388.33</v>
      </c>
      <c r="I429" s="11">
        <f t="shared" si="51"/>
        <v>41681</v>
      </c>
      <c r="J429" s="12"/>
      <c r="K429" s="2"/>
      <c r="L429" s="1"/>
      <c r="M429" s="2"/>
      <c r="N429" s="2"/>
      <c r="O429" s="17"/>
      <c r="P429" s="17"/>
      <c r="Q429" s="17"/>
      <c r="R429" s="17"/>
      <c r="S429" s="17"/>
      <c r="T429" s="18"/>
      <c r="U429" s="17"/>
      <c r="V429" s="18"/>
      <c r="W429" s="17"/>
      <c r="X429" s="17"/>
      <c r="Y429" s="20"/>
      <c r="AF429" s="29">
        <f t="shared" si="52"/>
        <v>166.63934426229508</v>
      </c>
      <c r="AG429" s="29">
        <f t="shared" si="53"/>
        <v>190</v>
      </c>
    </row>
    <row r="430" spans="1:33">
      <c r="A430" s="7"/>
      <c r="B430" s="7"/>
      <c r="C430" s="7"/>
      <c r="D430" s="8">
        <v>39861</v>
      </c>
      <c r="E430" s="9">
        <v>1720</v>
      </c>
      <c r="F430" s="8">
        <v>39861</v>
      </c>
      <c r="G430" s="10">
        <v>60</v>
      </c>
      <c r="H430" s="9">
        <v>699.31</v>
      </c>
      <c r="I430" s="11">
        <f t="shared" ref="I430:I493" si="54">F430+G430*30.4</f>
        <v>41685</v>
      </c>
      <c r="J430" s="12"/>
      <c r="K430" s="2"/>
      <c r="L430" s="1"/>
      <c r="M430" s="2"/>
      <c r="N430" s="2"/>
      <c r="O430" s="17"/>
      <c r="P430" s="17"/>
      <c r="Q430" s="17"/>
      <c r="R430" s="17"/>
      <c r="S430" s="17"/>
      <c r="T430" s="18"/>
      <c r="U430" s="17"/>
      <c r="V430" s="18"/>
      <c r="W430" s="17"/>
      <c r="X430" s="17"/>
      <c r="Y430" s="20"/>
      <c r="AF430" s="29">
        <f t="shared" si="52"/>
        <v>297.94535519125679</v>
      </c>
      <c r="AG430" s="29">
        <f t="shared" si="53"/>
        <v>344</v>
      </c>
    </row>
    <row r="431" spans="1:33">
      <c r="A431" s="7"/>
      <c r="B431" s="7"/>
      <c r="C431" s="7"/>
      <c r="D431" s="8">
        <v>39861</v>
      </c>
      <c r="E431" s="9">
        <v>1840</v>
      </c>
      <c r="F431" s="8">
        <v>39861</v>
      </c>
      <c r="G431" s="10">
        <v>60</v>
      </c>
      <c r="H431" s="9">
        <v>748.1</v>
      </c>
      <c r="I431" s="11">
        <f t="shared" si="54"/>
        <v>41685</v>
      </c>
      <c r="J431" s="12"/>
      <c r="K431" s="2"/>
      <c r="L431" s="1"/>
      <c r="M431" s="2"/>
      <c r="N431" s="2"/>
      <c r="O431" s="17"/>
      <c r="P431" s="17"/>
      <c r="Q431" s="17"/>
      <c r="R431" s="17"/>
      <c r="S431" s="17"/>
      <c r="T431" s="18"/>
      <c r="U431" s="17"/>
      <c r="V431" s="18"/>
      <c r="W431" s="17"/>
      <c r="X431" s="17"/>
      <c r="Y431" s="20"/>
      <c r="AF431" s="29">
        <f t="shared" si="52"/>
        <v>318.73224043715845</v>
      </c>
      <c r="AG431" s="29">
        <f t="shared" si="53"/>
        <v>368</v>
      </c>
    </row>
    <row r="432" spans="1:33">
      <c r="A432" s="7"/>
      <c r="B432" s="7"/>
      <c r="C432" s="7"/>
      <c r="D432" s="8">
        <v>39874</v>
      </c>
      <c r="E432" s="9">
        <v>1050</v>
      </c>
      <c r="F432" s="8">
        <v>39874</v>
      </c>
      <c r="G432" s="10">
        <v>60</v>
      </c>
      <c r="H432" s="9">
        <v>419.42</v>
      </c>
      <c r="I432" s="11">
        <f t="shared" si="54"/>
        <v>41698</v>
      </c>
      <c r="J432" s="12"/>
      <c r="K432" s="2"/>
      <c r="L432" s="1"/>
      <c r="M432" s="2"/>
      <c r="N432" s="2"/>
      <c r="O432" s="17"/>
      <c r="P432" s="17"/>
      <c r="Q432" s="17"/>
      <c r="R432" s="17"/>
      <c r="S432" s="17"/>
      <c r="T432" s="18"/>
      <c r="U432" s="17"/>
      <c r="V432" s="18"/>
      <c r="W432" s="17"/>
      <c r="X432" s="17"/>
      <c r="Y432" s="20"/>
      <c r="AF432" s="29">
        <f t="shared" si="52"/>
        <v>174.42622950819674</v>
      </c>
      <c r="AG432" s="29">
        <f t="shared" si="53"/>
        <v>210</v>
      </c>
    </row>
    <row r="433" spans="1:33">
      <c r="A433" s="7"/>
      <c r="B433" s="7"/>
      <c r="C433" s="7"/>
      <c r="D433" s="8">
        <v>39874</v>
      </c>
      <c r="E433" s="9">
        <v>1050</v>
      </c>
      <c r="F433" s="8">
        <v>39874</v>
      </c>
      <c r="G433" s="10">
        <v>60</v>
      </c>
      <c r="H433" s="9">
        <v>419.42</v>
      </c>
      <c r="I433" s="11">
        <f t="shared" si="54"/>
        <v>41698</v>
      </c>
      <c r="J433" s="12"/>
      <c r="K433" s="2"/>
      <c r="L433" s="1"/>
      <c r="M433" s="2"/>
      <c r="N433" s="2"/>
      <c r="O433" s="17"/>
      <c r="P433" s="17"/>
      <c r="Q433" s="17"/>
      <c r="R433" s="17"/>
      <c r="S433" s="17"/>
      <c r="T433" s="18"/>
      <c r="U433" s="17"/>
      <c r="V433" s="18"/>
      <c r="W433" s="17"/>
      <c r="X433" s="17"/>
      <c r="Y433" s="20"/>
      <c r="AF433" s="29">
        <f t="shared" si="52"/>
        <v>174.42622950819674</v>
      </c>
      <c r="AG433" s="29">
        <f t="shared" si="53"/>
        <v>210</v>
      </c>
    </row>
    <row r="434" spans="1:33">
      <c r="A434" s="7"/>
      <c r="B434" s="7"/>
      <c r="C434" s="7"/>
      <c r="D434" s="8">
        <v>39874</v>
      </c>
      <c r="E434" s="9">
        <v>1050</v>
      </c>
      <c r="F434" s="8">
        <v>39874</v>
      </c>
      <c r="G434" s="10">
        <v>60</v>
      </c>
      <c r="H434" s="9">
        <v>419.42</v>
      </c>
      <c r="I434" s="11">
        <f t="shared" si="54"/>
        <v>41698</v>
      </c>
      <c r="J434" s="12"/>
      <c r="K434" s="2"/>
      <c r="L434" s="1"/>
      <c r="M434" s="2"/>
      <c r="N434" s="2"/>
      <c r="O434" s="17"/>
      <c r="P434" s="17"/>
      <c r="Q434" s="17"/>
      <c r="R434" s="17"/>
      <c r="S434" s="17"/>
      <c r="T434" s="18"/>
      <c r="U434" s="17"/>
      <c r="V434" s="18"/>
      <c r="W434" s="17"/>
      <c r="X434" s="17"/>
      <c r="Y434" s="20"/>
      <c r="AF434" s="29">
        <f t="shared" si="52"/>
        <v>174.42622950819674</v>
      </c>
      <c r="AG434" s="29">
        <f t="shared" si="53"/>
        <v>210</v>
      </c>
    </row>
    <row r="435" spans="1:33">
      <c r="A435" s="7"/>
      <c r="B435" s="7"/>
      <c r="C435" s="7"/>
      <c r="D435" s="8">
        <v>39874</v>
      </c>
      <c r="E435" s="9">
        <v>1050</v>
      </c>
      <c r="F435" s="8">
        <v>39874</v>
      </c>
      <c r="G435" s="10">
        <v>60</v>
      </c>
      <c r="H435" s="9">
        <v>419.42</v>
      </c>
      <c r="I435" s="11">
        <f t="shared" si="54"/>
        <v>41698</v>
      </c>
      <c r="J435" s="12"/>
      <c r="K435" s="2"/>
      <c r="L435" s="1"/>
      <c r="M435" s="2"/>
      <c r="N435" s="2"/>
      <c r="O435" s="17"/>
      <c r="P435" s="17"/>
      <c r="Q435" s="17"/>
      <c r="R435" s="17"/>
      <c r="S435" s="17"/>
      <c r="T435" s="18"/>
      <c r="U435" s="17"/>
      <c r="V435" s="18"/>
      <c r="W435" s="17"/>
      <c r="X435" s="17"/>
      <c r="Y435" s="20"/>
      <c r="AF435" s="29">
        <f t="shared" si="52"/>
        <v>174.42622950819674</v>
      </c>
      <c r="AG435" s="29">
        <f t="shared" si="53"/>
        <v>210</v>
      </c>
    </row>
    <row r="436" spans="1:33">
      <c r="A436" s="7"/>
      <c r="B436" s="7"/>
      <c r="C436" s="7"/>
      <c r="D436" s="8">
        <v>39874</v>
      </c>
      <c r="E436" s="9">
        <v>1050</v>
      </c>
      <c r="F436" s="8">
        <v>39874</v>
      </c>
      <c r="G436" s="10">
        <v>60</v>
      </c>
      <c r="H436" s="9">
        <v>419.42</v>
      </c>
      <c r="I436" s="11">
        <f t="shared" si="54"/>
        <v>41698</v>
      </c>
      <c r="J436" s="12"/>
      <c r="K436" s="2"/>
      <c r="L436" s="1"/>
      <c r="M436" s="2"/>
      <c r="N436" s="2"/>
      <c r="O436" s="17"/>
      <c r="P436" s="17"/>
      <c r="Q436" s="17"/>
      <c r="R436" s="17"/>
      <c r="S436" s="17"/>
      <c r="T436" s="18"/>
      <c r="U436" s="17"/>
      <c r="V436" s="18"/>
      <c r="W436" s="17"/>
      <c r="X436" s="17"/>
      <c r="Y436" s="20"/>
      <c r="AF436" s="29">
        <f t="shared" si="52"/>
        <v>174.42622950819674</v>
      </c>
      <c r="AG436" s="29">
        <f t="shared" si="53"/>
        <v>210</v>
      </c>
    </row>
    <row r="437" spans="1:33">
      <c r="A437" s="7"/>
      <c r="B437" s="7"/>
      <c r="C437" s="7"/>
      <c r="D437" s="8">
        <v>39874</v>
      </c>
      <c r="E437" s="9">
        <v>1050</v>
      </c>
      <c r="F437" s="8">
        <v>39874</v>
      </c>
      <c r="G437" s="10">
        <v>60</v>
      </c>
      <c r="H437" s="9">
        <v>419.42</v>
      </c>
      <c r="I437" s="11">
        <f t="shared" si="54"/>
        <v>41698</v>
      </c>
      <c r="J437" s="12"/>
      <c r="K437" s="2"/>
      <c r="L437" s="1"/>
      <c r="M437" s="2"/>
      <c r="N437" s="2"/>
      <c r="O437" s="17"/>
      <c r="P437" s="17"/>
      <c r="Q437" s="17"/>
      <c r="R437" s="17"/>
      <c r="S437" s="17"/>
      <c r="T437" s="18"/>
      <c r="U437" s="17"/>
      <c r="V437" s="18"/>
      <c r="W437" s="17"/>
      <c r="X437" s="17"/>
      <c r="Y437" s="20"/>
      <c r="AF437" s="29">
        <f t="shared" si="52"/>
        <v>174.42622950819674</v>
      </c>
      <c r="AG437" s="29">
        <f t="shared" si="53"/>
        <v>210</v>
      </c>
    </row>
    <row r="438" spans="1:33">
      <c r="A438" s="7"/>
      <c r="B438" s="7"/>
      <c r="C438" s="7"/>
      <c r="D438" s="8">
        <v>39874</v>
      </c>
      <c r="E438" s="9">
        <v>1050</v>
      </c>
      <c r="F438" s="8">
        <v>39874</v>
      </c>
      <c r="G438" s="10">
        <v>60</v>
      </c>
      <c r="H438" s="9">
        <v>419.42</v>
      </c>
      <c r="I438" s="11">
        <f t="shared" si="54"/>
        <v>41698</v>
      </c>
      <c r="J438" s="12"/>
      <c r="K438" s="2"/>
      <c r="L438" s="1"/>
      <c r="M438" s="2"/>
      <c r="N438" s="2"/>
      <c r="O438" s="17"/>
      <c r="P438" s="17"/>
      <c r="Q438" s="17"/>
      <c r="R438" s="17"/>
      <c r="S438" s="17"/>
      <c r="T438" s="18"/>
      <c r="U438" s="17"/>
      <c r="V438" s="18"/>
      <c r="W438" s="17"/>
      <c r="X438" s="17"/>
      <c r="Y438" s="20"/>
      <c r="AF438" s="29">
        <f t="shared" si="52"/>
        <v>174.42622950819674</v>
      </c>
      <c r="AG438" s="29">
        <f t="shared" si="53"/>
        <v>210</v>
      </c>
    </row>
    <row r="439" spans="1:33">
      <c r="A439" s="7"/>
      <c r="B439" s="7"/>
      <c r="C439" s="7"/>
      <c r="D439" s="8">
        <v>39873</v>
      </c>
      <c r="E439" s="9">
        <v>5172.8599999999997</v>
      </c>
      <c r="F439" s="8">
        <v>39873</v>
      </c>
      <c r="G439" s="10">
        <v>60</v>
      </c>
      <c r="H439" s="9">
        <v>2069.14</v>
      </c>
      <c r="I439" s="11">
        <f t="shared" si="54"/>
        <v>41697</v>
      </c>
      <c r="J439" s="12"/>
      <c r="K439" s="2"/>
      <c r="L439" s="1"/>
      <c r="M439" s="2"/>
      <c r="N439" s="2"/>
      <c r="O439" s="17"/>
      <c r="P439" s="17"/>
      <c r="Q439" s="17"/>
      <c r="R439" s="17"/>
      <c r="S439" s="17"/>
      <c r="T439" s="18"/>
      <c r="U439" s="17"/>
      <c r="V439" s="18"/>
      <c r="W439" s="17"/>
      <c r="X439" s="17"/>
      <c r="Y439" s="20"/>
      <c r="AF439" s="29">
        <f t="shared" si="52"/>
        <v>862.1433333333332</v>
      </c>
      <c r="AG439" s="29">
        <f t="shared" si="53"/>
        <v>1034.5719999999999</v>
      </c>
    </row>
    <row r="440" spans="1:33">
      <c r="A440" s="7"/>
      <c r="B440" s="7"/>
      <c r="C440" s="7"/>
      <c r="D440" s="8">
        <v>39910</v>
      </c>
      <c r="E440" s="9">
        <v>1770.3</v>
      </c>
      <c r="F440" s="8">
        <v>39910</v>
      </c>
      <c r="G440" s="10">
        <v>60</v>
      </c>
      <c r="H440" s="9">
        <v>672.23</v>
      </c>
      <c r="I440" s="11">
        <f t="shared" si="54"/>
        <v>41734</v>
      </c>
      <c r="J440" s="12"/>
      <c r="K440" s="2"/>
      <c r="L440" s="1"/>
      <c r="M440" s="2"/>
      <c r="N440" s="2"/>
      <c r="O440" s="17"/>
      <c r="P440" s="17"/>
      <c r="Q440" s="17"/>
      <c r="R440" s="17"/>
      <c r="S440" s="17"/>
      <c r="T440" s="18"/>
      <c r="U440" s="17"/>
      <c r="V440" s="18"/>
      <c r="W440" s="17"/>
      <c r="X440" s="17"/>
      <c r="Y440" s="20"/>
      <c r="AF440" s="29">
        <f t="shared" si="52"/>
        <v>259.25704918032784</v>
      </c>
      <c r="AG440" s="29">
        <f t="shared" si="53"/>
        <v>354.06</v>
      </c>
    </row>
    <row r="441" spans="1:33">
      <c r="A441" s="7"/>
      <c r="B441" s="7"/>
      <c r="C441" s="7"/>
      <c r="D441" s="8">
        <v>39980</v>
      </c>
      <c r="E441" s="9">
        <v>634.70000000000005</v>
      </c>
      <c r="F441" s="8">
        <v>39980</v>
      </c>
      <c r="G441" s="10">
        <v>60</v>
      </c>
      <c r="H441" s="9">
        <v>216.67</v>
      </c>
      <c r="I441" s="11">
        <f t="shared" si="54"/>
        <v>41804</v>
      </c>
      <c r="J441" s="12"/>
      <c r="K441" s="2"/>
      <c r="L441" s="1"/>
      <c r="M441" s="2"/>
      <c r="N441" s="2"/>
      <c r="O441" s="17"/>
      <c r="P441" s="17"/>
      <c r="Q441" s="17"/>
      <c r="R441" s="17"/>
      <c r="S441" s="17"/>
      <c r="T441" s="18"/>
      <c r="U441" s="17"/>
      <c r="V441" s="18"/>
      <c r="W441" s="17"/>
      <c r="X441" s="17"/>
      <c r="Y441" s="20"/>
      <c r="AF441" s="29">
        <f t="shared" si="52"/>
        <v>68.672459016393447</v>
      </c>
      <c r="AG441" s="29">
        <f t="shared" si="53"/>
        <v>126.94000000000001</v>
      </c>
    </row>
    <row r="442" spans="1:33">
      <c r="A442" s="7"/>
      <c r="B442" s="7"/>
      <c r="C442" s="7"/>
      <c r="D442" s="8">
        <v>39998</v>
      </c>
      <c r="E442" s="9">
        <v>13400</v>
      </c>
      <c r="F442" s="8">
        <v>39998</v>
      </c>
      <c r="G442" s="10">
        <v>60</v>
      </c>
      <c r="H442" s="9">
        <v>4442.1899999999996</v>
      </c>
      <c r="I442" s="11">
        <f t="shared" si="54"/>
        <v>41822</v>
      </c>
      <c r="J442" s="12"/>
      <c r="K442" s="2"/>
      <c r="L442" s="1"/>
      <c r="M442" s="2"/>
      <c r="N442" s="2"/>
      <c r="O442" s="17"/>
      <c r="P442" s="17"/>
      <c r="Q442" s="17"/>
      <c r="R442" s="17"/>
      <c r="S442" s="17"/>
      <c r="T442" s="18"/>
      <c r="U442" s="17"/>
      <c r="V442" s="18"/>
      <c r="W442" s="17"/>
      <c r="X442" s="17"/>
      <c r="Y442" s="20"/>
      <c r="AF442" s="29">
        <f t="shared" si="52"/>
        <v>1318.032786885246</v>
      </c>
      <c r="AG442" s="29">
        <f t="shared" si="53"/>
        <v>2680</v>
      </c>
    </row>
    <row r="443" spans="1:33">
      <c r="A443" s="7"/>
      <c r="B443" s="7"/>
      <c r="C443" s="7"/>
      <c r="D443" s="8">
        <v>39997</v>
      </c>
      <c r="E443" s="9">
        <v>865</v>
      </c>
      <c r="F443" s="8">
        <v>39997</v>
      </c>
      <c r="G443" s="10">
        <v>60</v>
      </c>
      <c r="H443" s="9">
        <v>287.23</v>
      </c>
      <c r="I443" s="11">
        <f t="shared" si="54"/>
        <v>41821</v>
      </c>
      <c r="J443" s="12"/>
      <c r="K443" s="2"/>
      <c r="L443" s="1"/>
      <c r="M443" s="2"/>
      <c r="N443" s="2"/>
      <c r="O443" s="17"/>
      <c r="P443" s="17"/>
      <c r="Q443" s="17"/>
      <c r="R443" s="17"/>
      <c r="S443" s="17"/>
      <c r="T443" s="18"/>
      <c r="U443" s="17"/>
      <c r="V443" s="18"/>
      <c r="W443" s="17"/>
      <c r="X443" s="17"/>
      <c r="Y443" s="20"/>
      <c r="AF443" s="29">
        <f t="shared" si="52"/>
        <v>85.554644808743163</v>
      </c>
      <c r="AG443" s="29">
        <f t="shared" si="53"/>
        <v>173</v>
      </c>
    </row>
    <row r="444" spans="1:33">
      <c r="A444" s="7"/>
      <c r="B444" s="7"/>
      <c r="C444" s="7"/>
      <c r="D444" s="8">
        <v>40051</v>
      </c>
      <c r="E444" s="9">
        <v>1340</v>
      </c>
      <c r="F444" s="8">
        <v>40051</v>
      </c>
      <c r="G444" s="10">
        <v>60</v>
      </c>
      <c r="H444" s="9">
        <v>405.3</v>
      </c>
      <c r="I444" s="11">
        <f t="shared" si="54"/>
        <v>41875</v>
      </c>
      <c r="J444" s="12"/>
      <c r="K444" s="2"/>
      <c r="L444" s="1"/>
      <c r="M444" s="2"/>
      <c r="N444" s="2"/>
      <c r="O444" s="17"/>
      <c r="P444" s="17"/>
      <c r="Q444" s="17"/>
      <c r="R444" s="17"/>
      <c r="S444" s="17"/>
      <c r="T444" s="18"/>
      <c r="U444" s="17"/>
      <c r="V444" s="18"/>
      <c r="W444" s="17"/>
      <c r="X444" s="17"/>
      <c r="Y444" s="20"/>
      <c r="AF444" s="29">
        <f t="shared" si="52"/>
        <v>92.994535519125691</v>
      </c>
      <c r="AG444" s="29">
        <f t="shared" si="53"/>
        <v>268</v>
      </c>
    </row>
    <row r="445" spans="1:33">
      <c r="A445" s="7"/>
      <c r="B445" s="7"/>
      <c r="C445" s="7"/>
      <c r="D445" s="8">
        <v>40051</v>
      </c>
      <c r="E445" s="9">
        <v>1340</v>
      </c>
      <c r="F445" s="8">
        <v>40051</v>
      </c>
      <c r="G445" s="10">
        <v>60</v>
      </c>
      <c r="H445" s="9">
        <v>405.3</v>
      </c>
      <c r="I445" s="11">
        <f t="shared" si="54"/>
        <v>41875</v>
      </c>
      <c r="J445" s="12"/>
      <c r="K445" s="2"/>
      <c r="L445" s="1"/>
      <c r="M445" s="2"/>
      <c r="N445" s="2"/>
      <c r="O445" s="17"/>
      <c r="P445" s="17"/>
      <c r="Q445" s="17"/>
      <c r="R445" s="17"/>
      <c r="S445" s="17"/>
      <c r="T445" s="18"/>
      <c r="U445" s="17"/>
      <c r="V445" s="18"/>
      <c r="W445" s="17"/>
      <c r="X445" s="17"/>
      <c r="Y445" s="20"/>
      <c r="AF445" s="29">
        <f t="shared" si="52"/>
        <v>92.994535519125691</v>
      </c>
      <c r="AG445" s="29">
        <f t="shared" si="53"/>
        <v>268</v>
      </c>
    </row>
    <row r="446" spans="1:33">
      <c r="A446" s="7"/>
      <c r="B446" s="7"/>
      <c r="C446" s="7"/>
      <c r="D446" s="8">
        <v>40051</v>
      </c>
      <c r="E446" s="9">
        <v>1340</v>
      </c>
      <c r="F446" s="8">
        <v>40051</v>
      </c>
      <c r="G446" s="10">
        <v>60</v>
      </c>
      <c r="H446" s="9">
        <v>405.3</v>
      </c>
      <c r="I446" s="11">
        <f t="shared" si="54"/>
        <v>41875</v>
      </c>
      <c r="J446" s="12"/>
      <c r="K446" s="2"/>
      <c r="L446" s="1"/>
      <c r="M446" s="2"/>
      <c r="N446" s="2"/>
      <c r="O446" s="17"/>
      <c r="P446" s="17"/>
      <c r="Q446" s="17"/>
      <c r="R446" s="17"/>
      <c r="S446" s="17"/>
      <c r="T446" s="18"/>
      <c r="U446" s="17"/>
      <c r="V446" s="18"/>
      <c r="W446" s="17"/>
      <c r="X446" s="17"/>
      <c r="Y446" s="20"/>
      <c r="AF446" s="29">
        <f t="shared" si="52"/>
        <v>92.994535519125691</v>
      </c>
      <c r="AG446" s="29">
        <f t="shared" si="53"/>
        <v>268</v>
      </c>
    </row>
    <row r="447" spans="1:33">
      <c r="A447" s="7"/>
      <c r="B447" s="7"/>
      <c r="C447" s="7"/>
      <c r="D447" s="8">
        <v>40051</v>
      </c>
      <c r="E447" s="9">
        <v>1340</v>
      </c>
      <c r="F447" s="8">
        <v>40051</v>
      </c>
      <c r="G447" s="10">
        <v>60</v>
      </c>
      <c r="H447" s="9">
        <v>405.3</v>
      </c>
      <c r="I447" s="11">
        <f t="shared" si="54"/>
        <v>41875</v>
      </c>
      <c r="J447" s="12"/>
      <c r="K447" s="2"/>
      <c r="L447" s="1"/>
      <c r="M447" s="2"/>
      <c r="N447" s="2"/>
      <c r="O447" s="17"/>
      <c r="P447" s="17"/>
      <c r="Q447" s="17"/>
      <c r="R447" s="17"/>
      <c r="S447" s="17"/>
      <c r="T447" s="18"/>
      <c r="U447" s="17"/>
      <c r="V447" s="18"/>
      <c r="W447" s="17"/>
      <c r="X447" s="17"/>
      <c r="Y447" s="20"/>
      <c r="AF447" s="29">
        <f t="shared" si="52"/>
        <v>92.994535519125691</v>
      </c>
      <c r="AG447" s="29">
        <f t="shared" si="53"/>
        <v>268</v>
      </c>
    </row>
    <row r="448" spans="1:33">
      <c r="A448" s="7"/>
      <c r="B448" s="7"/>
      <c r="C448" s="7"/>
      <c r="D448" s="8">
        <v>40051</v>
      </c>
      <c r="E448" s="9">
        <v>1340</v>
      </c>
      <c r="F448" s="8">
        <v>40051</v>
      </c>
      <c r="G448" s="10">
        <v>60</v>
      </c>
      <c r="H448" s="9">
        <v>405.3</v>
      </c>
      <c r="I448" s="11">
        <f t="shared" si="54"/>
        <v>41875</v>
      </c>
      <c r="J448" s="12"/>
      <c r="K448" s="2"/>
      <c r="L448" s="1"/>
      <c r="M448" s="2"/>
      <c r="N448" s="2"/>
      <c r="O448" s="17"/>
      <c r="P448" s="17"/>
      <c r="Q448" s="17"/>
      <c r="R448" s="17"/>
      <c r="S448" s="17"/>
      <c r="T448" s="18"/>
      <c r="U448" s="17"/>
      <c r="V448" s="18"/>
      <c r="W448" s="17"/>
      <c r="X448" s="17"/>
      <c r="Y448" s="20"/>
      <c r="AF448" s="29">
        <f t="shared" si="52"/>
        <v>92.994535519125691</v>
      </c>
      <c r="AG448" s="29">
        <f t="shared" si="53"/>
        <v>268</v>
      </c>
    </row>
    <row r="449" spans="1:33">
      <c r="A449" s="7"/>
      <c r="B449" s="7"/>
      <c r="C449" s="7"/>
      <c r="D449" s="8">
        <v>40051</v>
      </c>
      <c r="E449" s="9">
        <v>1340</v>
      </c>
      <c r="F449" s="8">
        <v>40051</v>
      </c>
      <c r="G449" s="10">
        <v>60</v>
      </c>
      <c r="H449" s="9">
        <v>405.3</v>
      </c>
      <c r="I449" s="11">
        <f t="shared" si="54"/>
        <v>41875</v>
      </c>
      <c r="J449" s="12"/>
      <c r="K449" s="2"/>
      <c r="L449" s="1"/>
      <c r="M449" s="2"/>
      <c r="N449" s="2"/>
      <c r="O449" s="17"/>
      <c r="P449" s="17"/>
      <c r="Q449" s="17"/>
      <c r="R449" s="17"/>
      <c r="S449" s="17"/>
      <c r="T449" s="18"/>
      <c r="U449" s="17"/>
      <c r="V449" s="18"/>
      <c r="W449" s="17"/>
      <c r="X449" s="17"/>
      <c r="Y449" s="20"/>
      <c r="AF449" s="29">
        <f t="shared" si="52"/>
        <v>92.994535519125691</v>
      </c>
      <c r="AG449" s="29">
        <f t="shared" si="53"/>
        <v>268</v>
      </c>
    </row>
    <row r="450" spans="1:33">
      <c r="A450" s="7"/>
      <c r="B450" s="7"/>
      <c r="C450" s="7"/>
      <c r="D450" s="8">
        <v>40051</v>
      </c>
      <c r="E450" s="9">
        <v>1340</v>
      </c>
      <c r="F450" s="8">
        <v>40051</v>
      </c>
      <c r="G450" s="10">
        <v>60</v>
      </c>
      <c r="H450" s="9">
        <v>405.3</v>
      </c>
      <c r="I450" s="11">
        <f t="shared" si="54"/>
        <v>41875</v>
      </c>
      <c r="J450" s="12"/>
      <c r="K450" s="2"/>
      <c r="L450" s="1"/>
      <c r="M450" s="2"/>
      <c r="N450" s="2"/>
      <c r="O450" s="17"/>
      <c r="P450" s="17"/>
      <c r="Q450" s="17"/>
      <c r="R450" s="17"/>
      <c r="S450" s="17"/>
      <c r="T450" s="18"/>
      <c r="U450" s="17"/>
      <c r="V450" s="18"/>
      <c r="W450" s="17"/>
      <c r="X450" s="17"/>
      <c r="Y450" s="20"/>
      <c r="AF450" s="29">
        <f t="shared" si="52"/>
        <v>92.994535519125691</v>
      </c>
      <c r="AG450" s="29">
        <f t="shared" si="53"/>
        <v>268</v>
      </c>
    </row>
    <row r="451" spans="1:33">
      <c r="A451" s="7"/>
      <c r="B451" s="7"/>
      <c r="C451" s="7"/>
      <c r="D451" s="8">
        <v>40051</v>
      </c>
      <c r="E451" s="9">
        <v>1340</v>
      </c>
      <c r="F451" s="8">
        <v>40051</v>
      </c>
      <c r="G451" s="10">
        <v>60</v>
      </c>
      <c r="H451" s="9">
        <v>405.3</v>
      </c>
      <c r="I451" s="11">
        <f t="shared" si="54"/>
        <v>41875</v>
      </c>
      <c r="J451" s="12"/>
      <c r="K451" s="2"/>
      <c r="L451" s="1"/>
      <c r="M451" s="2"/>
      <c r="N451" s="2"/>
      <c r="O451" s="17"/>
      <c r="P451" s="17"/>
      <c r="Q451" s="17"/>
      <c r="R451" s="17"/>
      <c r="S451" s="17"/>
      <c r="T451" s="18"/>
      <c r="U451" s="17"/>
      <c r="V451" s="18"/>
      <c r="W451" s="17"/>
      <c r="X451" s="17"/>
      <c r="Y451" s="20"/>
      <c r="AF451" s="29">
        <f t="shared" ref="AF451:AF514" si="55">IF(YEAR($F451)&gt;AF$2,0,IF(YEAR($F451)=AF$2,(CONCATENATE("31/12/",AF$2)-$D451)/(30.5*$G451)*$E451,IF(YEAR(($F451+$G451*30.5))&lt;AF$2,0,IF(YEAR($F451+$G451*30.5)=AF$2,$E451*(12/$G451)-(CONCATENATE("31/12/",YEAR($D451))-$D451)/(30.5*$G451)*$E451,$E451*12/$G451))))</f>
        <v>92.994535519125691</v>
      </c>
      <c r="AG451" s="29">
        <f t="shared" si="53"/>
        <v>268</v>
      </c>
    </row>
    <row r="452" spans="1:33">
      <c r="A452" s="7"/>
      <c r="B452" s="7"/>
      <c r="C452" s="7"/>
      <c r="D452" s="8">
        <v>40051</v>
      </c>
      <c r="E452" s="9">
        <v>1340</v>
      </c>
      <c r="F452" s="8">
        <v>40051</v>
      </c>
      <c r="G452" s="10">
        <v>60</v>
      </c>
      <c r="H452" s="9">
        <v>405.3</v>
      </c>
      <c r="I452" s="11">
        <f t="shared" si="54"/>
        <v>41875</v>
      </c>
      <c r="J452" s="12"/>
      <c r="K452" s="2"/>
      <c r="L452" s="1"/>
      <c r="M452" s="2"/>
      <c r="N452" s="2"/>
      <c r="O452" s="17"/>
      <c r="P452" s="17"/>
      <c r="Q452" s="17"/>
      <c r="R452" s="17"/>
      <c r="S452" s="17"/>
      <c r="T452" s="18"/>
      <c r="U452" s="17"/>
      <c r="V452" s="18"/>
      <c r="W452" s="17"/>
      <c r="X452" s="17"/>
      <c r="Y452" s="20"/>
      <c r="AF452" s="29">
        <f t="shared" si="55"/>
        <v>92.994535519125691</v>
      </c>
      <c r="AG452" s="29">
        <f t="shared" si="53"/>
        <v>268</v>
      </c>
    </row>
    <row r="453" spans="1:33">
      <c r="A453" s="7"/>
      <c r="B453" s="7"/>
      <c r="C453" s="7"/>
      <c r="D453" s="8">
        <v>40051</v>
      </c>
      <c r="E453" s="9">
        <v>1340</v>
      </c>
      <c r="F453" s="8">
        <v>40051</v>
      </c>
      <c r="G453" s="10">
        <v>60</v>
      </c>
      <c r="H453" s="9">
        <v>405.3</v>
      </c>
      <c r="I453" s="11">
        <f t="shared" si="54"/>
        <v>41875</v>
      </c>
      <c r="J453" s="12"/>
      <c r="K453" s="2"/>
      <c r="L453" s="1"/>
      <c r="M453" s="2"/>
      <c r="N453" s="2"/>
      <c r="O453" s="17"/>
      <c r="P453" s="17"/>
      <c r="Q453" s="17"/>
      <c r="R453" s="17"/>
      <c r="S453" s="17"/>
      <c r="T453" s="18"/>
      <c r="U453" s="17"/>
      <c r="V453" s="18"/>
      <c r="W453" s="17"/>
      <c r="X453" s="17"/>
      <c r="Y453" s="20"/>
      <c r="AF453" s="29">
        <f t="shared" si="55"/>
        <v>92.994535519125691</v>
      </c>
      <c r="AG453" s="29">
        <f t="shared" ref="AG453:AG516" si="56">IF(YEAR($F453)&gt;AG$2,0,IF(YEAR($F453)=AG$2,(CONCATENATE("31/12/",AG$2)-$D453)/(30.5*$G453)*$E453,IF(YEAR(($F453+$G453*30.5))&lt;AG$2,0,IF(YEAR($F453+$G453*30.5)=AG$2,$E453*(12/$G453)-(CONCATENATE("31/12/",YEAR($D453))-$D453)/(30.5*$G453)*$E453,$E453*12/$G453))))</f>
        <v>268</v>
      </c>
    </row>
    <row r="454" spans="1:33">
      <c r="A454" s="7"/>
      <c r="B454" s="7"/>
      <c r="C454" s="7"/>
      <c r="D454" s="8">
        <v>40074</v>
      </c>
      <c r="E454" s="9">
        <v>752.59</v>
      </c>
      <c r="F454" s="8">
        <v>40074</v>
      </c>
      <c r="G454" s="10">
        <v>60</v>
      </c>
      <c r="H454" s="9">
        <v>218.15</v>
      </c>
      <c r="I454" s="11">
        <f t="shared" si="54"/>
        <v>41898</v>
      </c>
      <c r="J454" s="12"/>
      <c r="K454" s="2"/>
      <c r="L454" s="1"/>
      <c r="M454" s="2"/>
      <c r="N454" s="2"/>
      <c r="O454" s="17"/>
      <c r="P454" s="17"/>
      <c r="Q454" s="17"/>
      <c r="R454" s="17"/>
      <c r="S454" s="17"/>
      <c r="T454" s="18"/>
      <c r="U454" s="17"/>
      <c r="V454" s="18"/>
      <c r="W454" s="17"/>
      <c r="X454" s="17"/>
      <c r="Y454" s="20"/>
      <c r="AF454" s="29">
        <f t="shared" si="55"/>
        <v>42.770142076502736</v>
      </c>
      <c r="AG454" s="29">
        <f t="shared" si="56"/>
        <v>150.518</v>
      </c>
    </row>
    <row r="455" spans="1:33">
      <c r="A455" s="7"/>
      <c r="B455" s="7"/>
      <c r="C455" s="7"/>
      <c r="D455" s="8">
        <v>40087</v>
      </c>
      <c r="E455" s="9">
        <v>634.70000000000005</v>
      </c>
      <c r="F455" s="8">
        <v>40087</v>
      </c>
      <c r="G455" s="10">
        <v>60</v>
      </c>
      <c r="H455" s="9">
        <v>179.45</v>
      </c>
      <c r="I455" s="11">
        <f t="shared" si="54"/>
        <v>41911</v>
      </c>
      <c r="J455" s="12"/>
      <c r="K455" s="2"/>
      <c r="L455" s="1"/>
      <c r="M455" s="2"/>
      <c r="N455" s="2"/>
      <c r="O455" s="17"/>
      <c r="P455" s="17"/>
      <c r="Q455" s="17"/>
      <c r="R455" s="17"/>
      <c r="S455" s="17"/>
      <c r="T455" s="18"/>
      <c r="U455" s="17"/>
      <c r="V455" s="18"/>
      <c r="W455" s="17"/>
      <c r="X455" s="17"/>
      <c r="Y455" s="20"/>
      <c r="AF455" s="29">
        <f t="shared" si="55"/>
        <v>31.561584699453551</v>
      </c>
      <c r="AG455" s="29">
        <f t="shared" si="56"/>
        <v>126.94000000000001</v>
      </c>
    </row>
    <row r="456" spans="1:33">
      <c r="A456" s="7"/>
      <c r="B456" s="7"/>
      <c r="C456" s="7"/>
      <c r="D456" s="8">
        <v>40118</v>
      </c>
      <c r="E456" s="9">
        <v>1177</v>
      </c>
      <c r="F456" s="8">
        <v>40118</v>
      </c>
      <c r="G456" s="10">
        <v>36</v>
      </c>
      <c r="H456" s="9">
        <v>521.32000000000005</v>
      </c>
      <c r="I456" s="11">
        <f t="shared" si="54"/>
        <v>41212.400000000001</v>
      </c>
      <c r="J456" s="12"/>
      <c r="K456" s="2"/>
      <c r="L456" s="1"/>
      <c r="M456" s="2"/>
      <c r="N456" s="2"/>
      <c r="O456" s="17"/>
      <c r="P456" s="17"/>
      <c r="Q456" s="17"/>
      <c r="R456" s="17"/>
      <c r="S456" s="17"/>
      <c r="T456" s="18"/>
      <c r="U456" s="17"/>
      <c r="V456" s="18"/>
      <c r="W456" s="17"/>
      <c r="X456" s="17"/>
      <c r="Y456" s="20"/>
      <c r="AF456" s="29">
        <f t="shared" si="55"/>
        <v>64.316939890710387</v>
      </c>
      <c r="AG456" s="29">
        <f t="shared" si="56"/>
        <v>392.33333333333331</v>
      </c>
    </row>
    <row r="457" spans="1:33">
      <c r="A457" s="7"/>
      <c r="B457" s="7"/>
      <c r="C457" s="7"/>
      <c r="D457" s="8">
        <v>40118</v>
      </c>
      <c r="E457" s="9">
        <v>1177</v>
      </c>
      <c r="F457" s="8">
        <v>40118</v>
      </c>
      <c r="G457" s="10">
        <v>36</v>
      </c>
      <c r="H457" s="9">
        <v>521.32000000000005</v>
      </c>
      <c r="I457" s="11">
        <f t="shared" si="54"/>
        <v>41212.400000000001</v>
      </c>
      <c r="J457" s="12"/>
      <c r="K457" s="2"/>
      <c r="L457" s="1"/>
      <c r="M457" s="2"/>
      <c r="N457" s="2"/>
      <c r="O457" s="17"/>
      <c r="P457" s="17"/>
      <c r="Q457" s="17"/>
      <c r="R457" s="17"/>
      <c r="S457" s="17"/>
      <c r="T457" s="18"/>
      <c r="U457" s="17"/>
      <c r="V457" s="18"/>
      <c r="W457" s="17"/>
      <c r="X457" s="17"/>
      <c r="Y457" s="20"/>
      <c r="AF457" s="29">
        <f t="shared" si="55"/>
        <v>64.316939890710387</v>
      </c>
      <c r="AG457" s="29">
        <f t="shared" si="56"/>
        <v>392.33333333333331</v>
      </c>
    </row>
    <row r="458" spans="1:33">
      <c r="A458" s="7"/>
      <c r="B458" s="7"/>
      <c r="C458" s="7"/>
      <c r="D458" s="8">
        <v>40118</v>
      </c>
      <c r="E458" s="9">
        <v>1177</v>
      </c>
      <c r="F458" s="8">
        <v>40118</v>
      </c>
      <c r="G458" s="10">
        <v>36</v>
      </c>
      <c r="H458" s="9">
        <v>521.32000000000005</v>
      </c>
      <c r="I458" s="11">
        <f t="shared" si="54"/>
        <v>41212.400000000001</v>
      </c>
      <c r="J458" s="12"/>
      <c r="K458" s="2"/>
      <c r="L458" s="1"/>
      <c r="M458" s="2"/>
      <c r="N458" s="2"/>
      <c r="O458" s="17"/>
      <c r="P458" s="17"/>
      <c r="Q458" s="17"/>
      <c r="R458" s="17"/>
      <c r="S458" s="17"/>
      <c r="T458" s="18"/>
      <c r="U458" s="17"/>
      <c r="V458" s="18"/>
      <c r="W458" s="17"/>
      <c r="X458" s="17"/>
      <c r="Y458" s="20"/>
      <c r="AF458" s="29">
        <f t="shared" si="55"/>
        <v>64.316939890710387</v>
      </c>
      <c r="AG458" s="29">
        <f t="shared" si="56"/>
        <v>392.33333333333331</v>
      </c>
    </row>
    <row r="459" spans="1:33">
      <c r="A459" s="7"/>
      <c r="B459" s="7"/>
      <c r="C459" s="7"/>
      <c r="D459" s="8">
        <v>40120</v>
      </c>
      <c r="E459" s="9">
        <v>1380</v>
      </c>
      <c r="F459" s="8">
        <v>40120</v>
      </c>
      <c r="G459" s="10">
        <v>36</v>
      </c>
      <c r="H459" s="9">
        <v>608.71</v>
      </c>
      <c r="I459" s="11">
        <f t="shared" si="54"/>
        <v>41214.400000000001</v>
      </c>
      <c r="J459" s="12"/>
      <c r="K459" s="2"/>
      <c r="L459" s="1"/>
      <c r="M459" s="2"/>
      <c r="N459" s="2"/>
      <c r="O459" s="17"/>
      <c r="P459" s="17"/>
      <c r="Q459" s="17"/>
      <c r="R459" s="17"/>
      <c r="S459" s="17"/>
      <c r="T459" s="18"/>
      <c r="U459" s="17"/>
      <c r="V459" s="18"/>
      <c r="W459" s="17"/>
      <c r="X459" s="17"/>
      <c r="Y459" s="20"/>
      <c r="AF459" s="29">
        <f t="shared" si="55"/>
        <v>72.896174863387984</v>
      </c>
      <c r="AG459" s="29">
        <f t="shared" si="56"/>
        <v>460</v>
      </c>
    </row>
    <row r="460" spans="1:33">
      <c r="A460" s="7"/>
      <c r="B460" s="7"/>
      <c r="C460" s="7"/>
      <c r="D460" s="8">
        <v>40120</v>
      </c>
      <c r="E460" s="9">
        <v>1380</v>
      </c>
      <c r="F460" s="8">
        <v>40120</v>
      </c>
      <c r="G460" s="10">
        <v>36</v>
      </c>
      <c r="H460" s="9">
        <v>608.71</v>
      </c>
      <c r="I460" s="11">
        <f t="shared" si="54"/>
        <v>41214.400000000001</v>
      </c>
      <c r="J460" s="12"/>
      <c r="K460" s="2"/>
      <c r="L460" s="1"/>
      <c r="M460" s="2"/>
      <c r="N460" s="2"/>
      <c r="O460" s="17"/>
      <c r="P460" s="17"/>
      <c r="Q460" s="17"/>
      <c r="R460" s="17"/>
      <c r="S460" s="17"/>
      <c r="T460" s="18"/>
      <c r="U460" s="17"/>
      <c r="V460" s="18"/>
      <c r="W460" s="17"/>
      <c r="X460" s="17"/>
      <c r="Y460" s="20"/>
      <c r="AF460" s="29">
        <f t="shared" si="55"/>
        <v>72.896174863387984</v>
      </c>
      <c r="AG460" s="29">
        <f t="shared" si="56"/>
        <v>460</v>
      </c>
    </row>
    <row r="461" spans="1:33">
      <c r="A461" s="7"/>
      <c r="B461" s="7"/>
      <c r="C461" s="7"/>
      <c r="D461" s="8">
        <v>40120</v>
      </c>
      <c r="E461" s="9">
        <v>1380</v>
      </c>
      <c r="F461" s="8">
        <v>40120</v>
      </c>
      <c r="G461" s="10">
        <v>36</v>
      </c>
      <c r="H461" s="9">
        <v>608.71</v>
      </c>
      <c r="I461" s="11">
        <f t="shared" si="54"/>
        <v>41214.400000000001</v>
      </c>
      <c r="J461" s="12"/>
      <c r="K461" s="2"/>
      <c r="L461" s="1"/>
      <c r="M461" s="2"/>
      <c r="N461" s="2"/>
      <c r="O461" s="17"/>
      <c r="P461" s="17"/>
      <c r="Q461" s="17"/>
      <c r="R461" s="17"/>
      <c r="S461" s="17"/>
      <c r="T461" s="18"/>
      <c r="U461" s="17"/>
      <c r="V461" s="18"/>
      <c r="W461" s="17"/>
      <c r="X461" s="17"/>
      <c r="Y461" s="20"/>
      <c r="AF461" s="29">
        <f t="shared" si="55"/>
        <v>72.896174863387984</v>
      </c>
      <c r="AG461" s="29">
        <f t="shared" si="56"/>
        <v>460</v>
      </c>
    </row>
    <row r="462" spans="1:33">
      <c r="A462" s="7"/>
      <c r="B462" s="7"/>
      <c r="C462" s="7"/>
      <c r="D462" s="8">
        <v>40120</v>
      </c>
      <c r="E462" s="9">
        <v>1380</v>
      </c>
      <c r="F462" s="8">
        <v>40120</v>
      </c>
      <c r="G462" s="10">
        <v>36</v>
      </c>
      <c r="H462" s="9">
        <v>608.71</v>
      </c>
      <c r="I462" s="11">
        <f t="shared" si="54"/>
        <v>41214.400000000001</v>
      </c>
      <c r="J462" s="12"/>
      <c r="K462" s="2"/>
      <c r="L462" s="1"/>
      <c r="M462" s="2"/>
      <c r="N462" s="2"/>
      <c r="O462" s="17"/>
      <c r="P462" s="17"/>
      <c r="Q462" s="17"/>
      <c r="R462" s="17"/>
      <c r="S462" s="17"/>
      <c r="T462" s="18"/>
      <c r="U462" s="17"/>
      <c r="V462" s="18"/>
      <c r="W462" s="17"/>
      <c r="X462" s="17"/>
      <c r="Y462" s="20"/>
      <c r="AF462" s="29">
        <f t="shared" si="55"/>
        <v>72.896174863387984</v>
      </c>
      <c r="AG462" s="29">
        <f t="shared" si="56"/>
        <v>460</v>
      </c>
    </row>
    <row r="463" spans="1:33">
      <c r="A463" s="7"/>
      <c r="B463" s="7"/>
      <c r="C463" s="7"/>
      <c r="D463" s="8">
        <v>40120</v>
      </c>
      <c r="E463" s="9">
        <v>1380</v>
      </c>
      <c r="F463" s="8">
        <v>40120</v>
      </c>
      <c r="G463" s="10">
        <v>36</v>
      </c>
      <c r="H463" s="9">
        <v>608.71</v>
      </c>
      <c r="I463" s="11">
        <f t="shared" si="54"/>
        <v>41214.400000000001</v>
      </c>
      <c r="J463" s="12"/>
      <c r="K463" s="2"/>
      <c r="L463" s="1"/>
      <c r="M463" s="2"/>
      <c r="N463" s="2"/>
      <c r="O463" s="17"/>
      <c r="P463" s="17"/>
      <c r="Q463" s="17"/>
      <c r="R463" s="17"/>
      <c r="S463" s="17"/>
      <c r="T463" s="18"/>
      <c r="U463" s="17"/>
      <c r="V463" s="18"/>
      <c r="W463" s="17"/>
      <c r="X463" s="17"/>
      <c r="Y463" s="20"/>
      <c r="AF463" s="29">
        <f t="shared" si="55"/>
        <v>72.896174863387984</v>
      </c>
      <c r="AG463" s="29">
        <f t="shared" si="56"/>
        <v>460</v>
      </c>
    </row>
    <row r="464" spans="1:33">
      <c r="A464" s="7"/>
      <c r="B464" s="7"/>
      <c r="C464" s="7"/>
      <c r="D464" s="8">
        <v>40120</v>
      </c>
      <c r="E464" s="9">
        <v>1380</v>
      </c>
      <c r="F464" s="8">
        <v>40120</v>
      </c>
      <c r="G464" s="10">
        <v>36</v>
      </c>
      <c r="H464" s="9">
        <v>608.71</v>
      </c>
      <c r="I464" s="11">
        <f t="shared" si="54"/>
        <v>41214.400000000001</v>
      </c>
      <c r="J464" s="12"/>
      <c r="K464" s="2"/>
      <c r="L464" s="1"/>
      <c r="M464" s="2"/>
      <c r="N464" s="2"/>
      <c r="O464" s="17"/>
      <c r="P464" s="17"/>
      <c r="Q464" s="17"/>
      <c r="R464" s="17"/>
      <c r="S464" s="17"/>
      <c r="T464" s="18"/>
      <c r="U464" s="17"/>
      <c r="V464" s="18"/>
      <c r="W464" s="17"/>
      <c r="X464" s="17"/>
      <c r="Y464" s="20"/>
      <c r="AF464" s="29">
        <f t="shared" si="55"/>
        <v>72.896174863387984</v>
      </c>
      <c r="AG464" s="29">
        <f t="shared" si="56"/>
        <v>460</v>
      </c>
    </row>
    <row r="465" spans="1:33">
      <c r="A465" s="7"/>
      <c r="B465" s="7"/>
      <c r="C465" s="7"/>
      <c r="D465" s="8">
        <v>40120</v>
      </c>
      <c r="E465" s="9">
        <v>1380</v>
      </c>
      <c r="F465" s="8">
        <v>40120</v>
      </c>
      <c r="G465" s="10">
        <v>36</v>
      </c>
      <c r="H465" s="9">
        <v>608.71</v>
      </c>
      <c r="I465" s="11">
        <f t="shared" si="54"/>
        <v>41214.400000000001</v>
      </c>
      <c r="J465" s="12"/>
      <c r="K465" s="2"/>
      <c r="L465" s="1"/>
      <c r="M465" s="2"/>
      <c r="N465" s="2"/>
      <c r="O465" s="17"/>
      <c r="P465" s="17"/>
      <c r="Q465" s="17"/>
      <c r="R465" s="17"/>
      <c r="S465" s="17"/>
      <c r="T465" s="18"/>
      <c r="U465" s="17"/>
      <c r="V465" s="18"/>
      <c r="W465" s="17"/>
      <c r="X465" s="17"/>
      <c r="Y465" s="20"/>
      <c r="AF465" s="29">
        <f t="shared" si="55"/>
        <v>72.896174863387984</v>
      </c>
      <c r="AG465" s="29">
        <f t="shared" si="56"/>
        <v>460</v>
      </c>
    </row>
    <row r="466" spans="1:33">
      <c r="A466" s="7"/>
      <c r="B466" s="7"/>
      <c r="C466" s="7"/>
      <c r="D466" s="8">
        <v>40120</v>
      </c>
      <c r="E466" s="9">
        <v>1380</v>
      </c>
      <c r="F466" s="8">
        <v>40120</v>
      </c>
      <c r="G466" s="10">
        <v>36</v>
      </c>
      <c r="H466" s="9">
        <v>608.71</v>
      </c>
      <c r="I466" s="11">
        <f t="shared" si="54"/>
        <v>41214.400000000001</v>
      </c>
      <c r="J466" s="12"/>
      <c r="K466" s="2"/>
      <c r="L466" s="1"/>
      <c r="M466" s="2"/>
      <c r="N466" s="2"/>
      <c r="O466" s="17"/>
      <c r="P466" s="17"/>
      <c r="Q466" s="17"/>
      <c r="R466" s="17"/>
      <c r="S466" s="17"/>
      <c r="T466" s="18"/>
      <c r="U466" s="17"/>
      <c r="V466" s="18"/>
      <c r="W466" s="17"/>
      <c r="X466" s="17"/>
      <c r="Y466" s="20"/>
      <c r="AF466" s="29">
        <f t="shared" si="55"/>
        <v>72.896174863387984</v>
      </c>
      <c r="AG466" s="29">
        <f t="shared" si="56"/>
        <v>460</v>
      </c>
    </row>
    <row r="467" spans="1:33">
      <c r="A467" s="7"/>
      <c r="B467" s="7"/>
      <c r="C467" s="7"/>
      <c r="D467" s="8">
        <v>40120</v>
      </c>
      <c r="E467" s="9">
        <v>1380</v>
      </c>
      <c r="F467" s="8">
        <v>40120</v>
      </c>
      <c r="G467" s="10">
        <v>36</v>
      </c>
      <c r="H467" s="9">
        <v>608.71</v>
      </c>
      <c r="I467" s="11">
        <f t="shared" si="54"/>
        <v>41214.400000000001</v>
      </c>
      <c r="J467" s="12"/>
      <c r="K467" s="2"/>
      <c r="L467" s="1"/>
      <c r="M467" s="2"/>
      <c r="N467" s="2"/>
      <c r="O467" s="17"/>
      <c r="P467" s="17"/>
      <c r="Q467" s="17"/>
      <c r="R467" s="17"/>
      <c r="S467" s="17"/>
      <c r="T467" s="18"/>
      <c r="U467" s="17"/>
      <c r="V467" s="18"/>
      <c r="W467" s="17"/>
      <c r="X467" s="17"/>
      <c r="Y467" s="20"/>
      <c r="AF467" s="29">
        <f t="shared" si="55"/>
        <v>72.896174863387984</v>
      </c>
      <c r="AG467" s="29">
        <f t="shared" si="56"/>
        <v>460</v>
      </c>
    </row>
    <row r="468" spans="1:33">
      <c r="A468" s="7"/>
      <c r="B468" s="7"/>
      <c r="C468" s="7"/>
      <c r="D468" s="8">
        <v>40120</v>
      </c>
      <c r="E468" s="9">
        <v>1380</v>
      </c>
      <c r="F468" s="8">
        <v>40120</v>
      </c>
      <c r="G468" s="10">
        <v>36</v>
      </c>
      <c r="H468" s="9">
        <v>608.71</v>
      </c>
      <c r="I468" s="11">
        <f t="shared" si="54"/>
        <v>41214.400000000001</v>
      </c>
      <c r="J468" s="12"/>
      <c r="K468" s="2"/>
      <c r="L468" s="1"/>
      <c r="M468" s="2"/>
      <c r="N468" s="2"/>
      <c r="O468" s="17"/>
      <c r="P468" s="17"/>
      <c r="Q468" s="17"/>
      <c r="R468" s="17"/>
      <c r="S468" s="17"/>
      <c r="T468" s="18"/>
      <c r="U468" s="17"/>
      <c r="V468" s="18"/>
      <c r="W468" s="17"/>
      <c r="X468" s="17"/>
      <c r="Y468" s="20"/>
      <c r="AF468" s="29">
        <f t="shared" si="55"/>
        <v>72.896174863387984</v>
      </c>
      <c r="AG468" s="29">
        <f t="shared" si="56"/>
        <v>460</v>
      </c>
    </row>
    <row r="469" spans="1:33">
      <c r="A469" s="7"/>
      <c r="B469" s="7"/>
      <c r="C469" s="7"/>
      <c r="D469" s="8">
        <v>40120</v>
      </c>
      <c r="E469" s="9">
        <v>1611.2</v>
      </c>
      <c r="F469" s="8">
        <v>40120</v>
      </c>
      <c r="G469" s="10">
        <v>36</v>
      </c>
      <c r="H469" s="9">
        <v>710.69</v>
      </c>
      <c r="I469" s="11">
        <f t="shared" si="54"/>
        <v>41214.400000000001</v>
      </c>
      <c r="J469" s="12"/>
      <c r="K469" s="2"/>
      <c r="L469" s="1"/>
      <c r="M469" s="2"/>
      <c r="N469" s="2"/>
      <c r="O469" s="17"/>
      <c r="P469" s="17"/>
      <c r="Q469" s="17"/>
      <c r="R469" s="17"/>
      <c r="S469" s="17"/>
      <c r="T469" s="18"/>
      <c r="U469" s="17"/>
      <c r="V469" s="18"/>
      <c r="W469" s="17"/>
      <c r="X469" s="17"/>
      <c r="Y469" s="20"/>
      <c r="AF469" s="29">
        <f t="shared" si="55"/>
        <v>85.108925318761393</v>
      </c>
      <c r="AG469" s="29">
        <f t="shared" si="56"/>
        <v>537.06666666666672</v>
      </c>
    </row>
    <row r="470" spans="1:33">
      <c r="A470" s="7"/>
      <c r="B470" s="7"/>
      <c r="C470" s="7"/>
      <c r="D470" s="8">
        <v>40120</v>
      </c>
      <c r="E470" s="9">
        <v>1611.2</v>
      </c>
      <c r="F470" s="8">
        <v>40120</v>
      </c>
      <c r="G470" s="10">
        <v>36</v>
      </c>
      <c r="H470" s="9">
        <v>710.69</v>
      </c>
      <c r="I470" s="11">
        <f t="shared" si="54"/>
        <v>41214.400000000001</v>
      </c>
      <c r="J470" s="12"/>
      <c r="K470" s="2"/>
      <c r="L470" s="1"/>
      <c r="M470" s="2"/>
      <c r="N470" s="2"/>
      <c r="O470" s="17"/>
      <c r="P470" s="17"/>
      <c r="Q470" s="17"/>
      <c r="R470" s="17"/>
      <c r="S470" s="17"/>
      <c r="T470" s="18"/>
      <c r="U470" s="17"/>
      <c r="V470" s="18"/>
      <c r="W470" s="17"/>
      <c r="X470" s="17"/>
      <c r="Y470" s="20"/>
      <c r="AF470" s="29">
        <f t="shared" si="55"/>
        <v>85.108925318761393</v>
      </c>
      <c r="AG470" s="29">
        <f t="shared" si="56"/>
        <v>537.06666666666672</v>
      </c>
    </row>
    <row r="471" spans="1:33">
      <c r="A471" s="7"/>
      <c r="B471" s="7"/>
      <c r="C471" s="7"/>
      <c r="D471" s="8">
        <v>40120</v>
      </c>
      <c r="E471" s="9">
        <v>1611.2</v>
      </c>
      <c r="F471" s="8">
        <v>40120</v>
      </c>
      <c r="G471" s="10">
        <v>36</v>
      </c>
      <c r="H471" s="9">
        <v>710.69</v>
      </c>
      <c r="I471" s="11">
        <f t="shared" si="54"/>
        <v>41214.400000000001</v>
      </c>
      <c r="J471" s="12"/>
      <c r="K471" s="2"/>
      <c r="L471" s="1"/>
      <c r="M471" s="2"/>
      <c r="N471" s="2"/>
      <c r="O471" s="17"/>
      <c r="P471" s="17"/>
      <c r="Q471" s="17"/>
      <c r="R471" s="17"/>
      <c r="S471" s="17"/>
      <c r="T471" s="18"/>
      <c r="U471" s="17"/>
      <c r="V471" s="18"/>
      <c r="W471" s="17"/>
      <c r="X471" s="17"/>
      <c r="Y471" s="20"/>
      <c r="AF471" s="29">
        <f t="shared" si="55"/>
        <v>85.108925318761393</v>
      </c>
      <c r="AG471" s="29">
        <f t="shared" si="56"/>
        <v>537.06666666666672</v>
      </c>
    </row>
    <row r="472" spans="1:33">
      <c r="A472" s="7"/>
      <c r="B472" s="7"/>
      <c r="C472" s="7"/>
      <c r="D472" s="8">
        <v>40152</v>
      </c>
      <c r="E472" s="9">
        <v>2223</v>
      </c>
      <c r="F472" s="8">
        <v>40152</v>
      </c>
      <c r="G472" s="10">
        <v>60</v>
      </c>
      <c r="H472" s="9">
        <v>549.36</v>
      </c>
      <c r="I472" s="11">
        <f t="shared" si="54"/>
        <v>41976</v>
      </c>
      <c r="J472" s="12"/>
      <c r="K472" s="2"/>
      <c r="L472" s="1"/>
      <c r="M472" s="2"/>
      <c r="N472" s="2"/>
      <c r="O472" s="17"/>
      <c r="P472" s="17"/>
      <c r="Q472" s="17"/>
      <c r="R472" s="17"/>
      <c r="S472" s="17"/>
      <c r="T472" s="18"/>
      <c r="U472" s="17"/>
      <c r="V472" s="18"/>
      <c r="W472" s="17"/>
      <c r="X472" s="17"/>
      <c r="Y472" s="20"/>
      <c r="AF472" s="29">
        <f t="shared" si="55"/>
        <v>31.583606557377053</v>
      </c>
      <c r="AG472" s="29">
        <f t="shared" si="56"/>
        <v>444.6</v>
      </c>
    </row>
    <row r="473" spans="1:33">
      <c r="A473" s="7"/>
      <c r="B473" s="7"/>
      <c r="C473" s="7"/>
      <c r="D473" s="8">
        <v>40268</v>
      </c>
      <c r="E473" s="9">
        <v>820</v>
      </c>
      <c r="F473" s="8">
        <v>40268</v>
      </c>
      <c r="G473" s="10">
        <v>36</v>
      </c>
      <c r="H473" s="9">
        <v>329.33</v>
      </c>
      <c r="I473" s="11">
        <f t="shared" si="54"/>
        <v>41362.400000000001</v>
      </c>
      <c r="J473" s="12"/>
      <c r="K473" s="2"/>
      <c r="L473" s="1"/>
      <c r="M473" s="2"/>
      <c r="N473" s="2"/>
      <c r="O473" s="17"/>
      <c r="P473" s="17"/>
      <c r="Q473" s="17"/>
      <c r="R473" s="17"/>
      <c r="S473" s="17"/>
      <c r="T473" s="18"/>
      <c r="U473" s="17"/>
      <c r="V473" s="18"/>
      <c r="W473" s="17"/>
      <c r="X473" s="17"/>
      <c r="Y473" s="20"/>
      <c r="AF473" s="29">
        <f t="shared" si="55"/>
        <v>0</v>
      </c>
      <c r="AG473" s="29">
        <f t="shared" si="56"/>
        <v>205.3734061930783</v>
      </c>
    </row>
    <row r="474" spans="1:33">
      <c r="A474" s="7"/>
      <c r="B474" s="7"/>
      <c r="C474" s="7"/>
      <c r="D474" s="8">
        <v>40277</v>
      </c>
      <c r="E474" s="9">
        <v>2300</v>
      </c>
      <c r="F474" s="8">
        <v>40277</v>
      </c>
      <c r="G474" s="10">
        <v>36</v>
      </c>
      <c r="H474" s="9">
        <v>850.52</v>
      </c>
      <c r="I474" s="11">
        <f t="shared" si="54"/>
        <v>41371.4</v>
      </c>
      <c r="J474" s="12"/>
      <c r="K474" s="2"/>
      <c r="L474" s="1"/>
      <c r="M474" s="2"/>
      <c r="N474" s="2"/>
      <c r="O474" s="17"/>
      <c r="P474" s="17"/>
      <c r="Q474" s="17"/>
      <c r="R474" s="17"/>
      <c r="S474" s="17"/>
      <c r="T474" s="18"/>
      <c r="U474" s="17"/>
      <c r="V474" s="18"/>
      <c r="W474" s="17"/>
      <c r="X474" s="17"/>
      <c r="Y474" s="20"/>
      <c r="AF474" s="29">
        <f t="shared" si="55"/>
        <v>0</v>
      </c>
      <c r="AG474" s="29">
        <f t="shared" si="56"/>
        <v>557.19489981785068</v>
      </c>
    </row>
    <row r="475" spans="1:33">
      <c r="A475" s="7"/>
      <c r="B475" s="7"/>
      <c r="C475" s="7"/>
      <c r="D475" s="8">
        <v>40269</v>
      </c>
      <c r="E475" s="9">
        <v>5537.16</v>
      </c>
      <c r="F475" s="8">
        <v>40269</v>
      </c>
      <c r="G475" s="10">
        <v>36</v>
      </c>
      <c r="H475" s="9">
        <v>2047.59</v>
      </c>
      <c r="I475" s="11">
        <f t="shared" si="54"/>
        <v>41363.4</v>
      </c>
      <c r="J475" s="12"/>
      <c r="K475" s="2"/>
      <c r="L475" s="1"/>
      <c r="M475" s="2"/>
      <c r="N475" s="2"/>
      <c r="O475" s="17"/>
      <c r="P475" s="17"/>
      <c r="Q475" s="17"/>
      <c r="R475" s="17"/>
      <c r="S475" s="17"/>
      <c r="T475" s="18"/>
      <c r="U475" s="17"/>
      <c r="V475" s="18"/>
      <c r="W475" s="17"/>
      <c r="X475" s="17"/>
      <c r="Y475" s="20"/>
      <c r="AF475" s="29">
        <f t="shared" si="55"/>
        <v>0</v>
      </c>
      <c r="AG475" s="29">
        <f t="shared" si="56"/>
        <v>1381.7685245901639</v>
      </c>
    </row>
    <row r="476" spans="1:33">
      <c r="A476" s="7"/>
      <c r="B476" s="7"/>
      <c r="C476" s="7"/>
      <c r="D476" s="8">
        <v>40240</v>
      </c>
      <c r="E476" s="9">
        <v>4438</v>
      </c>
      <c r="F476" s="8">
        <v>40240</v>
      </c>
      <c r="G476" s="10">
        <v>36</v>
      </c>
      <c r="H476" s="9">
        <v>1782.39</v>
      </c>
      <c r="I476" s="11">
        <f t="shared" si="54"/>
        <v>41334.400000000001</v>
      </c>
      <c r="J476" s="12"/>
      <c r="K476" s="2"/>
      <c r="L476" s="1"/>
      <c r="M476" s="2"/>
      <c r="N476" s="2"/>
      <c r="O476" s="17"/>
      <c r="P476" s="17"/>
      <c r="Q476" s="17"/>
      <c r="R476" s="17"/>
      <c r="S476" s="17"/>
      <c r="T476" s="18"/>
      <c r="U476" s="17"/>
      <c r="V476" s="18"/>
      <c r="W476" s="17"/>
      <c r="X476" s="17"/>
      <c r="Y476" s="20"/>
      <c r="AF476" s="29">
        <f t="shared" si="55"/>
        <v>0</v>
      </c>
      <c r="AG476" s="29">
        <f t="shared" si="56"/>
        <v>1224.6939890710382</v>
      </c>
    </row>
    <row r="477" spans="1:33">
      <c r="A477" s="7"/>
      <c r="B477" s="7"/>
      <c r="C477" s="7"/>
      <c r="D477" s="8">
        <v>40256</v>
      </c>
      <c r="E477" s="9">
        <v>642.6</v>
      </c>
      <c r="F477" s="8">
        <v>40256</v>
      </c>
      <c r="G477" s="10">
        <v>36</v>
      </c>
      <c r="H477" s="9">
        <v>258.08999999999997</v>
      </c>
      <c r="I477" s="11">
        <f t="shared" si="54"/>
        <v>41350.400000000001</v>
      </c>
      <c r="J477" s="12"/>
      <c r="K477" s="2"/>
      <c r="L477" s="1"/>
      <c r="M477" s="2"/>
      <c r="N477" s="2"/>
      <c r="O477" s="17"/>
      <c r="P477" s="17"/>
      <c r="Q477" s="17"/>
      <c r="R477" s="17"/>
      <c r="S477" s="17"/>
      <c r="T477" s="18"/>
      <c r="U477" s="17"/>
      <c r="V477" s="18"/>
      <c r="W477" s="17"/>
      <c r="X477" s="17"/>
      <c r="Y477" s="20"/>
      <c r="AF477" s="29">
        <f t="shared" si="55"/>
        <v>0</v>
      </c>
      <c r="AG477" s="29">
        <f t="shared" si="56"/>
        <v>167.9655737704918</v>
      </c>
    </row>
    <row r="478" spans="1:33">
      <c r="A478" s="7"/>
      <c r="B478" s="7"/>
      <c r="C478" s="7"/>
      <c r="D478" s="8">
        <v>40233</v>
      </c>
      <c r="E478" s="9">
        <v>2200</v>
      </c>
      <c r="F478" s="8">
        <v>40233</v>
      </c>
      <c r="G478" s="10">
        <v>36</v>
      </c>
      <c r="H478" s="9">
        <v>953.59</v>
      </c>
      <c r="I478" s="11">
        <f t="shared" si="54"/>
        <v>41327.4</v>
      </c>
      <c r="J478" s="12"/>
      <c r="K478" s="2"/>
      <c r="L478" s="1"/>
      <c r="M478" s="2"/>
      <c r="N478" s="2"/>
      <c r="O478" s="17"/>
      <c r="P478" s="17"/>
      <c r="Q478" s="17"/>
      <c r="R478" s="17"/>
      <c r="S478" s="17"/>
      <c r="T478" s="18"/>
      <c r="U478" s="17"/>
      <c r="V478" s="18"/>
      <c r="W478" s="17"/>
      <c r="X478" s="17"/>
      <c r="Y478" s="20"/>
      <c r="AF478" s="29">
        <f t="shared" si="55"/>
        <v>0</v>
      </c>
      <c r="AG478" s="29">
        <f t="shared" si="56"/>
        <v>621.12932604735886</v>
      </c>
    </row>
    <row r="479" spans="1:33">
      <c r="A479" s="7"/>
      <c r="B479" s="7"/>
      <c r="C479" s="7"/>
      <c r="D479" s="8">
        <v>40176</v>
      </c>
      <c r="E479" s="9">
        <v>3128</v>
      </c>
      <c r="F479" s="8">
        <v>40176</v>
      </c>
      <c r="G479" s="10">
        <v>36</v>
      </c>
      <c r="H479" s="9">
        <v>1869.93</v>
      </c>
      <c r="I479" s="11">
        <f t="shared" si="54"/>
        <v>41270.400000000001</v>
      </c>
      <c r="J479" s="12"/>
      <c r="K479" s="2"/>
      <c r="L479" s="1"/>
      <c r="M479" s="2"/>
      <c r="N479" s="2"/>
      <c r="O479" s="17"/>
      <c r="P479" s="17"/>
      <c r="Q479" s="17"/>
      <c r="R479" s="17"/>
      <c r="S479" s="17"/>
      <c r="T479" s="18"/>
      <c r="U479" s="17"/>
      <c r="V479" s="18"/>
      <c r="W479" s="17"/>
      <c r="X479" s="17"/>
      <c r="Y479" s="20"/>
      <c r="AF479" s="29">
        <f t="shared" si="55"/>
        <v>5.6976320582877964</v>
      </c>
      <c r="AG479" s="29">
        <f t="shared" si="56"/>
        <v>1042.6666666666667</v>
      </c>
    </row>
    <row r="480" spans="1:33">
      <c r="A480" s="7"/>
      <c r="B480" s="7"/>
      <c r="C480" s="7"/>
      <c r="D480" s="8">
        <v>40166</v>
      </c>
      <c r="E480" s="9">
        <v>1510</v>
      </c>
      <c r="F480" s="8">
        <v>40166</v>
      </c>
      <c r="G480" s="10">
        <v>36</v>
      </c>
      <c r="H480" s="9">
        <v>902.68</v>
      </c>
      <c r="I480" s="11">
        <f t="shared" si="54"/>
        <v>41260.400000000001</v>
      </c>
      <c r="J480" s="12"/>
      <c r="K480" s="2"/>
      <c r="L480" s="1"/>
      <c r="M480" s="2"/>
      <c r="N480" s="2"/>
      <c r="O480" s="17"/>
      <c r="P480" s="17"/>
      <c r="Q480" s="17"/>
      <c r="R480" s="17"/>
      <c r="S480" s="17"/>
      <c r="T480" s="18"/>
      <c r="U480" s="17"/>
      <c r="V480" s="18"/>
      <c r="W480" s="17"/>
      <c r="X480" s="17"/>
      <c r="Y480" s="20"/>
      <c r="AF480" s="29">
        <f t="shared" si="55"/>
        <v>16.502732240437158</v>
      </c>
      <c r="AG480" s="29">
        <f t="shared" si="56"/>
        <v>503.33333333333331</v>
      </c>
    </row>
    <row r="481" spans="1:33">
      <c r="A481" s="7"/>
      <c r="B481" s="7"/>
      <c r="C481" s="7"/>
      <c r="D481" s="8">
        <v>40183</v>
      </c>
      <c r="E481" s="9">
        <v>15169</v>
      </c>
      <c r="F481" s="8">
        <v>40183</v>
      </c>
      <c r="G481" s="10">
        <v>36</v>
      </c>
      <c r="H481" s="9">
        <v>7057.8</v>
      </c>
      <c r="I481" s="11">
        <f t="shared" si="54"/>
        <v>41277.4</v>
      </c>
      <c r="J481" s="12"/>
      <c r="K481" s="2"/>
      <c r="L481" s="1"/>
      <c r="M481" s="2"/>
      <c r="N481" s="2"/>
      <c r="O481" s="17"/>
      <c r="P481" s="17"/>
      <c r="Q481" s="17"/>
      <c r="R481" s="17"/>
      <c r="S481" s="17"/>
      <c r="T481" s="18"/>
      <c r="U481" s="17"/>
      <c r="V481" s="18"/>
      <c r="W481" s="17"/>
      <c r="X481" s="17"/>
      <c r="Y481" s="20"/>
      <c r="AF481" s="29">
        <f t="shared" si="55"/>
        <v>0</v>
      </c>
      <c r="AG481" s="29">
        <f t="shared" si="56"/>
        <v>4973.442622950819</v>
      </c>
    </row>
    <row r="482" spans="1:33">
      <c r="A482" s="7"/>
      <c r="B482" s="7"/>
      <c r="C482" s="7"/>
      <c r="D482" s="8">
        <v>40224</v>
      </c>
      <c r="E482" s="9">
        <v>2300</v>
      </c>
      <c r="F482" s="8">
        <v>40224</v>
      </c>
      <c r="G482" s="10">
        <v>36</v>
      </c>
      <c r="H482" s="9">
        <v>996.93</v>
      </c>
      <c r="I482" s="11">
        <f t="shared" si="54"/>
        <v>41318.400000000001</v>
      </c>
      <c r="J482" s="12"/>
      <c r="K482" s="2"/>
      <c r="L482" s="1"/>
      <c r="M482" s="2"/>
      <c r="N482" s="2"/>
      <c r="O482" s="17"/>
      <c r="P482" s="17"/>
      <c r="Q482" s="17"/>
      <c r="R482" s="17"/>
      <c r="S482" s="17"/>
      <c r="T482" s="18"/>
      <c r="U482" s="17"/>
      <c r="V482" s="18"/>
      <c r="W482" s="17"/>
      <c r="X482" s="17"/>
      <c r="Y482" s="20"/>
      <c r="AF482" s="29">
        <f t="shared" si="55"/>
        <v>0</v>
      </c>
      <c r="AG482" s="29">
        <f t="shared" si="56"/>
        <v>668.21493624772313</v>
      </c>
    </row>
    <row r="483" spans="1:33">
      <c r="A483" s="7"/>
      <c r="B483" s="7"/>
      <c r="C483" s="7"/>
      <c r="D483" s="8">
        <v>40178</v>
      </c>
      <c r="E483" s="9">
        <v>2840</v>
      </c>
      <c r="F483" s="8">
        <v>40178</v>
      </c>
      <c r="G483" s="10">
        <v>36</v>
      </c>
      <c r="H483" s="9">
        <v>1697.76</v>
      </c>
      <c r="I483" s="11">
        <f t="shared" si="54"/>
        <v>41272.400000000001</v>
      </c>
      <c r="J483" s="12"/>
      <c r="K483" s="2"/>
      <c r="L483" s="1"/>
      <c r="M483" s="2"/>
      <c r="N483" s="2"/>
      <c r="O483" s="17"/>
      <c r="P483" s="17"/>
      <c r="Q483" s="17"/>
      <c r="R483" s="17"/>
      <c r="S483" s="17"/>
      <c r="T483" s="18"/>
      <c r="U483" s="17"/>
      <c r="V483" s="18"/>
      <c r="W483" s="17"/>
      <c r="X483" s="17"/>
      <c r="Y483" s="20"/>
      <c r="AF483" s="29">
        <f t="shared" si="55"/>
        <v>0</v>
      </c>
      <c r="AG483" s="29">
        <f t="shared" si="56"/>
        <v>946.66666666666663</v>
      </c>
    </row>
    <row r="484" spans="1:33">
      <c r="A484" s="7"/>
      <c r="B484" s="7"/>
      <c r="C484" s="7"/>
      <c r="D484" s="8">
        <v>40176</v>
      </c>
      <c r="E484" s="9">
        <v>351.54</v>
      </c>
      <c r="F484" s="8">
        <v>40176</v>
      </c>
      <c r="G484" s="10">
        <v>36</v>
      </c>
      <c r="H484" s="9">
        <v>210.16</v>
      </c>
      <c r="I484" s="11">
        <f t="shared" si="54"/>
        <v>41270.400000000001</v>
      </c>
      <c r="J484" s="12"/>
      <c r="K484" s="2"/>
      <c r="L484" s="1"/>
      <c r="M484" s="2"/>
      <c r="N484" s="2"/>
      <c r="O484" s="17"/>
      <c r="P484" s="17"/>
      <c r="Q484" s="17"/>
      <c r="R484" s="17"/>
      <c r="S484" s="17"/>
      <c r="T484" s="18"/>
      <c r="U484" s="17"/>
      <c r="V484" s="18"/>
      <c r="W484" s="17"/>
      <c r="X484" s="17"/>
      <c r="Y484" s="20"/>
      <c r="AF484" s="29">
        <f t="shared" si="55"/>
        <v>0.64032786885245907</v>
      </c>
      <c r="AG484" s="29">
        <f t="shared" si="56"/>
        <v>117.18</v>
      </c>
    </row>
    <row r="485" spans="1:33">
      <c r="A485" s="7"/>
      <c r="B485" s="7"/>
      <c r="C485" s="7"/>
      <c r="D485" s="8">
        <v>40185</v>
      </c>
      <c r="E485" s="9">
        <v>3700</v>
      </c>
      <c r="F485" s="8">
        <v>40185</v>
      </c>
      <c r="G485" s="10">
        <v>36</v>
      </c>
      <c r="H485" s="9">
        <v>1721.53</v>
      </c>
      <c r="I485" s="11">
        <f t="shared" si="54"/>
        <v>41279.4</v>
      </c>
      <c r="J485" s="12"/>
      <c r="K485" s="2"/>
      <c r="L485" s="1"/>
      <c r="M485" s="2"/>
      <c r="N485" s="2"/>
      <c r="O485" s="17"/>
      <c r="P485" s="17"/>
      <c r="Q485" s="17"/>
      <c r="R485" s="17"/>
      <c r="S485" s="17"/>
      <c r="T485" s="18"/>
      <c r="U485" s="17"/>
      <c r="V485" s="18"/>
      <c r="W485" s="17"/>
      <c r="X485" s="17"/>
      <c r="Y485" s="20"/>
      <c r="AF485" s="29">
        <f t="shared" si="55"/>
        <v>0</v>
      </c>
      <c r="AG485" s="29">
        <f t="shared" si="56"/>
        <v>1206.3752276867031</v>
      </c>
    </row>
    <row r="486" spans="1:33">
      <c r="A486" s="7"/>
      <c r="B486" s="7"/>
      <c r="C486" s="7"/>
      <c r="D486" s="8">
        <v>40196</v>
      </c>
      <c r="E486" s="9">
        <v>1260</v>
      </c>
      <c r="F486" s="8">
        <v>40196</v>
      </c>
      <c r="G486" s="10">
        <v>36</v>
      </c>
      <c r="H486" s="9">
        <v>586.25</v>
      </c>
      <c r="I486" s="11">
        <f t="shared" si="54"/>
        <v>41290.400000000001</v>
      </c>
      <c r="J486" s="12"/>
      <c r="K486" s="2"/>
      <c r="L486" s="1"/>
      <c r="M486" s="2"/>
      <c r="N486" s="2"/>
      <c r="O486" s="17"/>
      <c r="P486" s="17"/>
      <c r="Q486" s="17"/>
      <c r="R486" s="17"/>
      <c r="S486" s="17"/>
      <c r="T486" s="18"/>
      <c r="U486" s="17"/>
      <c r="V486" s="18"/>
      <c r="W486" s="17"/>
      <c r="X486" s="17"/>
      <c r="Y486" s="20"/>
      <c r="AF486" s="29">
        <f t="shared" si="55"/>
        <v>0</v>
      </c>
      <c r="AG486" s="29">
        <f t="shared" si="56"/>
        <v>398.19672131147541</v>
      </c>
    </row>
    <row r="487" spans="1:33">
      <c r="A487" s="7"/>
      <c r="B487" s="7"/>
      <c r="C487" s="7"/>
      <c r="D487" s="8">
        <v>40206</v>
      </c>
      <c r="E487" s="9">
        <v>2090</v>
      </c>
      <c r="F487" s="8">
        <v>40206</v>
      </c>
      <c r="G487" s="10">
        <v>36</v>
      </c>
      <c r="H487" s="9">
        <v>972.43</v>
      </c>
      <c r="I487" s="11">
        <f t="shared" si="54"/>
        <v>41300.400000000001</v>
      </c>
      <c r="J487" s="12"/>
      <c r="K487" s="2"/>
      <c r="L487" s="1"/>
      <c r="M487" s="2"/>
      <c r="N487" s="2"/>
      <c r="O487" s="17"/>
      <c r="P487" s="17"/>
      <c r="Q487" s="17"/>
      <c r="R487" s="17"/>
      <c r="S487" s="17"/>
      <c r="T487" s="18"/>
      <c r="U487" s="17"/>
      <c r="V487" s="18"/>
      <c r="W487" s="17"/>
      <c r="X487" s="17"/>
      <c r="Y487" s="20"/>
      <c r="AF487" s="29">
        <f t="shared" si="55"/>
        <v>0</v>
      </c>
      <c r="AG487" s="29">
        <f t="shared" si="56"/>
        <v>641.46630236794181</v>
      </c>
    </row>
    <row r="488" spans="1:33">
      <c r="A488" s="7"/>
      <c r="B488" s="7"/>
      <c r="C488" s="7"/>
      <c r="D488" s="8">
        <v>40295</v>
      </c>
      <c r="E488" s="9">
        <v>14000</v>
      </c>
      <c r="F488" s="8">
        <v>40295</v>
      </c>
      <c r="G488" s="10">
        <v>36</v>
      </c>
      <c r="H488" s="9">
        <v>5177.08</v>
      </c>
      <c r="I488" s="11">
        <f t="shared" si="54"/>
        <v>41389.4</v>
      </c>
      <c r="J488" s="12"/>
      <c r="K488" s="2"/>
      <c r="L488" s="1"/>
      <c r="M488" s="2"/>
      <c r="N488" s="2"/>
      <c r="O488" s="17"/>
      <c r="P488" s="17"/>
      <c r="Q488" s="17"/>
      <c r="R488" s="17"/>
      <c r="S488" s="17"/>
      <c r="T488" s="18"/>
      <c r="U488" s="17"/>
      <c r="V488" s="18"/>
      <c r="W488" s="17"/>
      <c r="X488" s="17"/>
      <c r="Y488" s="20"/>
      <c r="AF488" s="29">
        <f t="shared" si="55"/>
        <v>0</v>
      </c>
      <c r="AG488" s="29">
        <f t="shared" si="56"/>
        <v>3162.1129326047362</v>
      </c>
    </row>
    <row r="489" spans="1:33">
      <c r="A489" s="7"/>
      <c r="B489" s="7"/>
      <c r="C489" s="7"/>
      <c r="D489" s="8">
        <v>40366</v>
      </c>
      <c r="E489" s="9">
        <v>2340</v>
      </c>
      <c r="F489" s="8">
        <v>40366</v>
      </c>
      <c r="G489" s="10">
        <v>36</v>
      </c>
      <c r="H489" s="9">
        <v>641.88</v>
      </c>
      <c r="I489" s="11">
        <f t="shared" si="54"/>
        <v>41460.400000000001</v>
      </c>
      <c r="J489" s="12"/>
      <c r="K489" s="2"/>
      <c r="L489" s="1"/>
      <c r="M489" s="2"/>
      <c r="N489" s="2"/>
      <c r="O489" s="17"/>
      <c r="P489" s="17"/>
      <c r="Q489" s="17"/>
      <c r="R489" s="17"/>
      <c r="S489" s="17"/>
      <c r="T489" s="18"/>
      <c r="U489" s="17"/>
      <c r="V489" s="18"/>
      <c r="W489" s="17"/>
      <c r="X489" s="17"/>
      <c r="Y489" s="20"/>
      <c r="AF489" s="29">
        <f t="shared" si="55"/>
        <v>0</v>
      </c>
      <c r="AG489" s="29">
        <f t="shared" si="56"/>
        <v>377.2131147540984</v>
      </c>
    </row>
    <row r="490" spans="1:33">
      <c r="A490" s="7"/>
      <c r="B490" s="7"/>
      <c r="C490" s="7"/>
      <c r="D490" s="8">
        <v>40378</v>
      </c>
      <c r="E490" s="9">
        <v>654.67999999999995</v>
      </c>
      <c r="F490" s="8">
        <v>40378</v>
      </c>
      <c r="G490" s="10">
        <v>36</v>
      </c>
      <c r="H490" s="9">
        <v>179.58</v>
      </c>
      <c r="I490" s="11">
        <f t="shared" si="54"/>
        <v>41472.400000000001</v>
      </c>
      <c r="J490" s="12"/>
      <c r="K490" s="2"/>
      <c r="L490" s="1"/>
      <c r="M490" s="2"/>
      <c r="N490" s="2"/>
      <c r="O490" s="17"/>
      <c r="P490" s="17"/>
      <c r="Q490" s="17"/>
      <c r="R490" s="17"/>
      <c r="S490" s="17"/>
      <c r="T490" s="18"/>
      <c r="U490" s="17"/>
      <c r="V490" s="18"/>
      <c r="W490" s="17"/>
      <c r="X490" s="17"/>
      <c r="Y490" s="20"/>
      <c r="AF490" s="29">
        <f t="shared" si="55"/>
        <v>0</v>
      </c>
      <c r="AG490" s="29">
        <f t="shared" si="56"/>
        <v>98.380874316939881</v>
      </c>
    </row>
    <row r="491" spans="1:33">
      <c r="A491" s="7"/>
      <c r="B491" s="7"/>
      <c r="C491" s="7"/>
      <c r="D491" s="8">
        <v>40382</v>
      </c>
      <c r="E491" s="9">
        <v>15000</v>
      </c>
      <c r="F491" s="8">
        <v>40382</v>
      </c>
      <c r="G491" s="10">
        <v>36</v>
      </c>
      <c r="H491" s="9">
        <v>4114.58</v>
      </c>
      <c r="I491" s="11">
        <f t="shared" si="54"/>
        <v>41476.400000000001</v>
      </c>
      <c r="J491" s="12"/>
      <c r="K491" s="2"/>
      <c r="L491" s="1"/>
      <c r="M491" s="2"/>
      <c r="N491" s="2"/>
      <c r="O491" s="17"/>
      <c r="P491" s="17"/>
      <c r="Q491" s="17"/>
      <c r="R491" s="17"/>
      <c r="S491" s="17"/>
      <c r="T491" s="18"/>
      <c r="U491" s="17"/>
      <c r="V491" s="18"/>
      <c r="W491" s="17"/>
      <c r="X491" s="17"/>
      <c r="Y491" s="20"/>
      <c r="AF491" s="29">
        <f t="shared" si="55"/>
        <v>0</v>
      </c>
      <c r="AG491" s="29">
        <f t="shared" si="56"/>
        <v>2199.4535519125684</v>
      </c>
    </row>
    <row r="492" spans="1:33">
      <c r="A492" s="7"/>
      <c r="B492" s="7"/>
      <c r="C492" s="7"/>
      <c r="D492" s="8">
        <v>40387</v>
      </c>
      <c r="E492" s="9">
        <v>2180</v>
      </c>
      <c r="F492" s="8">
        <v>40387</v>
      </c>
      <c r="G492" s="10">
        <v>36</v>
      </c>
      <c r="H492" s="9">
        <v>597.99</v>
      </c>
      <c r="I492" s="11">
        <f t="shared" si="54"/>
        <v>41481.4</v>
      </c>
      <c r="J492" s="12"/>
      <c r="K492" s="2"/>
      <c r="L492" s="1"/>
      <c r="M492" s="2"/>
      <c r="N492" s="2"/>
      <c r="O492" s="17"/>
      <c r="P492" s="17"/>
      <c r="Q492" s="17"/>
      <c r="R492" s="17"/>
      <c r="S492" s="17"/>
      <c r="T492" s="18"/>
      <c r="U492" s="17"/>
      <c r="V492" s="18"/>
      <c r="W492" s="17"/>
      <c r="X492" s="17"/>
      <c r="Y492" s="20"/>
      <c r="AF492" s="29">
        <f t="shared" si="55"/>
        <v>0</v>
      </c>
      <c r="AG492" s="29">
        <f t="shared" si="56"/>
        <v>309.72677595628414</v>
      </c>
    </row>
    <row r="493" spans="1:33">
      <c r="A493" s="7"/>
      <c r="B493" s="7"/>
      <c r="C493" s="7"/>
      <c r="D493" s="8">
        <v>40414</v>
      </c>
      <c r="E493" s="9">
        <v>1319</v>
      </c>
      <c r="F493" s="8">
        <v>40414</v>
      </c>
      <c r="G493" s="10">
        <v>36</v>
      </c>
      <c r="H493" s="9">
        <v>319.83</v>
      </c>
      <c r="I493" s="11">
        <f t="shared" si="54"/>
        <v>41508.400000000001</v>
      </c>
      <c r="J493" s="12"/>
      <c r="K493" s="2"/>
      <c r="L493" s="1"/>
      <c r="M493" s="2"/>
      <c r="N493" s="2"/>
      <c r="O493" s="17"/>
      <c r="P493" s="17"/>
      <c r="Q493" s="17"/>
      <c r="R493" s="17"/>
      <c r="S493" s="17"/>
      <c r="T493" s="18"/>
      <c r="U493" s="17"/>
      <c r="V493" s="18"/>
      <c r="W493" s="17"/>
      <c r="X493" s="17"/>
      <c r="Y493" s="20"/>
      <c r="AF493" s="29">
        <f t="shared" si="55"/>
        <v>0</v>
      </c>
      <c r="AG493" s="29">
        <f t="shared" si="56"/>
        <v>154.96448087431693</v>
      </c>
    </row>
    <row r="494" spans="1:33">
      <c r="A494" s="7"/>
      <c r="B494" s="7"/>
      <c r="C494" s="7"/>
      <c r="D494" s="8">
        <v>40408</v>
      </c>
      <c r="E494" s="9">
        <v>742.75</v>
      </c>
      <c r="F494" s="8">
        <v>40408</v>
      </c>
      <c r="G494" s="10">
        <v>36</v>
      </c>
      <c r="H494" s="9">
        <v>180.1</v>
      </c>
      <c r="I494" s="11">
        <f t="shared" ref="I494:I533" si="57">F494+G494*30.4</f>
        <v>41502.400000000001</v>
      </c>
      <c r="J494" s="12"/>
      <c r="K494" s="2"/>
      <c r="L494" s="1"/>
      <c r="M494" s="2"/>
      <c r="N494" s="2"/>
      <c r="O494" s="17"/>
      <c r="P494" s="17"/>
      <c r="Q494" s="17"/>
      <c r="R494" s="17"/>
      <c r="S494" s="17"/>
      <c r="T494" s="18"/>
      <c r="U494" s="17"/>
      <c r="V494" s="18"/>
      <c r="W494" s="17"/>
      <c r="X494" s="17"/>
      <c r="Y494" s="20"/>
      <c r="AF494" s="29">
        <f t="shared" si="55"/>
        <v>0</v>
      </c>
      <c r="AG494" s="29">
        <f t="shared" si="56"/>
        <v>91.321721311475414</v>
      </c>
    </row>
    <row r="495" spans="1:33">
      <c r="A495" s="7"/>
      <c r="B495" s="7"/>
      <c r="C495" s="7"/>
      <c r="D495" s="8">
        <v>40443</v>
      </c>
      <c r="E495" s="9">
        <v>1554</v>
      </c>
      <c r="F495" s="8">
        <v>40443</v>
      </c>
      <c r="G495" s="10">
        <v>36</v>
      </c>
      <c r="H495" s="9">
        <v>327.33999999999997</v>
      </c>
      <c r="I495" s="11">
        <f t="shared" si="57"/>
        <v>41537.4</v>
      </c>
      <c r="J495" s="12"/>
      <c r="K495" s="2"/>
      <c r="L495" s="1"/>
      <c r="M495" s="2"/>
      <c r="N495" s="2"/>
      <c r="O495" s="17"/>
      <c r="P495" s="17"/>
      <c r="Q495" s="17"/>
      <c r="R495" s="17"/>
      <c r="S495" s="17"/>
      <c r="T495" s="18"/>
      <c r="U495" s="17"/>
      <c r="V495" s="18"/>
      <c r="W495" s="17"/>
      <c r="X495" s="17"/>
      <c r="Y495" s="20"/>
      <c r="AF495" s="29">
        <f t="shared" si="55"/>
        <v>0</v>
      </c>
      <c r="AG495" s="29">
        <f t="shared" si="56"/>
        <v>141.53005464480873</v>
      </c>
    </row>
    <row r="496" spans="1:33">
      <c r="A496" s="7"/>
      <c r="B496" s="7"/>
      <c r="C496" s="7"/>
      <c r="D496" s="8">
        <v>40443</v>
      </c>
      <c r="E496" s="9">
        <v>1302</v>
      </c>
      <c r="F496" s="8">
        <v>40443</v>
      </c>
      <c r="G496" s="10">
        <v>36</v>
      </c>
      <c r="H496" s="9">
        <v>274.26</v>
      </c>
      <c r="I496" s="11">
        <f t="shared" si="57"/>
        <v>41537.4</v>
      </c>
      <c r="J496" s="12"/>
      <c r="K496" s="2"/>
      <c r="L496" s="1"/>
      <c r="M496" s="2"/>
      <c r="N496" s="2"/>
      <c r="O496" s="17"/>
      <c r="P496" s="17"/>
      <c r="Q496" s="17"/>
      <c r="R496" s="17"/>
      <c r="S496" s="17"/>
      <c r="T496" s="18"/>
      <c r="U496" s="17"/>
      <c r="V496" s="18"/>
      <c r="W496" s="17"/>
      <c r="X496" s="17"/>
      <c r="Y496" s="20"/>
      <c r="AF496" s="29">
        <f t="shared" si="55"/>
        <v>0</v>
      </c>
      <c r="AG496" s="29">
        <f t="shared" si="56"/>
        <v>118.57923497267758</v>
      </c>
    </row>
    <row r="497" spans="1:33">
      <c r="A497" s="7"/>
      <c r="B497" s="7"/>
      <c r="C497" s="7"/>
      <c r="D497" s="8">
        <v>40445</v>
      </c>
      <c r="E497" s="9">
        <v>2324.3000000000002</v>
      </c>
      <c r="F497" s="8">
        <v>40445</v>
      </c>
      <c r="G497" s="10">
        <v>36</v>
      </c>
      <c r="H497" s="9">
        <v>489.61</v>
      </c>
      <c r="I497" s="11">
        <f t="shared" si="57"/>
        <v>41539.4</v>
      </c>
      <c r="J497" s="12"/>
      <c r="K497" s="2"/>
      <c r="L497" s="1"/>
      <c r="M497" s="2"/>
      <c r="N497" s="2"/>
      <c r="O497" s="17"/>
      <c r="P497" s="17"/>
      <c r="Q497" s="17"/>
      <c r="R497" s="17"/>
      <c r="S497" s="17"/>
      <c r="T497" s="18"/>
      <c r="U497" s="17"/>
      <c r="V497" s="18"/>
      <c r="W497" s="17"/>
      <c r="X497" s="17"/>
      <c r="Y497" s="20"/>
      <c r="AF497" s="29">
        <f t="shared" si="55"/>
        <v>0</v>
      </c>
      <c r="AG497" s="29">
        <f t="shared" si="56"/>
        <v>207.45118397085611</v>
      </c>
    </row>
    <row r="498" spans="1:33">
      <c r="A498" s="7"/>
      <c r="B498" s="7"/>
      <c r="C498" s="7"/>
      <c r="D498" s="8">
        <v>40446</v>
      </c>
      <c r="E498" s="9">
        <v>830</v>
      </c>
      <c r="F498" s="8">
        <v>40446</v>
      </c>
      <c r="G498" s="10">
        <v>36</v>
      </c>
      <c r="H498" s="9">
        <v>174.84</v>
      </c>
      <c r="I498" s="11">
        <f t="shared" si="57"/>
        <v>41540.400000000001</v>
      </c>
      <c r="J498" s="12"/>
      <c r="K498" s="2"/>
      <c r="L498" s="1"/>
      <c r="M498" s="2"/>
      <c r="N498" s="2"/>
      <c r="O498" s="17"/>
      <c r="P498" s="17"/>
      <c r="Q498" s="17"/>
      <c r="R498" s="17"/>
      <c r="S498" s="17"/>
      <c r="T498" s="18"/>
      <c r="U498" s="17"/>
      <c r="V498" s="18"/>
      <c r="W498" s="17"/>
      <c r="X498" s="17"/>
      <c r="Y498" s="20"/>
      <c r="AF498" s="29">
        <f t="shared" si="55"/>
        <v>0</v>
      </c>
      <c r="AG498" s="29">
        <f t="shared" si="56"/>
        <v>73.32422586520947</v>
      </c>
    </row>
    <row r="499" spans="1:33">
      <c r="A499" s="7"/>
      <c r="B499" s="7"/>
      <c r="C499" s="7"/>
      <c r="D499" s="8">
        <v>40449</v>
      </c>
      <c r="E499" s="9">
        <v>12727</v>
      </c>
      <c r="F499" s="8">
        <v>40449</v>
      </c>
      <c r="G499" s="10">
        <v>36</v>
      </c>
      <c r="H499" s="9">
        <v>2680.92</v>
      </c>
      <c r="I499" s="11">
        <f t="shared" si="57"/>
        <v>41543.4</v>
      </c>
      <c r="J499" s="12"/>
      <c r="K499" s="2"/>
      <c r="L499" s="1"/>
      <c r="M499" s="2"/>
      <c r="N499" s="2"/>
      <c r="O499" s="17"/>
      <c r="P499" s="17"/>
      <c r="Q499" s="17"/>
      <c r="R499" s="17"/>
      <c r="S499" s="17"/>
      <c r="T499" s="18"/>
      <c r="U499" s="17"/>
      <c r="V499" s="18"/>
      <c r="W499" s="17"/>
      <c r="X499" s="17"/>
      <c r="Y499" s="20"/>
      <c r="AF499" s="29">
        <f t="shared" si="55"/>
        <v>0</v>
      </c>
      <c r="AG499" s="29">
        <f t="shared" si="56"/>
        <v>1089.5610200364299</v>
      </c>
    </row>
    <row r="500" spans="1:33">
      <c r="A500" s="7"/>
      <c r="B500" s="7"/>
      <c r="C500" s="7"/>
      <c r="D500" s="8">
        <v>40457</v>
      </c>
      <c r="E500" s="9">
        <v>2000</v>
      </c>
      <c r="F500" s="8">
        <v>40457</v>
      </c>
      <c r="G500" s="10">
        <v>36</v>
      </c>
      <c r="H500" s="9">
        <v>357.64</v>
      </c>
      <c r="I500" s="11">
        <f t="shared" si="57"/>
        <v>41551.4</v>
      </c>
      <c r="J500" s="12"/>
      <c r="K500" s="2"/>
      <c r="L500" s="1"/>
      <c r="M500" s="2"/>
      <c r="N500" s="2"/>
      <c r="O500" s="17"/>
      <c r="P500" s="17"/>
      <c r="Q500" s="17"/>
      <c r="R500" s="17"/>
      <c r="S500" s="17"/>
      <c r="T500" s="18"/>
      <c r="U500" s="17"/>
      <c r="V500" s="18"/>
      <c r="W500" s="17"/>
      <c r="X500" s="17"/>
      <c r="Y500" s="20"/>
      <c r="AF500" s="29">
        <f t="shared" si="55"/>
        <v>0</v>
      </c>
      <c r="AG500" s="29">
        <f t="shared" si="56"/>
        <v>156.64845173041894</v>
      </c>
    </row>
    <row r="501" spans="1:33">
      <c r="A501" s="7"/>
      <c r="B501" s="7"/>
      <c r="C501" s="7"/>
      <c r="D501" s="8">
        <v>40520</v>
      </c>
      <c r="E501" s="9">
        <v>2196</v>
      </c>
      <c r="F501" s="8">
        <v>40520</v>
      </c>
      <c r="G501" s="10">
        <v>36</v>
      </c>
      <c r="H501" s="9">
        <v>252.9</v>
      </c>
      <c r="I501" s="11">
        <f t="shared" si="57"/>
        <v>41614.400000000001</v>
      </c>
      <c r="J501" s="12"/>
      <c r="K501" s="2"/>
      <c r="L501" s="1"/>
      <c r="M501" s="2"/>
      <c r="N501" s="2"/>
      <c r="O501" s="17"/>
      <c r="P501" s="17"/>
      <c r="Q501" s="17"/>
      <c r="R501" s="17"/>
      <c r="S501" s="17"/>
      <c r="T501" s="18"/>
      <c r="U501" s="17"/>
      <c r="V501" s="18"/>
      <c r="W501" s="17"/>
      <c r="X501" s="17"/>
      <c r="Y501" s="20"/>
      <c r="AF501" s="29">
        <f t="shared" si="55"/>
        <v>0</v>
      </c>
      <c r="AG501" s="29">
        <f t="shared" si="56"/>
        <v>46</v>
      </c>
    </row>
    <row r="502" spans="1:33">
      <c r="A502" s="7"/>
      <c r="B502" s="7"/>
      <c r="C502" s="7"/>
      <c r="D502" s="8">
        <v>40493</v>
      </c>
      <c r="E502" s="9">
        <v>11160</v>
      </c>
      <c r="F502" s="8">
        <v>40493</v>
      </c>
      <c r="G502" s="10">
        <v>36</v>
      </c>
      <c r="H502" s="9">
        <v>1640.42</v>
      </c>
      <c r="I502" s="11">
        <f t="shared" si="57"/>
        <v>41587.4</v>
      </c>
      <c r="J502" s="12"/>
      <c r="K502" s="2"/>
      <c r="L502" s="1"/>
      <c r="M502" s="2"/>
      <c r="N502" s="2"/>
      <c r="O502" s="17"/>
      <c r="P502" s="17"/>
      <c r="Q502" s="17"/>
      <c r="R502" s="17"/>
      <c r="S502" s="17"/>
      <c r="T502" s="18"/>
      <c r="U502" s="17"/>
      <c r="V502" s="18"/>
      <c r="W502" s="17"/>
      <c r="X502" s="17"/>
      <c r="Y502" s="20"/>
      <c r="AF502" s="29">
        <f t="shared" si="55"/>
        <v>0</v>
      </c>
      <c r="AG502" s="29">
        <f t="shared" si="56"/>
        <v>508.19672131147536</v>
      </c>
    </row>
    <row r="503" spans="1:33">
      <c r="A503" s="7"/>
      <c r="B503" s="7"/>
      <c r="C503" s="7"/>
      <c r="D503" s="8">
        <v>40211</v>
      </c>
      <c r="E503" s="9">
        <v>1050</v>
      </c>
      <c r="F503" s="8">
        <v>40211</v>
      </c>
      <c r="G503" s="10">
        <v>36</v>
      </c>
      <c r="H503" s="9">
        <v>455.12</v>
      </c>
      <c r="I503" s="11">
        <f t="shared" si="57"/>
        <v>41305.4</v>
      </c>
      <c r="J503" s="12"/>
      <c r="K503" s="2"/>
      <c r="L503" s="1"/>
      <c r="M503" s="2"/>
      <c r="N503" s="2"/>
      <c r="O503" s="17"/>
      <c r="P503" s="17"/>
      <c r="Q503" s="17"/>
      <c r="R503" s="17"/>
      <c r="S503" s="17"/>
      <c r="T503" s="18"/>
      <c r="U503" s="17"/>
      <c r="V503" s="18"/>
      <c r="W503" s="17"/>
      <c r="X503" s="17"/>
      <c r="Y503" s="20"/>
      <c r="AF503" s="29">
        <f t="shared" si="55"/>
        <v>0</v>
      </c>
      <c r="AG503" s="29">
        <f t="shared" si="56"/>
        <v>317.4863387978142</v>
      </c>
    </row>
    <row r="504" spans="1:33">
      <c r="A504" s="7"/>
      <c r="B504" s="7"/>
      <c r="C504" s="7"/>
      <c r="D504" s="8">
        <v>40211</v>
      </c>
      <c r="E504" s="9">
        <v>1050</v>
      </c>
      <c r="F504" s="8">
        <v>40211</v>
      </c>
      <c r="G504" s="10">
        <v>36</v>
      </c>
      <c r="H504" s="9">
        <v>455.12</v>
      </c>
      <c r="I504" s="11">
        <f t="shared" si="57"/>
        <v>41305.4</v>
      </c>
      <c r="J504" s="12"/>
      <c r="K504" s="2"/>
      <c r="L504" s="1"/>
      <c r="M504" s="2"/>
      <c r="N504" s="2"/>
      <c r="O504" s="17"/>
      <c r="P504" s="17"/>
      <c r="Q504" s="17"/>
      <c r="R504" s="17"/>
      <c r="S504" s="17"/>
      <c r="T504" s="18"/>
      <c r="U504" s="17"/>
      <c r="V504" s="18"/>
      <c r="W504" s="17"/>
      <c r="X504" s="17"/>
      <c r="Y504" s="20"/>
      <c r="AF504" s="29">
        <f t="shared" si="55"/>
        <v>0</v>
      </c>
      <c r="AG504" s="29">
        <f t="shared" si="56"/>
        <v>317.4863387978142</v>
      </c>
    </row>
    <row r="505" spans="1:33">
      <c r="A505" s="7"/>
      <c r="B505" s="7"/>
      <c r="C505" s="7"/>
      <c r="D505" s="8">
        <v>40211</v>
      </c>
      <c r="E505" s="9">
        <v>1050</v>
      </c>
      <c r="F505" s="8">
        <v>40211</v>
      </c>
      <c r="G505" s="10">
        <v>36</v>
      </c>
      <c r="H505" s="9">
        <v>455.12</v>
      </c>
      <c r="I505" s="11">
        <f t="shared" si="57"/>
        <v>41305.4</v>
      </c>
      <c r="J505" s="12"/>
      <c r="K505" s="2"/>
      <c r="L505" s="1"/>
      <c r="M505" s="2"/>
      <c r="N505" s="2"/>
      <c r="O505" s="17"/>
      <c r="P505" s="17"/>
      <c r="Q505" s="17"/>
      <c r="R505" s="17"/>
      <c r="S505" s="17"/>
      <c r="T505" s="18"/>
      <c r="U505" s="17"/>
      <c r="V505" s="18"/>
      <c r="W505" s="17"/>
      <c r="X505" s="17"/>
      <c r="Y505" s="20"/>
      <c r="AF505" s="29">
        <f t="shared" si="55"/>
        <v>0</v>
      </c>
      <c r="AG505" s="29">
        <f t="shared" si="56"/>
        <v>317.4863387978142</v>
      </c>
    </row>
    <row r="506" spans="1:33">
      <c r="A506" s="7"/>
      <c r="B506" s="7"/>
      <c r="C506" s="7"/>
      <c r="D506" s="8">
        <v>40211</v>
      </c>
      <c r="E506" s="9">
        <v>1050</v>
      </c>
      <c r="F506" s="8">
        <v>40211</v>
      </c>
      <c r="G506" s="10">
        <v>36</v>
      </c>
      <c r="H506" s="9">
        <v>455.12</v>
      </c>
      <c r="I506" s="11">
        <f t="shared" si="57"/>
        <v>41305.4</v>
      </c>
      <c r="J506" s="12"/>
      <c r="K506" s="2"/>
      <c r="L506" s="1"/>
      <c r="M506" s="2"/>
      <c r="N506" s="2"/>
      <c r="O506" s="17"/>
      <c r="P506" s="17"/>
      <c r="Q506" s="17"/>
      <c r="R506" s="17"/>
      <c r="S506" s="17"/>
      <c r="T506" s="18"/>
      <c r="U506" s="17"/>
      <c r="V506" s="18"/>
      <c r="W506" s="17"/>
      <c r="X506" s="17"/>
      <c r="Y506" s="20"/>
      <c r="AF506" s="29">
        <f t="shared" si="55"/>
        <v>0</v>
      </c>
      <c r="AG506" s="29">
        <f t="shared" si="56"/>
        <v>317.4863387978142</v>
      </c>
    </row>
    <row r="507" spans="1:33">
      <c r="A507" s="7"/>
      <c r="B507" s="7"/>
      <c r="C507" s="7"/>
      <c r="D507" s="8">
        <v>40382</v>
      </c>
      <c r="E507" s="9">
        <v>2000</v>
      </c>
      <c r="F507" s="8">
        <v>40382</v>
      </c>
      <c r="G507" s="10">
        <v>36</v>
      </c>
      <c r="H507" s="9">
        <v>548.61</v>
      </c>
      <c r="I507" s="11">
        <f t="shared" si="57"/>
        <v>41476.400000000001</v>
      </c>
      <c r="J507" s="12"/>
      <c r="K507" s="2"/>
      <c r="L507" s="1"/>
      <c r="M507" s="2"/>
      <c r="N507" s="2"/>
      <c r="O507" s="17"/>
      <c r="P507" s="17"/>
      <c r="Q507" s="17"/>
      <c r="R507" s="17"/>
      <c r="S507" s="17"/>
      <c r="T507" s="18"/>
      <c r="U507" s="17"/>
      <c r="V507" s="18"/>
      <c r="W507" s="17"/>
      <c r="X507" s="17"/>
      <c r="Y507" s="20"/>
      <c r="AF507" s="29">
        <f t="shared" si="55"/>
        <v>0</v>
      </c>
      <c r="AG507" s="29">
        <f t="shared" si="56"/>
        <v>293.26047358834245</v>
      </c>
    </row>
    <row r="508" spans="1:33">
      <c r="A508" s="7"/>
      <c r="B508" s="7"/>
      <c r="C508" s="7"/>
      <c r="D508" s="8">
        <v>40382</v>
      </c>
      <c r="E508" s="9">
        <v>2000</v>
      </c>
      <c r="F508" s="8">
        <v>40382</v>
      </c>
      <c r="G508" s="10">
        <v>36</v>
      </c>
      <c r="H508" s="9">
        <v>548.61</v>
      </c>
      <c r="I508" s="11">
        <f t="shared" si="57"/>
        <v>41476.400000000001</v>
      </c>
      <c r="J508" s="12"/>
      <c r="K508" s="2"/>
      <c r="L508" s="1"/>
      <c r="M508" s="2"/>
      <c r="N508" s="2"/>
      <c r="O508" s="17"/>
      <c r="P508" s="17"/>
      <c r="Q508" s="17"/>
      <c r="R508" s="17"/>
      <c r="S508" s="17"/>
      <c r="T508" s="18"/>
      <c r="U508" s="17"/>
      <c r="V508" s="18"/>
      <c r="W508" s="17"/>
      <c r="X508" s="17"/>
      <c r="Y508" s="20"/>
      <c r="AF508" s="29">
        <f t="shared" si="55"/>
        <v>0</v>
      </c>
      <c r="AG508" s="29">
        <f t="shared" si="56"/>
        <v>293.26047358834245</v>
      </c>
    </row>
    <row r="509" spans="1:33">
      <c r="A509" s="7"/>
      <c r="B509" s="7"/>
      <c r="C509" s="7"/>
      <c r="D509" s="8">
        <v>40470</v>
      </c>
      <c r="E509" s="9">
        <v>2202</v>
      </c>
      <c r="F509" s="8">
        <v>40470</v>
      </c>
      <c r="G509" s="10">
        <v>36</v>
      </c>
      <c r="H509" s="9">
        <v>393.77</v>
      </c>
      <c r="I509" s="11">
        <f t="shared" si="57"/>
        <v>41564.400000000001</v>
      </c>
      <c r="J509" s="12"/>
      <c r="K509" s="2"/>
      <c r="L509" s="1"/>
      <c r="M509" s="2"/>
      <c r="N509" s="2"/>
      <c r="O509" s="17"/>
      <c r="P509" s="17"/>
      <c r="Q509" s="17"/>
      <c r="R509" s="17"/>
      <c r="S509" s="17"/>
      <c r="T509" s="18"/>
      <c r="U509" s="17"/>
      <c r="V509" s="18"/>
      <c r="W509" s="17"/>
      <c r="X509" s="17"/>
      <c r="Y509" s="20"/>
      <c r="AF509" s="29">
        <f t="shared" si="55"/>
        <v>0</v>
      </c>
      <c r="AG509" s="29">
        <f t="shared" si="56"/>
        <v>146.39890710382514</v>
      </c>
    </row>
    <row r="510" spans="1:33">
      <c r="A510" s="7"/>
      <c r="B510" s="7"/>
      <c r="C510" s="7"/>
      <c r="D510" s="8">
        <v>40470</v>
      </c>
      <c r="E510" s="9">
        <v>2202</v>
      </c>
      <c r="F510" s="8">
        <v>40470</v>
      </c>
      <c r="G510" s="10">
        <v>36</v>
      </c>
      <c r="H510" s="9">
        <v>393.77</v>
      </c>
      <c r="I510" s="11">
        <f t="shared" si="57"/>
        <v>41564.400000000001</v>
      </c>
      <c r="J510" s="12"/>
      <c r="K510" s="2"/>
      <c r="L510" s="1"/>
      <c r="M510" s="2"/>
      <c r="N510" s="2"/>
      <c r="O510" s="17"/>
      <c r="P510" s="17"/>
      <c r="Q510" s="17"/>
      <c r="R510" s="17"/>
      <c r="S510" s="17"/>
      <c r="T510" s="18"/>
      <c r="U510" s="17"/>
      <c r="V510" s="18"/>
      <c r="W510" s="17"/>
      <c r="X510" s="17"/>
      <c r="Y510" s="20"/>
      <c r="AF510" s="29">
        <f t="shared" si="55"/>
        <v>0</v>
      </c>
      <c r="AG510" s="29">
        <f t="shared" si="56"/>
        <v>146.39890710382514</v>
      </c>
    </row>
    <row r="511" spans="1:33">
      <c r="A511" s="7"/>
      <c r="B511" s="7"/>
      <c r="C511" s="7"/>
      <c r="D511" s="8">
        <v>40470</v>
      </c>
      <c r="E511" s="9">
        <v>2050</v>
      </c>
      <c r="F511" s="8">
        <v>40470</v>
      </c>
      <c r="G511" s="10">
        <v>36</v>
      </c>
      <c r="H511" s="9">
        <v>366.58</v>
      </c>
      <c r="I511" s="11">
        <f t="shared" si="57"/>
        <v>41564.400000000001</v>
      </c>
      <c r="J511" s="12"/>
      <c r="K511" s="2"/>
      <c r="L511" s="1"/>
      <c r="M511" s="2"/>
      <c r="N511" s="2"/>
      <c r="O511" s="17"/>
      <c r="P511" s="17"/>
      <c r="Q511" s="17"/>
      <c r="R511" s="17"/>
      <c r="S511" s="17"/>
      <c r="T511" s="18"/>
      <c r="U511" s="17"/>
      <c r="V511" s="18"/>
      <c r="W511" s="17"/>
      <c r="X511" s="17"/>
      <c r="Y511" s="20"/>
      <c r="AF511" s="29">
        <f t="shared" si="55"/>
        <v>0</v>
      </c>
      <c r="AG511" s="29">
        <f t="shared" si="56"/>
        <v>136.29326047358833</v>
      </c>
    </row>
    <row r="512" spans="1:33">
      <c r="A512" s="7"/>
      <c r="B512" s="7"/>
      <c r="C512" s="7"/>
      <c r="D512" s="8">
        <v>40255</v>
      </c>
      <c r="E512" s="9">
        <v>880</v>
      </c>
      <c r="F512" s="8">
        <v>40255</v>
      </c>
      <c r="G512" s="10">
        <v>36</v>
      </c>
      <c r="H512" s="9">
        <v>353.43</v>
      </c>
      <c r="I512" s="11">
        <f t="shared" si="57"/>
        <v>41349.4</v>
      </c>
      <c r="J512" s="12"/>
      <c r="K512" s="2"/>
      <c r="L512" s="1"/>
      <c r="M512" s="2"/>
      <c r="N512" s="2"/>
      <c r="O512" s="17"/>
      <c r="P512" s="17"/>
      <c r="Q512" s="17"/>
      <c r="R512" s="17"/>
      <c r="S512" s="17"/>
      <c r="T512" s="18"/>
      <c r="U512" s="17"/>
      <c r="V512" s="18"/>
      <c r="W512" s="17"/>
      <c r="X512" s="17"/>
      <c r="Y512" s="20"/>
      <c r="AF512" s="29">
        <f t="shared" si="55"/>
        <v>0</v>
      </c>
      <c r="AG512" s="29">
        <f t="shared" si="56"/>
        <v>230.81967213114754</v>
      </c>
    </row>
    <row r="513" spans="1:33">
      <c r="A513" s="7"/>
      <c r="B513" s="7"/>
      <c r="C513" s="7"/>
      <c r="D513" s="8">
        <v>40396</v>
      </c>
      <c r="E513" s="9">
        <v>900</v>
      </c>
      <c r="F513" s="8">
        <v>40396</v>
      </c>
      <c r="G513" s="10">
        <v>36</v>
      </c>
      <c r="H513" s="9">
        <v>218.23</v>
      </c>
      <c r="I513" s="11">
        <f t="shared" si="57"/>
        <v>41490.400000000001</v>
      </c>
      <c r="J513" s="12"/>
      <c r="K513" s="2"/>
      <c r="L513" s="1"/>
      <c r="M513" s="2"/>
      <c r="N513" s="2"/>
      <c r="O513" s="17"/>
      <c r="P513" s="17"/>
      <c r="Q513" s="17"/>
      <c r="R513" s="17"/>
      <c r="S513" s="17"/>
      <c r="T513" s="18"/>
      <c r="U513" s="17"/>
      <c r="V513" s="18"/>
      <c r="W513" s="17"/>
      <c r="X513" s="17"/>
      <c r="Y513" s="20"/>
      <c r="AF513" s="29">
        <f t="shared" si="55"/>
        <v>0</v>
      </c>
      <c r="AG513" s="29">
        <f t="shared" si="56"/>
        <v>120.49180327868854</v>
      </c>
    </row>
    <row r="514" spans="1:33">
      <c r="A514" s="7"/>
      <c r="B514" s="7"/>
      <c r="C514" s="7"/>
      <c r="D514" s="8">
        <v>40463</v>
      </c>
      <c r="E514" s="9">
        <v>661</v>
      </c>
      <c r="F514" s="8">
        <v>40463</v>
      </c>
      <c r="G514" s="10">
        <v>36</v>
      </c>
      <c r="H514" s="9">
        <v>118.2</v>
      </c>
      <c r="I514" s="11">
        <f t="shared" si="57"/>
        <v>41557.4</v>
      </c>
      <c r="J514" s="12"/>
      <c r="K514" s="2"/>
      <c r="L514" s="1"/>
      <c r="M514" s="2"/>
      <c r="N514" s="2"/>
      <c r="O514" s="17"/>
      <c r="P514" s="17"/>
      <c r="Q514" s="17"/>
      <c r="R514" s="17"/>
      <c r="S514" s="17"/>
      <c r="T514" s="18"/>
      <c r="U514" s="17"/>
      <c r="V514" s="18"/>
      <c r="W514" s="17"/>
      <c r="X514" s="17"/>
      <c r="Y514" s="20"/>
      <c r="AF514" s="29">
        <f t="shared" si="55"/>
        <v>0</v>
      </c>
      <c r="AG514" s="29">
        <f t="shared" si="56"/>
        <v>48.160291438979968</v>
      </c>
    </row>
    <row r="515" spans="1:33">
      <c r="A515" s="7"/>
      <c r="B515" s="7"/>
      <c r="C515" s="7"/>
      <c r="D515" s="8">
        <v>40463</v>
      </c>
      <c r="E515" s="9">
        <v>661</v>
      </c>
      <c r="F515" s="8">
        <v>40463</v>
      </c>
      <c r="G515" s="10">
        <v>36</v>
      </c>
      <c r="H515" s="9">
        <v>118.2</v>
      </c>
      <c r="I515" s="11">
        <f t="shared" si="57"/>
        <v>41557.4</v>
      </c>
      <c r="J515" s="12"/>
      <c r="K515" s="2"/>
      <c r="L515" s="1"/>
      <c r="M515" s="2"/>
      <c r="N515" s="2"/>
      <c r="O515" s="17"/>
      <c r="P515" s="17"/>
      <c r="Q515" s="17"/>
      <c r="R515" s="17"/>
      <c r="S515" s="17"/>
      <c r="T515" s="18"/>
      <c r="U515" s="17"/>
      <c r="V515" s="18"/>
      <c r="W515" s="17"/>
      <c r="X515" s="17"/>
      <c r="Y515" s="20"/>
      <c r="AF515" s="29">
        <f t="shared" ref="AF515:AF578" si="58">IF(YEAR($F515)&gt;AF$2,0,IF(YEAR($F515)=AF$2,(CONCATENATE("31/12/",AF$2)-$D515)/(30.5*$G515)*$E515,IF(YEAR(($F515+$G515*30.5))&lt;AF$2,0,IF(YEAR($F515+$G515*30.5)=AF$2,$E515*(12/$G515)-(CONCATENATE("31/12/",YEAR($D515))-$D515)/(30.5*$G515)*$E515,$E515*12/$G515))))</f>
        <v>0</v>
      </c>
      <c r="AG515" s="29">
        <f t="shared" si="56"/>
        <v>48.160291438979968</v>
      </c>
    </row>
    <row r="516" spans="1:33">
      <c r="A516" s="7"/>
      <c r="B516" s="7"/>
      <c r="C516" s="7"/>
      <c r="D516" s="8">
        <v>40542</v>
      </c>
      <c r="E516" s="9">
        <v>1398.45</v>
      </c>
      <c r="F516" s="8">
        <v>40542</v>
      </c>
      <c r="G516" s="10">
        <v>36</v>
      </c>
      <c r="H516" s="9">
        <v>161.05000000000001</v>
      </c>
      <c r="I516" s="11">
        <f t="shared" si="57"/>
        <v>41636.400000000001</v>
      </c>
      <c r="J516" s="12"/>
      <c r="K516" s="2"/>
      <c r="L516" s="1"/>
      <c r="M516" s="2"/>
      <c r="N516" s="2"/>
      <c r="O516" s="17"/>
      <c r="P516" s="17"/>
      <c r="Q516" s="17"/>
      <c r="R516" s="17"/>
      <c r="S516" s="17"/>
      <c r="T516" s="18"/>
      <c r="U516" s="17"/>
      <c r="V516" s="18"/>
      <c r="W516" s="17"/>
      <c r="X516" s="17"/>
      <c r="Y516" s="20"/>
      <c r="AF516" s="29">
        <f t="shared" si="58"/>
        <v>0</v>
      </c>
      <c r="AG516" s="29">
        <f t="shared" si="56"/>
        <v>1.2736338797814208</v>
      </c>
    </row>
    <row r="517" spans="1:33">
      <c r="A517" s="7"/>
      <c r="B517" s="7"/>
      <c r="C517" s="7"/>
      <c r="D517" s="8">
        <v>40558</v>
      </c>
      <c r="E517" s="9">
        <v>1701</v>
      </c>
      <c r="F517" s="8">
        <v>40558</v>
      </c>
      <c r="G517" s="10">
        <v>36</v>
      </c>
      <c r="H517" s="9">
        <v>118.13</v>
      </c>
      <c r="I517" s="11">
        <f t="shared" si="57"/>
        <v>41652.400000000001</v>
      </c>
      <c r="J517" s="12"/>
      <c r="K517" s="2"/>
      <c r="L517" s="1"/>
      <c r="M517" s="2"/>
      <c r="N517" s="2"/>
      <c r="O517" s="17"/>
      <c r="P517" s="17"/>
      <c r="Q517" s="17"/>
      <c r="R517" s="17"/>
      <c r="S517" s="17"/>
      <c r="T517" s="18"/>
      <c r="U517" s="17"/>
      <c r="V517" s="18"/>
      <c r="W517" s="17"/>
      <c r="X517" s="17"/>
      <c r="Y517" s="20"/>
      <c r="AF517" s="29">
        <f t="shared" si="58"/>
        <v>0</v>
      </c>
      <c r="AG517" s="29">
        <f t="shared" ref="AG517:AG580" si="59">IF(YEAR($F517)&gt;AG$2,0,IF(YEAR($F517)=AG$2,(CONCATENATE("31/12/",AG$2)-$D517)/(30.5*$G517)*$E517,IF(YEAR(($F517+$G517*30.5))&lt;AG$2,0,IF(YEAR($F517+$G517*30.5)=AG$2,$E517*(12/$G517)-(CONCATENATE("31/12/",YEAR($D517))-$D517)/(30.5*$G517)*$E517,$E517*12/$G517))))</f>
        <v>0</v>
      </c>
    </row>
    <row r="518" spans="1:33">
      <c r="A518" s="7"/>
      <c r="B518" s="7"/>
      <c r="C518" s="7"/>
      <c r="D518" s="8">
        <v>40557</v>
      </c>
      <c r="E518" s="9">
        <v>525.35</v>
      </c>
      <c r="F518" s="8">
        <v>40557</v>
      </c>
      <c r="G518" s="10">
        <v>36</v>
      </c>
      <c r="H518" s="9">
        <v>36.479999999999997</v>
      </c>
      <c r="I518" s="11">
        <f t="shared" si="57"/>
        <v>41651.4</v>
      </c>
      <c r="J518" s="12"/>
      <c r="K518" s="2"/>
      <c r="L518" s="1"/>
      <c r="M518" s="2"/>
      <c r="N518" s="2"/>
      <c r="O518" s="17"/>
      <c r="P518" s="17"/>
      <c r="Q518" s="17"/>
      <c r="R518" s="17"/>
      <c r="S518" s="17"/>
      <c r="T518" s="18"/>
      <c r="U518" s="17"/>
      <c r="V518" s="18"/>
      <c r="W518" s="17"/>
      <c r="X518" s="17"/>
      <c r="Y518" s="20"/>
      <c r="AF518" s="29">
        <f t="shared" si="58"/>
        <v>0</v>
      </c>
      <c r="AG518" s="29">
        <f t="shared" si="59"/>
        <v>0</v>
      </c>
    </row>
    <row r="519" spans="1:33">
      <c r="A519" s="7"/>
      <c r="B519" s="7"/>
      <c r="C519" s="7"/>
      <c r="D519" s="8">
        <v>40577</v>
      </c>
      <c r="E519" s="9">
        <v>1187</v>
      </c>
      <c r="F519" s="8">
        <v>40577</v>
      </c>
      <c r="G519" s="10">
        <v>36</v>
      </c>
      <c r="H519" s="9">
        <v>41.22</v>
      </c>
      <c r="I519" s="11">
        <f t="shared" si="57"/>
        <v>41671.4</v>
      </c>
      <c r="J519" s="12"/>
      <c r="K519" s="2"/>
      <c r="L519" s="1"/>
      <c r="M519" s="2"/>
      <c r="N519" s="2"/>
      <c r="O519" s="17"/>
      <c r="P519" s="17"/>
      <c r="Q519" s="17"/>
      <c r="R519" s="17"/>
      <c r="S519" s="17"/>
      <c r="T519" s="18"/>
      <c r="U519" s="17"/>
      <c r="V519" s="18"/>
      <c r="W519" s="17"/>
      <c r="X519" s="17"/>
      <c r="Y519" s="20"/>
      <c r="AF519" s="29">
        <f t="shared" si="58"/>
        <v>0</v>
      </c>
      <c r="AG519" s="29">
        <f t="shared" si="59"/>
        <v>0</v>
      </c>
    </row>
    <row r="520" spans="1:33">
      <c r="A520" s="7"/>
      <c r="B520" s="7"/>
      <c r="C520" s="7"/>
      <c r="D520" s="8">
        <v>40577</v>
      </c>
      <c r="E520" s="9">
        <v>995</v>
      </c>
      <c r="F520" s="8">
        <v>40577</v>
      </c>
      <c r="G520" s="10">
        <v>36</v>
      </c>
      <c r="H520" s="9">
        <v>34.549999999999997</v>
      </c>
      <c r="I520" s="11">
        <f t="shared" si="57"/>
        <v>41671.4</v>
      </c>
      <c r="J520" s="12"/>
      <c r="K520" s="2"/>
      <c r="L520" s="1"/>
      <c r="M520" s="2"/>
      <c r="N520" s="2"/>
      <c r="O520" s="17"/>
      <c r="P520" s="17"/>
      <c r="Q520" s="17"/>
      <c r="R520" s="17"/>
      <c r="S520" s="17"/>
      <c r="T520" s="18"/>
      <c r="U520" s="17"/>
      <c r="V520" s="18"/>
      <c r="W520" s="17"/>
      <c r="X520" s="17"/>
      <c r="Y520" s="20"/>
      <c r="AF520" s="29">
        <f t="shared" si="58"/>
        <v>0</v>
      </c>
      <c r="AG520" s="29">
        <f t="shared" si="59"/>
        <v>0</v>
      </c>
    </row>
    <row r="521" spans="1:33">
      <c r="A521" s="7"/>
      <c r="B521" s="7"/>
      <c r="C521" s="7"/>
      <c r="D521" s="8">
        <v>40578</v>
      </c>
      <c r="E521" s="9">
        <v>895</v>
      </c>
      <c r="F521" s="8">
        <v>40578</v>
      </c>
      <c r="G521" s="10">
        <v>36</v>
      </c>
      <c r="H521" s="9">
        <v>31.08</v>
      </c>
      <c r="I521" s="11">
        <f t="shared" si="57"/>
        <v>41672.400000000001</v>
      </c>
      <c r="J521" s="12"/>
      <c r="K521" s="2"/>
      <c r="L521" s="1"/>
      <c r="M521" s="2"/>
      <c r="N521" s="2"/>
      <c r="O521" s="17"/>
      <c r="P521" s="17"/>
      <c r="Q521" s="17"/>
      <c r="R521" s="17"/>
      <c r="S521" s="17"/>
      <c r="T521" s="18"/>
      <c r="U521" s="17"/>
      <c r="V521" s="18"/>
      <c r="W521" s="17"/>
      <c r="X521" s="17"/>
      <c r="Y521" s="20"/>
      <c r="AF521" s="29">
        <f t="shared" si="58"/>
        <v>0</v>
      </c>
      <c r="AG521" s="29">
        <f t="shared" si="59"/>
        <v>0</v>
      </c>
    </row>
    <row r="522" spans="1:33">
      <c r="A522" s="7"/>
      <c r="B522" s="7"/>
      <c r="C522" s="7"/>
      <c r="D522" s="8">
        <v>40578</v>
      </c>
      <c r="E522" s="9">
        <v>895</v>
      </c>
      <c r="F522" s="8">
        <v>40578</v>
      </c>
      <c r="G522" s="10">
        <v>36</v>
      </c>
      <c r="H522" s="9">
        <v>31.08</v>
      </c>
      <c r="I522" s="11">
        <f t="shared" si="57"/>
        <v>41672.400000000001</v>
      </c>
      <c r="J522" s="12"/>
      <c r="K522" s="2"/>
      <c r="L522" s="1"/>
      <c r="M522" s="2"/>
      <c r="N522" s="2"/>
      <c r="O522" s="17"/>
      <c r="P522" s="17"/>
      <c r="Q522" s="17"/>
      <c r="R522" s="17"/>
      <c r="S522" s="17"/>
      <c r="T522" s="18"/>
      <c r="U522" s="17"/>
      <c r="V522" s="18"/>
      <c r="W522" s="17"/>
      <c r="X522" s="17"/>
      <c r="Y522" s="20"/>
      <c r="AF522" s="29">
        <f t="shared" si="58"/>
        <v>0</v>
      </c>
      <c r="AG522" s="29">
        <f t="shared" si="59"/>
        <v>0</v>
      </c>
    </row>
    <row r="523" spans="1:33">
      <c r="A523" s="7"/>
      <c r="B523" s="7"/>
      <c r="C523" s="7"/>
      <c r="D523" s="8">
        <v>40578</v>
      </c>
      <c r="E523" s="9">
        <v>895</v>
      </c>
      <c r="F523" s="8">
        <v>40578</v>
      </c>
      <c r="G523" s="10">
        <v>36</v>
      </c>
      <c r="H523" s="9">
        <v>31.08</v>
      </c>
      <c r="I523" s="11">
        <f t="shared" si="57"/>
        <v>41672.400000000001</v>
      </c>
      <c r="J523" s="12"/>
      <c r="K523" s="2"/>
      <c r="L523" s="1"/>
      <c r="M523" s="2"/>
      <c r="N523" s="2"/>
      <c r="O523" s="17"/>
      <c r="P523" s="17"/>
      <c r="Q523" s="17"/>
      <c r="R523" s="17"/>
      <c r="S523" s="17"/>
      <c r="T523" s="18"/>
      <c r="U523" s="17"/>
      <c r="V523" s="18"/>
      <c r="W523" s="17"/>
      <c r="X523" s="17"/>
      <c r="Y523" s="20"/>
      <c r="AF523" s="29">
        <f t="shared" si="58"/>
        <v>0</v>
      </c>
      <c r="AG523" s="29">
        <f t="shared" si="59"/>
        <v>0</v>
      </c>
    </row>
    <row r="524" spans="1:33">
      <c r="A524" s="7"/>
      <c r="B524" s="7"/>
      <c r="C524" s="7"/>
      <c r="D524" s="8">
        <v>40578</v>
      </c>
      <c r="E524" s="9">
        <v>895</v>
      </c>
      <c r="F524" s="8">
        <v>40578</v>
      </c>
      <c r="G524" s="10">
        <v>36</v>
      </c>
      <c r="H524" s="9">
        <v>31.08</v>
      </c>
      <c r="I524" s="11">
        <f t="shared" si="57"/>
        <v>41672.400000000001</v>
      </c>
      <c r="J524" s="12"/>
      <c r="K524" s="2"/>
      <c r="L524" s="1"/>
      <c r="M524" s="2"/>
      <c r="N524" s="2"/>
      <c r="O524" s="17"/>
      <c r="P524" s="17"/>
      <c r="Q524" s="17"/>
      <c r="R524" s="17"/>
      <c r="S524" s="17"/>
      <c r="T524" s="18"/>
      <c r="U524" s="17"/>
      <c r="V524" s="18"/>
      <c r="W524" s="17"/>
      <c r="X524" s="17"/>
      <c r="Y524" s="20"/>
      <c r="AF524" s="29">
        <f t="shared" si="58"/>
        <v>0</v>
      </c>
      <c r="AG524" s="29">
        <f t="shared" si="59"/>
        <v>0</v>
      </c>
    </row>
    <row r="525" spans="1:33">
      <c r="A525" s="7"/>
      <c r="B525" s="7"/>
      <c r="C525" s="7"/>
      <c r="D525" s="8">
        <v>40578</v>
      </c>
      <c r="E525" s="9">
        <v>895</v>
      </c>
      <c r="F525" s="8">
        <v>40578</v>
      </c>
      <c r="G525" s="10">
        <v>36</v>
      </c>
      <c r="H525" s="9">
        <v>31.08</v>
      </c>
      <c r="I525" s="11">
        <f t="shared" si="57"/>
        <v>41672.400000000001</v>
      </c>
      <c r="J525" s="12"/>
      <c r="K525" s="2"/>
      <c r="L525" s="1"/>
      <c r="M525" s="2"/>
      <c r="N525" s="2"/>
      <c r="O525" s="17"/>
      <c r="P525" s="17"/>
      <c r="Q525" s="17"/>
      <c r="R525" s="17"/>
      <c r="S525" s="17"/>
      <c r="T525" s="18"/>
      <c r="U525" s="17"/>
      <c r="V525" s="18"/>
      <c r="W525" s="17"/>
      <c r="X525" s="17"/>
      <c r="Y525" s="20"/>
      <c r="AF525" s="29">
        <f t="shared" si="58"/>
        <v>0</v>
      </c>
      <c r="AG525" s="29">
        <f t="shared" si="59"/>
        <v>0</v>
      </c>
    </row>
    <row r="526" spans="1:33">
      <c r="A526" s="7"/>
      <c r="B526" s="7"/>
      <c r="C526" s="7"/>
      <c r="D526" s="8">
        <v>40578</v>
      </c>
      <c r="E526" s="9">
        <v>895</v>
      </c>
      <c r="F526" s="8">
        <v>40578</v>
      </c>
      <c r="G526" s="10">
        <v>36</v>
      </c>
      <c r="H526" s="9">
        <v>31.08</v>
      </c>
      <c r="I526" s="11">
        <f t="shared" si="57"/>
        <v>41672.400000000001</v>
      </c>
      <c r="J526" s="12"/>
      <c r="K526" s="2"/>
      <c r="L526" s="1"/>
      <c r="M526" s="2"/>
      <c r="N526" s="2"/>
      <c r="O526" s="17"/>
      <c r="P526" s="17"/>
      <c r="Q526" s="17"/>
      <c r="R526" s="17"/>
      <c r="S526" s="17"/>
      <c r="T526" s="18"/>
      <c r="U526" s="17"/>
      <c r="V526" s="18"/>
      <c r="W526" s="17"/>
      <c r="X526" s="17"/>
      <c r="Y526" s="20"/>
      <c r="AF526" s="29">
        <f t="shared" si="58"/>
        <v>0</v>
      </c>
      <c r="AG526" s="29">
        <f t="shared" si="59"/>
        <v>0</v>
      </c>
    </row>
    <row r="527" spans="1:33">
      <c r="A527" s="7"/>
      <c r="B527" s="7"/>
      <c r="C527" s="7"/>
      <c r="D527" s="8">
        <v>40578</v>
      </c>
      <c r="E527" s="9">
        <v>895</v>
      </c>
      <c r="F527" s="8">
        <v>40578</v>
      </c>
      <c r="G527" s="10">
        <v>36</v>
      </c>
      <c r="H527" s="9">
        <v>31.08</v>
      </c>
      <c r="I527" s="11">
        <f t="shared" si="57"/>
        <v>41672.400000000001</v>
      </c>
      <c r="J527" s="12"/>
      <c r="K527" s="2"/>
      <c r="L527" s="1"/>
      <c r="M527" s="2"/>
      <c r="N527" s="2"/>
      <c r="O527" s="17"/>
      <c r="P527" s="17"/>
      <c r="Q527" s="17"/>
      <c r="R527" s="17"/>
      <c r="S527" s="17"/>
      <c r="T527" s="18"/>
      <c r="U527" s="17"/>
      <c r="V527" s="18"/>
      <c r="W527" s="17"/>
      <c r="X527" s="17"/>
      <c r="Y527" s="20"/>
      <c r="AF527" s="29">
        <f t="shared" si="58"/>
        <v>0</v>
      </c>
      <c r="AG527" s="29">
        <f t="shared" si="59"/>
        <v>0</v>
      </c>
    </row>
    <row r="528" spans="1:33">
      <c r="A528" s="7"/>
      <c r="B528" s="7"/>
      <c r="C528" s="7"/>
      <c r="D528" s="8">
        <v>40578</v>
      </c>
      <c r="E528" s="9">
        <v>895</v>
      </c>
      <c r="F528" s="8">
        <v>40578</v>
      </c>
      <c r="G528" s="10">
        <v>36</v>
      </c>
      <c r="H528" s="9">
        <v>31.08</v>
      </c>
      <c r="I528" s="11">
        <f t="shared" si="57"/>
        <v>41672.400000000001</v>
      </c>
      <c r="J528" s="12"/>
      <c r="K528" s="2"/>
      <c r="L528" s="1"/>
      <c r="M528" s="2"/>
      <c r="N528" s="2"/>
      <c r="O528" s="17"/>
      <c r="P528" s="17"/>
      <c r="Q528" s="17"/>
      <c r="R528" s="17"/>
      <c r="S528" s="17"/>
      <c r="T528" s="18"/>
      <c r="U528" s="17"/>
      <c r="V528" s="18"/>
      <c r="W528" s="17"/>
      <c r="X528" s="17"/>
      <c r="Y528" s="20"/>
      <c r="AF528" s="29">
        <f t="shared" si="58"/>
        <v>0</v>
      </c>
      <c r="AG528" s="29">
        <f t="shared" si="59"/>
        <v>0</v>
      </c>
    </row>
    <row r="529" spans="1:33">
      <c r="A529" s="7"/>
      <c r="B529" s="7"/>
      <c r="C529" s="7"/>
      <c r="D529" s="8">
        <v>40578</v>
      </c>
      <c r="E529" s="9">
        <v>895</v>
      </c>
      <c r="F529" s="8">
        <v>40578</v>
      </c>
      <c r="G529" s="10">
        <v>36</v>
      </c>
      <c r="H529" s="9">
        <v>31.08</v>
      </c>
      <c r="I529" s="11">
        <f t="shared" si="57"/>
        <v>41672.400000000001</v>
      </c>
      <c r="J529" s="12"/>
      <c r="K529" s="2"/>
      <c r="L529" s="1"/>
      <c r="M529" s="2"/>
      <c r="N529" s="2"/>
      <c r="O529" s="17"/>
      <c r="P529" s="17"/>
      <c r="Q529" s="17"/>
      <c r="R529" s="17"/>
      <c r="S529" s="17"/>
      <c r="T529" s="18"/>
      <c r="U529" s="17"/>
      <c r="V529" s="18"/>
      <c r="W529" s="17"/>
      <c r="X529" s="17"/>
      <c r="Y529" s="20"/>
      <c r="AF529" s="29">
        <f t="shared" si="58"/>
        <v>0</v>
      </c>
      <c r="AG529" s="29">
        <f t="shared" si="59"/>
        <v>0</v>
      </c>
    </row>
    <row r="530" spans="1:33">
      <c r="A530" s="7"/>
      <c r="B530" s="7"/>
      <c r="C530" s="7"/>
      <c r="D530" s="8">
        <v>40578</v>
      </c>
      <c r="E530" s="9">
        <v>895</v>
      </c>
      <c r="F530" s="8">
        <v>40578</v>
      </c>
      <c r="G530" s="10">
        <v>36</v>
      </c>
      <c r="H530" s="9">
        <v>31.08</v>
      </c>
      <c r="I530" s="11">
        <f t="shared" si="57"/>
        <v>41672.400000000001</v>
      </c>
      <c r="J530" s="12"/>
      <c r="K530" s="2"/>
      <c r="L530" s="1"/>
      <c r="M530" s="2"/>
      <c r="N530" s="2"/>
      <c r="O530" s="17"/>
      <c r="P530" s="17"/>
      <c r="Q530" s="17"/>
      <c r="R530" s="17"/>
      <c r="S530" s="17"/>
      <c r="T530" s="18"/>
      <c r="U530" s="17"/>
      <c r="V530" s="18"/>
      <c r="W530" s="17"/>
      <c r="X530" s="17"/>
      <c r="Y530" s="20"/>
      <c r="AF530" s="29">
        <f t="shared" si="58"/>
        <v>0</v>
      </c>
      <c r="AG530" s="29">
        <f t="shared" si="59"/>
        <v>0</v>
      </c>
    </row>
    <row r="531" spans="1:33">
      <c r="A531" s="7"/>
      <c r="B531" s="7"/>
      <c r="C531" s="7"/>
      <c r="D531" s="8">
        <v>40578</v>
      </c>
      <c r="E531" s="9">
        <v>617</v>
      </c>
      <c r="F531" s="8">
        <v>40578</v>
      </c>
      <c r="G531" s="10">
        <v>36</v>
      </c>
      <c r="H531" s="9">
        <v>21.42</v>
      </c>
      <c r="I531" s="11">
        <f t="shared" si="57"/>
        <v>41672.400000000001</v>
      </c>
      <c r="J531" s="12"/>
      <c r="K531" s="2"/>
      <c r="L531" s="1"/>
      <c r="M531" s="2"/>
      <c r="N531" s="2"/>
      <c r="O531" s="17"/>
      <c r="P531" s="17"/>
      <c r="Q531" s="17"/>
      <c r="R531" s="17"/>
      <c r="S531" s="17"/>
      <c r="T531" s="18"/>
      <c r="U531" s="17"/>
      <c r="V531" s="18"/>
      <c r="W531" s="17"/>
      <c r="X531" s="17"/>
      <c r="Y531" s="20"/>
      <c r="AF531" s="29">
        <f t="shared" si="58"/>
        <v>0</v>
      </c>
      <c r="AG531" s="29">
        <f t="shared" si="59"/>
        <v>0</v>
      </c>
    </row>
    <row r="532" spans="1:33">
      <c r="A532" s="7"/>
      <c r="B532" s="7"/>
      <c r="C532" s="7"/>
      <c r="D532" s="8">
        <v>40578</v>
      </c>
      <c r="E532" s="9">
        <v>617</v>
      </c>
      <c r="F532" s="8">
        <v>40578</v>
      </c>
      <c r="G532" s="10">
        <v>36</v>
      </c>
      <c r="H532" s="9">
        <v>21.42</v>
      </c>
      <c r="I532" s="11">
        <f t="shared" si="57"/>
        <v>41672.400000000001</v>
      </c>
      <c r="J532" s="12"/>
      <c r="K532" s="2"/>
      <c r="L532" s="1"/>
      <c r="M532" s="2"/>
      <c r="N532" s="2"/>
      <c r="O532" s="17"/>
      <c r="P532" s="17"/>
      <c r="Q532" s="17"/>
      <c r="R532" s="17"/>
      <c r="S532" s="17"/>
      <c r="T532" s="18"/>
      <c r="U532" s="17"/>
      <c r="V532" s="18"/>
      <c r="W532" s="17"/>
      <c r="X532" s="17"/>
      <c r="Y532" s="20"/>
      <c r="AF532" s="29">
        <f t="shared" si="58"/>
        <v>0</v>
      </c>
      <c r="AG532" s="29">
        <f t="shared" si="59"/>
        <v>0</v>
      </c>
    </row>
    <row r="533" spans="1:33">
      <c r="A533" s="7"/>
      <c r="B533" s="7"/>
      <c r="C533" s="7"/>
      <c r="D533" s="8">
        <v>40555</v>
      </c>
      <c r="E533" s="9">
        <v>781.96</v>
      </c>
      <c r="F533" s="8">
        <v>40555</v>
      </c>
      <c r="G533" s="10">
        <v>36</v>
      </c>
      <c r="H533" s="9">
        <v>54.3</v>
      </c>
      <c r="I533" s="11">
        <f t="shared" si="57"/>
        <v>41649.4</v>
      </c>
      <c r="J533" s="12"/>
      <c r="K533" s="2"/>
      <c r="L533" s="1"/>
      <c r="M533" s="2"/>
      <c r="N533" s="2"/>
      <c r="O533" s="17"/>
      <c r="P533" s="17"/>
      <c r="Q533" s="17"/>
      <c r="R533" s="17"/>
      <c r="S533" s="17"/>
      <c r="T533" s="18"/>
      <c r="U533" s="17"/>
      <c r="V533" s="18"/>
      <c r="W533" s="17"/>
      <c r="X533" s="17"/>
      <c r="Y533" s="20"/>
      <c r="AF533" s="29">
        <f t="shared" si="58"/>
        <v>0</v>
      </c>
      <c r="AG533" s="29">
        <f t="shared" si="59"/>
        <v>0</v>
      </c>
    </row>
    <row r="534" spans="1:33">
      <c r="A534" s="7"/>
      <c r="B534" s="7"/>
      <c r="C534" s="7"/>
      <c r="D534" s="8">
        <v>32241</v>
      </c>
      <c r="E534" s="9">
        <v>508.68</v>
      </c>
      <c r="F534" s="8">
        <v>32241</v>
      </c>
      <c r="G534" s="10">
        <v>36</v>
      </c>
      <c r="H534" s="9">
        <v>508.68</v>
      </c>
      <c r="I534" s="11">
        <v>33321</v>
      </c>
      <c r="J534" s="12"/>
      <c r="K534" s="2"/>
      <c r="L534" s="1"/>
      <c r="M534" s="2"/>
      <c r="N534" s="2"/>
      <c r="O534" s="17"/>
      <c r="P534" s="17"/>
      <c r="Q534" s="17"/>
      <c r="R534" s="17"/>
      <c r="S534" s="17"/>
      <c r="T534" s="18"/>
      <c r="U534" s="17"/>
      <c r="V534" s="18"/>
      <c r="W534" s="17"/>
      <c r="X534" s="17"/>
      <c r="Y534" s="20"/>
      <c r="AF534" s="29">
        <f t="shared" si="58"/>
        <v>0</v>
      </c>
      <c r="AG534" s="29">
        <f t="shared" si="59"/>
        <v>0</v>
      </c>
    </row>
    <row r="535" spans="1:33" hidden="1">
      <c r="A535" s="7" t="s">
        <v>111</v>
      </c>
      <c r="B535" s="7" t="s">
        <v>112</v>
      </c>
      <c r="C535" s="7" t="s">
        <v>113</v>
      </c>
      <c r="D535" s="8">
        <v>32667</v>
      </c>
      <c r="E535" s="9">
        <v>859.09</v>
      </c>
      <c r="F535" s="8">
        <v>32667</v>
      </c>
      <c r="G535" s="10">
        <v>120</v>
      </c>
      <c r="H535" s="9">
        <v>859.09</v>
      </c>
      <c r="I535" s="11">
        <v>36267</v>
      </c>
      <c r="J535" s="12">
        <f t="shared" ref="J515:J578" si="60">E535-H535</f>
        <v>0</v>
      </c>
      <c r="K535" s="2">
        <f t="shared" ref="K515:K578" si="61">IF(J535=0,0,E535/G535)</f>
        <v>0</v>
      </c>
      <c r="L535" s="1">
        <f t="shared" ref="L516:L579" si="62">IF(I535&lt;$L$1,0,I535-$L$1)</f>
        <v>36267</v>
      </c>
      <c r="M535" s="2">
        <f t="shared" ref="M515:M578" si="63">IF(L535&gt;300,300*E535/(G535*30),L535*E535/(G535*30))</f>
        <v>71.590833333333336</v>
      </c>
      <c r="N535" s="2">
        <f t="shared" ref="N515:N578" si="64">J535-M535</f>
        <v>-71.590833333333336</v>
      </c>
      <c r="O535" s="17">
        <f t="shared" ref="O495:O558" si="65">IF((K535*12)&gt;N535,N535,(K535*12))</f>
        <v>-71.590833333333336</v>
      </c>
      <c r="P535" s="17">
        <f t="shared" ref="P516:P579" si="66">N535-O535</f>
        <v>0</v>
      </c>
      <c r="Q535" s="17">
        <f t="shared" ref="Q516:Q579" si="67">IF(($K535*12)&gt;P535,P535,($K535*12))</f>
        <v>0</v>
      </c>
      <c r="R535" s="17">
        <f t="shared" ref="R516:R579" si="68">P535-Q535</f>
        <v>0</v>
      </c>
      <c r="S535" s="17">
        <f t="shared" ref="S516:S579" si="69">IF(($K535*12)&gt;R535,R535,($K535*12))</f>
        <v>0</v>
      </c>
      <c r="T535" s="18">
        <f t="shared" ref="T516:T579" si="70">R535-S535</f>
        <v>0</v>
      </c>
      <c r="U535" s="17">
        <f t="shared" ref="U516:U579" si="71">IF(($K535*12)&gt;T535,T535,($K535*12))</f>
        <v>0</v>
      </c>
      <c r="V535" s="18">
        <f t="shared" ref="V516:V579" si="72">T535-U535</f>
        <v>0</v>
      </c>
      <c r="W535" s="17">
        <f t="shared" ref="W516:W579" si="73">IF(($K535*12)&gt;V535,V535,($K535*12))</f>
        <v>0</v>
      </c>
      <c r="X535" s="17"/>
      <c r="Y535" s="20">
        <f t="shared" ref="Y515:Y578" si="74">IF(E535=0,"",IF((G536/12)&lt;&gt;"",DATE(YEAR(D535)+$Y$1,MONTH($Z$1),DAY($Z$1)),""))</f>
        <v>32508</v>
      </c>
      <c r="Z535">
        <f t="shared" ref="Z517:Z580" si="75">IF(E535=0,0,E535/((G535/12))*((Y535-D535)/365))</f>
        <v>-37.423372602739725</v>
      </c>
      <c r="AA535">
        <f t="shared" ref="AA515:AA578" si="76">E535/(G535/12)</f>
        <v>85.909000000000006</v>
      </c>
      <c r="AB535">
        <f t="shared" ref="AB518:AB581" si="77">AA535-Z535</f>
        <v>123.33237260273972</v>
      </c>
      <c r="AF535" s="29">
        <f t="shared" si="58"/>
        <v>0</v>
      </c>
      <c r="AG535" s="29">
        <f t="shared" si="59"/>
        <v>0</v>
      </c>
    </row>
    <row r="536" spans="1:33" hidden="1">
      <c r="A536" s="7" t="s">
        <v>114</v>
      </c>
      <c r="B536" s="7" t="s">
        <v>115</v>
      </c>
      <c r="C536" s="7" t="s">
        <v>113</v>
      </c>
      <c r="D536" s="8">
        <v>32700</v>
      </c>
      <c r="E536" s="9">
        <v>1321.05</v>
      </c>
      <c r="F536" s="8">
        <v>32700</v>
      </c>
      <c r="G536" s="10">
        <v>120</v>
      </c>
      <c r="H536" s="9">
        <v>1321.05</v>
      </c>
      <c r="I536" s="11">
        <v>36300</v>
      </c>
      <c r="J536" s="12">
        <f t="shared" si="60"/>
        <v>0</v>
      </c>
      <c r="K536" s="2">
        <f t="shared" si="61"/>
        <v>0</v>
      </c>
      <c r="L536" s="1">
        <f t="shared" si="62"/>
        <v>36300</v>
      </c>
      <c r="M536" s="2">
        <f t="shared" si="63"/>
        <v>110.08750000000001</v>
      </c>
      <c r="N536" s="2">
        <f t="shared" si="64"/>
        <v>-110.08750000000001</v>
      </c>
      <c r="O536" s="17">
        <f t="shared" si="65"/>
        <v>-110.08750000000001</v>
      </c>
      <c r="P536" s="17">
        <f t="shared" si="66"/>
        <v>0</v>
      </c>
      <c r="Q536" s="17">
        <f t="shared" si="67"/>
        <v>0</v>
      </c>
      <c r="R536" s="17">
        <f t="shared" si="68"/>
        <v>0</v>
      </c>
      <c r="S536" s="17">
        <f t="shared" si="69"/>
        <v>0</v>
      </c>
      <c r="T536" s="18">
        <f t="shared" si="70"/>
        <v>0</v>
      </c>
      <c r="U536" s="17">
        <f t="shared" si="71"/>
        <v>0</v>
      </c>
      <c r="V536" s="18">
        <f t="shared" si="72"/>
        <v>0</v>
      </c>
      <c r="W536" s="17">
        <f t="shared" si="73"/>
        <v>0</v>
      </c>
      <c r="X536" s="17"/>
      <c r="Y536" s="20">
        <f t="shared" si="74"/>
        <v>32508</v>
      </c>
      <c r="Z536">
        <f t="shared" si="75"/>
        <v>-69.490849315068488</v>
      </c>
      <c r="AA536">
        <f t="shared" si="76"/>
        <v>132.10499999999999</v>
      </c>
      <c r="AB536">
        <f t="shared" si="77"/>
        <v>201.59584931506848</v>
      </c>
      <c r="AF536" s="29">
        <f t="shared" si="58"/>
        <v>0</v>
      </c>
      <c r="AG536" s="29">
        <f t="shared" si="59"/>
        <v>0</v>
      </c>
    </row>
    <row r="537" spans="1:33" hidden="1">
      <c r="A537" s="7" t="s">
        <v>116</v>
      </c>
      <c r="B537" s="7" t="s">
        <v>117</v>
      </c>
      <c r="C537" s="7" t="s">
        <v>113</v>
      </c>
      <c r="D537" s="8">
        <v>32841</v>
      </c>
      <c r="E537" s="9">
        <v>9753.76</v>
      </c>
      <c r="F537" s="8">
        <v>32841</v>
      </c>
      <c r="G537" s="10">
        <v>120</v>
      </c>
      <c r="H537" s="9">
        <v>9753.76</v>
      </c>
      <c r="I537" s="11">
        <v>36441</v>
      </c>
      <c r="J537" s="12">
        <f t="shared" si="60"/>
        <v>0</v>
      </c>
      <c r="K537" s="2">
        <f t="shared" si="61"/>
        <v>0</v>
      </c>
      <c r="L537" s="1">
        <f t="shared" si="62"/>
        <v>36441</v>
      </c>
      <c r="M537" s="2">
        <f t="shared" si="63"/>
        <v>812.81333333333339</v>
      </c>
      <c r="N537" s="2">
        <f t="shared" si="64"/>
        <v>-812.81333333333339</v>
      </c>
      <c r="O537" s="17">
        <f t="shared" si="65"/>
        <v>-812.81333333333339</v>
      </c>
      <c r="P537" s="17">
        <f t="shared" si="66"/>
        <v>0</v>
      </c>
      <c r="Q537" s="17">
        <f t="shared" si="67"/>
        <v>0</v>
      </c>
      <c r="R537" s="17">
        <f t="shared" si="68"/>
        <v>0</v>
      </c>
      <c r="S537" s="17">
        <f t="shared" si="69"/>
        <v>0</v>
      </c>
      <c r="T537" s="18">
        <f t="shared" si="70"/>
        <v>0</v>
      </c>
      <c r="U537" s="17">
        <f t="shared" si="71"/>
        <v>0</v>
      </c>
      <c r="V537" s="18">
        <f t="shared" si="72"/>
        <v>0</v>
      </c>
      <c r="W537" s="17">
        <f t="shared" si="73"/>
        <v>0</v>
      </c>
      <c r="X537" s="17"/>
      <c r="Y537" s="20">
        <f t="shared" si="74"/>
        <v>32508</v>
      </c>
      <c r="Z537">
        <f t="shared" si="75"/>
        <v>-889.86358356164385</v>
      </c>
      <c r="AA537">
        <f t="shared" si="76"/>
        <v>975.37599999999998</v>
      </c>
      <c r="AB537">
        <f t="shared" si="77"/>
        <v>1865.2395835616439</v>
      </c>
      <c r="AF537" s="29">
        <f t="shared" si="58"/>
        <v>0</v>
      </c>
      <c r="AG537" s="29">
        <f t="shared" si="59"/>
        <v>0</v>
      </c>
    </row>
    <row r="538" spans="1:33" hidden="1">
      <c r="A538" s="7" t="s">
        <v>118</v>
      </c>
      <c r="B538" s="7" t="s">
        <v>119</v>
      </c>
      <c r="C538" s="7" t="s">
        <v>113</v>
      </c>
      <c r="D538" s="8">
        <v>32882</v>
      </c>
      <c r="E538" s="9">
        <v>1385.09</v>
      </c>
      <c r="F538" s="8">
        <v>32882</v>
      </c>
      <c r="G538" s="10">
        <v>120</v>
      </c>
      <c r="H538" s="9">
        <v>1385.09</v>
      </c>
      <c r="I538" s="11">
        <v>36482</v>
      </c>
      <c r="J538" s="12">
        <f t="shared" si="60"/>
        <v>0</v>
      </c>
      <c r="K538" s="2">
        <f t="shared" si="61"/>
        <v>0</v>
      </c>
      <c r="L538" s="1">
        <f t="shared" si="62"/>
        <v>36482</v>
      </c>
      <c r="M538" s="2">
        <f t="shared" si="63"/>
        <v>115.42416666666666</v>
      </c>
      <c r="N538" s="2">
        <f t="shared" si="64"/>
        <v>-115.42416666666666</v>
      </c>
      <c r="O538" s="17">
        <f t="shared" si="65"/>
        <v>-115.42416666666666</v>
      </c>
      <c r="P538" s="17">
        <f t="shared" si="66"/>
        <v>0</v>
      </c>
      <c r="Q538" s="17">
        <f t="shared" si="67"/>
        <v>0</v>
      </c>
      <c r="R538" s="17">
        <f t="shared" si="68"/>
        <v>0</v>
      </c>
      <c r="S538" s="17">
        <f t="shared" si="69"/>
        <v>0</v>
      </c>
      <c r="T538" s="18">
        <f t="shared" si="70"/>
        <v>0</v>
      </c>
      <c r="U538" s="17">
        <f t="shared" si="71"/>
        <v>0</v>
      </c>
      <c r="V538" s="18">
        <f t="shared" si="72"/>
        <v>0</v>
      </c>
      <c r="W538" s="17">
        <f t="shared" si="73"/>
        <v>0</v>
      </c>
      <c r="X538" s="17"/>
      <c r="Y538" s="20">
        <f t="shared" si="74"/>
        <v>32873</v>
      </c>
      <c r="Z538">
        <f t="shared" si="75"/>
        <v>-3.4152904109589035</v>
      </c>
      <c r="AA538">
        <f t="shared" si="76"/>
        <v>138.50899999999999</v>
      </c>
      <c r="AB538">
        <f t="shared" si="77"/>
        <v>141.92429041095889</v>
      </c>
      <c r="AF538" s="29">
        <f t="shared" si="58"/>
        <v>0</v>
      </c>
      <c r="AG538" s="29">
        <f t="shared" si="59"/>
        <v>0</v>
      </c>
    </row>
    <row r="539" spans="1:33" hidden="1">
      <c r="A539" s="7" t="s">
        <v>120</v>
      </c>
      <c r="B539" s="7" t="s">
        <v>121</v>
      </c>
      <c r="C539" s="7" t="s">
        <v>113</v>
      </c>
      <c r="D539" s="8">
        <v>32903</v>
      </c>
      <c r="E539" s="9">
        <v>201.26</v>
      </c>
      <c r="F539" s="8">
        <v>32903</v>
      </c>
      <c r="G539" s="10">
        <v>120</v>
      </c>
      <c r="H539" s="9">
        <v>201.26</v>
      </c>
      <c r="I539" s="11">
        <v>36503</v>
      </c>
      <c r="J539" s="12">
        <f t="shared" si="60"/>
        <v>0</v>
      </c>
      <c r="K539" s="2">
        <f t="shared" si="61"/>
        <v>0</v>
      </c>
      <c r="L539" s="1">
        <f t="shared" si="62"/>
        <v>36503</v>
      </c>
      <c r="M539" s="2">
        <f t="shared" si="63"/>
        <v>16.771666666666668</v>
      </c>
      <c r="N539" s="2">
        <f t="shared" si="64"/>
        <v>-16.771666666666668</v>
      </c>
      <c r="O539" s="17">
        <f t="shared" si="65"/>
        <v>-16.771666666666668</v>
      </c>
      <c r="P539" s="17">
        <f t="shared" si="66"/>
        <v>0</v>
      </c>
      <c r="Q539" s="17">
        <f t="shared" si="67"/>
        <v>0</v>
      </c>
      <c r="R539" s="17">
        <f t="shared" si="68"/>
        <v>0</v>
      </c>
      <c r="S539" s="17">
        <f t="shared" si="69"/>
        <v>0</v>
      </c>
      <c r="T539" s="18">
        <f t="shared" si="70"/>
        <v>0</v>
      </c>
      <c r="U539" s="17">
        <f t="shared" si="71"/>
        <v>0</v>
      </c>
      <c r="V539" s="18">
        <f t="shared" si="72"/>
        <v>0</v>
      </c>
      <c r="W539" s="17">
        <f t="shared" si="73"/>
        <v>0</v>
      </c>
      <c r="X539" s="17"/>
      <c r="Y539" s="20">
        <f t="shared" si="74"/>
        <v>32873</v>
      </c>
      <c r="Z539">
        <f t="shared" si="75"/>
        <v>-1.6541917808219175</v>
      </c>
      <c r="AA539">
        <f t="shared" si="76"/>
        <v>20.125999999999998</v>
      </c>
      <c r="AB539">
        <f t="shared" si="77"/>
        <v>21.780191780821916</v>
      </c>
      <c r="AF539" s="29">
        <f t="shared" si="58"/>
        <v>0</v>
      </c>
      <c r="AG539" s="29">
        <f t="shared" si="59"/>
        <v>0</v>
      </c>
    </row>
    <row r="540" spans="1:33" hidden="1">
      <c r="A540" s="7" t="s">
        <v>122</v>
      </c>
      <c r="B540" s="7" t="s">
        <v>123</v>
      </c>
      <c r="C540" s="7" t="s">
        <v>113</v>
      </c>
      <c r="D540" s="8">
        <v>32911</v>
      </c>
      <c r="E540" s="9">
        <v>2048.88</v>
      </c>
      <c r="F540" s="8">
        <v>32911</v>
      </c>
      <c r="G540" s="10">
        <v>120</v>
      </c>
      <c r="H540" s="9">
        <v>2048.88</v>
      </c>
      <c r="I540" s="11">
        <v>36511</v>
      </c>
      <c r="J540" s="12">
        <f t="shared" si="60"/>
        <v>0</v>
      </c>
      <c r="K540" s="2">
        <f t="shared" si="61"/>
        <v>0</v>
      </c>
      <c r="L540" s="1">
        <f t="shared" si="62"/>
        <v>36511</v>
      </c>
      <c r="M540" s="2">
        <f t="shared" si="63"/>
        <v>170.74</v>
      </c>
      <c r="N540" s="2">
        <f t="shared" si="64"/>
        <v>-170.74</v>
      </c>
      <c r="O540" s="17">
        <f t="shared" si="65"/>
        <v>-170.74</v>
      </c>
      <c r="P540" s="17">
        <f t="shared" si="66"/>
        <v>0</v>
      </c>
      <c r="Q540" s="17">
        <f t="shared" si="67"/>
        <v>0</v>
      </c>
      <c r="R540" s="17">
        <f t="shared" si="68"/>
        <v>0</v>
      </c>
      <c r="S540" s="17">
        <f t="shared" si="69"/>
        <v>0</v>
      </c>
      <c r="T540" s="18">
        <f t="shared" si="70"/>
        <v>0</v>
      </c>
      <c r="U540" s="17">
        <f t="shared" si="71"/>
        <v>0</v>
      </c>
      <c r="V540" s="18">
        <f t="shared" si="72"/>
        <v>0</v>
      </c>
      <c r="W540" s="17">
        <f t="shared" si="73"/>
        <v>0</v>
      </c>
      <c r="X540" s="17"/>
      <c r="Y540" s="20">
        <f t="shared" si="74"/>
        <v>32873</v>
      </c>
      <c r="Z540">
        <f t="shared" si="75"/>
        <v>-21.330805479452057</v>
      </c>
      <c r="AA540">
        <f t="shared" si="76"/>
        <v>204.88800000000001</v>
      </c>
      <c r="AB540">
        <f t="shared" si="77"/>
        <v>226.21880547945207</v>
      </c>
      <c r="AF540" s="29">
        <f t="shared" si="58"/>
        <v>0</v>
      </c>
      <c r="AG540" s="29">
        <f t="shared" si="59"/>
        <v>0</v>
      </c>
    </row>
    <row r="541" spans="1:33" hidden="1">
      <c r="A541" s="7" t="s">
        <v>124</v>
      </c>
      <c r="B541" s="7" t="s">
        <v>125</v>
      </c>
      <c r="C541" s="7" t="s">
        <v>113</v>
      </c>
      <c r="D541" s="8">
        <v>32920</v>
      </c>
      <c r="E541" s="9">
        <v>814.08</v>
      </c>
      <c r="F541" s="8">
        <v>32920</v>
      </c>
      <c r="G541" s="10">
        <v>120</v>
      </c>
      <c r="H541" s="9">
        <v>814.08</v>
      </c>
      <c r="I541" s="11">
        <v>36520</v>
      </c>
      <c r="J541" s="12">
        <f t="shared" si="60"/>
        <v>0</v>
      </c>
      <c r="K541" s="2">
        <f t="shared" si="61"/>
        <v>0</v>
      </c>
      <c r="L541" s="1">
        <f t="shared" si="62"/>
        <v>36520</v>
      </c>
      <c r="M541" s="2">
        <f t="shared" si="63"/>
        <v>67.84</v>
      </c>
      <c r="N541" s="2">
        <f t="shared" si="64"/>
        <v>-67.84</v>
      </c>
      <c r="O541" s="17">
        <f t="shared" si="65"/>
        <v>-67.84</v>
      </c>
      <c r="P541" s="17">
        <f t="shared" si="66"/>
        <v>0</v>
      </c>
      <c r="Q541" s="17">
        <f t="shared" si="67"/>
        <v>0</v>
      </c>
      <c r="R541" s="17">
        <f t="shared" si="68"/>
        <v>0</v>
      </c>
      <c r="S541" s="17">
        <f t="shared" si="69"/>
        <v>0</v>
      </c>
      <c r="T541" s="18">
        <f t="shared" si="70"/>
        <v>0</v>
      </c>
      <c r="U541" s="17">
        <f t="shared" si="71"/>
        <v>0</v>
      </c>
      <c r="V541" s="18">
        <f t="shared" si="72"/>
        <v>0</v>
      </c>
      <c r="W541" s="17">
        <f t="shared" si="73"/>
        <v>0</v>
      </c>
      <c r="X541" s="17"/>
      <c r="Y541" s="20">
        <f t="shared" si="74"/>
        <v>32873</v>
      </c>
      <c r="Z541">
        <f t="shared" si="75"/>
        <v>-10.48267397260274</v>
      </c>
      <c r="AA541">
        <f t="shared" si="76"/>
        <v>81.408000000000001</v>
      </c>
      <c r="AB541">
        <f t="shared" si="77"/>
        <v>91.890673972602741</v>
      </c>
      <c r="AF541" s="29">
        <f t="shared" si="58"/>
        <v>0</v>
      </c>
      <c r="AG541" s="29">
        <f t="shared" si="59"/>
        <v>0</v>
      </c>
    </row>
    <row r="542" spans="1:33" hidden="1">
      <c r="A542" s="7" t="s">
        <v>126</v>
      </c>
      <c r="B542" s="7" t="s">
        <v>127</v>
      </c>
      <c r="C542" s="7" t="s">
        <v>113</v>
      </c>
      <c r="D542" s="8">
        <v>32937</v>
      </c>
      <c r="E542" s="9">
        <v>197.51</v>
      </c>
      <c r="F542" s="8">
        <v>32937</v>
      </c>
      <c r="G542" s="10">
        <v>120</v>
      </c>
      <c r="H542" s="9">
        <v>197.51</v>
      </c>
      <c r="I542" s="11">
        <v>36537</v>
      </c>
      <c r="J542" s="12">
        <f t="shared" si="60"/>
        <v>0</v>
      </c>
      <c r="K542" s="2">
        <f t="shared" si="61"/>
        <v>0</v>
      </c>
      <c r="L542" s="1">
        <f t="shared" si="62"/>
        <v>36537</v>
      </c>
      <c r="M542" s="2">
        <f t="shared" si="63"/>
        <v>16.459166666666668</v>
      </c>
      <c r="N542" s="2">
        <f t="shared" si="64"/>
        <v>-16.459166666666668</v>
      </c>
      <c r="O542" s="17">
        <f t="shared" si="65"/>
        <v>-16.459166666666668</v>
      </c>
      <c r="P542" s="17">
        <f t="shared" si="66"/>
        <v>0</v>
      </c>
      <c r="Q542" s="17">
        <f t="shared" si="67"/>
        <v>0</v>
      </c>
      <c r="R542" s="17">
        <f t="shared" si="68"/>
        <v>0</v>
      </c>
      <c r="S542" s="17">
        <f t="shared" si="69"/>
        <v>0</v>
      </c>
      <c r="T542" s="18">
        <f t="shared" si="70"/>
        <v>0</v>
      </c>
      <c r="U542" s="17">
        <f t="shared" si="71"/>
        <v>0</v>
      </c>
      <c r="V542" s="18">
        <f t="shared" si="72"/>
        <v>0</v>
      </c>
      <c r="W542" s="17">
        <f t="shared" si="73"/>
        <v>0</v>
      </c>
      <c r="X542" s="17"/>
      <c r="Y542" s="20">
        <f t="shared" si="74"/>
        <v>32873</v>
      </c>
      <c r="Z542">
        <f t="shared" si="75"/>
        <v>-3.4631890410958901</v>
      </c>
      <c r="AA542">
        <f t="shared" si="76"/>
        <v>19.750999999999998</v>
      </c>
      <c r="AB542">
        <f t="shared" si="77"/>
        <v>23.214189041095889</v>
      </c>
      <c r="AF542" s="29">
        <f t="shared" si="58"/>
        <v>0</v>
      </c>
      <c r="AG542" s="29">
        <f t="shared" si="59"/>
        <v>0</v>
      </c>
    </row>
    <row r="543" spans="1:33" hidden="1">
      <c r="A543" s="7" t="s">
        <v>128</v>
      </c>
      <c r="B543" s="7" t="s">
        <v>129</v>
      </c>
      <c r="C543" s="7" t="s">
        <v>113</v>
      </c>
      <c r="D543" s="8">
        <v>32937</v>
      </c>
      <c r="E543" s="9">
        <v>393.78</v>
      </c>
      <c r="F543" s="8">
        <v>32937</v>
      </c>
      <c r="G543" s="10">
        <v>120</v>
      </c>
      <c r="H543" s="9">
        <v>393.78</v>
      </c>
      <c r="I543" s="11">
        <v>36537</v>
      </c>
      <c r="J543" s="12">
        <f t="shared" si="60"/>
        <v>0</v>
      </c>
      <c r="K543" s="2">
        <f t="shared" si="61"/>
        <v>0</v>
      </c>
      <c r="L543" s="1">
        <f t="shared" si="62"/>
        <v>36537</v>
      </c>
      <c r="M543" s="2">
        <f t="shared" si="63"/>
        <v>32.814999999999998</v>
      </c>
      <c r="N543" s="2">
        <f t="shared" si="64"/>
        <v>-32.814999999999998</v>
      </c>
      <c r="O543" s="17">
        <f t="shared" si="65"/>
        <v>-32.814999999999998</v>
      </c>
      <c r="P543" s="17">
        <f t="shared" si="66"/>
        <v>0</v>
      </c>
      <c r="Q543" s="17">
        <f t="shared" si="67"/>
        <v>0</v>
      </c>
      <c r="R543" s="17">
        <f t="shared" si="68"/>
        <v>0</v>
      </c>
      <c r="S543" s="17">
        <f t="shared" si="69"/>
        <v>0</v>
      </c>
      <c r="T543" s="18">
        <f t="shared" si="70"/>
        <v>0</v>
      </c>
      <c r="U543" s="17">
        <f t="shared" si="71"/>
        <v>0</v>
      </c>
      <c r="V543" s="18">
        <f t="shared" si="72"/>
        <v>0</v>
      </c>
      <c r="W543" s="17">
        <f t="shared" si="73"/>
        <v>0</v>
      </c>
      <c r="X543" s="17"/>
      <c r="Y543" s="20">
        <f t="shared" si="74"/>
        <v>32873</v>
      </c>
      <c r="Z543">
        <f t="shared" si="75"/>
        <v>-6.9046356164383562</v>
      </c>
      <c r="AA543">
        <f t="shared" si="76"/>
        <v>39.378</v>
      </c>
      <c r="AB543">
        <f t="shared" si="77"/>
        <v>46.282635616438355</v>
      </c>
      <c r="AF543" s="29">
        <f t="shared" si="58"/>
        <v>0</v>
      </c>
      <c r="AG543" s="29">
        <f t="shared" si="59"/>
        <v>0</v>
      </c>
    </row>
    <row r="544" spans="1:33" hidden="1">
      <c r="A544" s="7" t="s">
        <v>130</v>
      </c>
      <c r="B544" s="7" t="s">
        <v>131</v>
      </c>
      <c r="C544" s="7" t="s">
        <v>113</v>
      </c>
      <c r="D544" s="8">
        <v>32944</v>
      </c>
      <c r="E544" s="9">
        <v>398.15</v>
      </c>
      <c r="F544" s="8">
        <v>32944</v>
      </c>
      <c r="G544" s="10">
        <v>120</v>
      </c>
      <c r="H544" s="9">
        <v>398.15</v>
      </c>
      <c r="I544" s="11">
        <v>36544</v>
      </c>
      <c r="J544" s="12">
        <f t="shared" si="60"/>
        <v>0</v>
      </c>
      <c r="K544" s="2">
        <f t="shared" si="61"/>
        <v>0</v>
      </c>
      <c r="L544" s="1">
        <f t="shared" si="62"/>
        <v>36544</v>
      </c>
      <c r="M544" s="2">
        <f t="shared" si="63"/>
        <v>33.179166666666667</v>
      </c>
      <c r="N544" s="2">
        <f t="shared" si="64"/>
        <v>-33.179166666666667</v>
      </c>
      <c r="O544" s="17">
        <f t="shared" si="65"/>
        <v>-33.179166666666667</v>
      </c>
      <c r="P544" s="17">
        <f t="shared" si="66"/>
        <v>0</v>
      </c>
      <c r="Q544" s="17">
        <f t="shared" si="67"/>
        <v>0</v>
      </c>
      <c r="R544" s="17">
        <f t="shared" si="68"/>
        <v>0</v>
      </c>
      <c r="S544" s="17">
        <f t="shared" si="69"/>
        <v>0</v>
      </c>
      <c r="T544" s="18">
        <f t="shared" si="70"/>
        <v>0</v>
      </c>
      <c r="U544" s="17">
        <f t="shared" si="71"/>
        <v>0</v>
      </c>
      <c r="V544" s="18">
        <f t="shared" si="72"/>
        <v>0</v>
      </c>
      <c r="W544" s="17">
        <f t="shared" si="73"/>
        <v>0</v>
      </c>
      <c r="X544" s="17"/>
      <c r="Y544" s="20">
        <f t="shared" si="74"/>
        <v>32873</v>
      </c>
      <c r="Z544">
        <f t="shared" si="75"/>
        <v>-7.7448356164383556</v>
      </c>
      <c r="AA544">
        <f t="shared" si="76"/>
        <v>39.814999999999998</v>
      </c>
      <c r="AB544">
        <f t="shared" si="77"/>
        <v>47.559835616438356</v>
      </c>
      <c r="AF544" s="29">
        <f t="shared" si="58"/>
        <v>0</v>
      </c>
      <c r="AG544" s="29">
        <f t="shared" si="59"/>
        <v>0</v>
      </c>
    </row>
    <row r="545" spans="1:33" hidden="1">
      <c r="A545" s="7" t="s">
        <v>132</v>
      </c>
      <c r="B545" s="7" t="s">
        <v>133</v>
      </c>
      <c r="C545" s="7" t="s">
        <v>113</v>
      </c>
      <c r="D545" s="8">
        <v>32944</v>
      </c>
      <c r="E545" s="9">
        <v>951.31</v>
      </c>
      <c r="F545" s="8">
        <v>32944</v>
      </c>
      <c r="G545" s="10">
        <v>120</v>
      </c>
      <c r="H545" s="9">
        <v>951.31</v>
      </c>
      <c r="I545" s="11">
        <v>36544</v>
      </c>
      <c r="J545" s="12">
        <f t="shared" si="60"/>
        <v>0</v>
      </c>
      <c r="K545" s="2">
        <f t="shared" si="61"/>
        <v>0</v>
      </c>
      <c r="L545" s="1">
        <f t="shared" si="62"/>
        <v>36544</v>
      </c>
      <c r="M545" s="2">
        <f t="shared" si="63"/>
        <v>79.275833333333338</v>
      </c>
      <c r="N545" s="2">
        <f t="shared" si="64"/>
        <v>-79.275833333333338</v>
      </c>
      <c r="O545" s="17">
        <f t="shared" si="65"/>
        <v>-79.275833333333338</v>
      </c>
      <c r="P545" s="17">
        <f t="shared" si="66"/>
        <v>0</v>
      </c>
      <c r="Q545" s="17">
        <f t="shared" si="67"/>
        <v>0</v>
      </c>
      <c r="R545" s="17">
        <f t="shared" si="68"/>
        <v>0</v>
      </c>
      <c r="S545" s="17">
        <f t="shared" si="69"/>
        <v>0</v>
      </c>
      <c r="T545" s="18">
        <f t="shared" si="70"/>
        <v>0</v>
      </c>
      <c r="U545" s="17">
        <f t="shared" si="71"/>
        <v>0</v>
      </c>
      <c r="V545" s="18">
        <f t="shared" si="72"/>
        <v>0</v>
      </c>
      <c r="W545" s="17">
        <f t="shared" si="73"/>
        <v>0</v>
      </c>
      <c r="X545" s="17"/>
      <c r="Y545" s="20">
        <f t="shared" si="74"/>
        <v>32873</v>
      </c>
      <c r="Z545">
        <f t="shared" si="75"/>
        <v>-18.504934246575342</v>
      </c>
      <c r="AA545">
        <f t="shared" si="76"/>
        <v>95.131</v>
      </c>
      <c r="AB545">
        <f t="shared" si="77"/>
        <v>113.63593424657535</v>
      </c>
      <c r="AF545" s="29">
        <f t="shared" si="58"/>
        <v>0</v>
      </c>
      <c r="AG545" s="29">
        <f t="shared" si="59"/>
        <v>0</v>
      </c>
    </row>
    <row r="546" spans="1:33" hidden="1">
      <c r="A546" s="7" t="s">
        <v>134</v>
      </c>
      <c r="B546" s="7" t="s">
        <v>135</v>
      </c>
      <c r="C546" s="7" t="s">
        <v>113</v>
      </c>
      <c r="D546" s="8">
        <v>32955</v>
      </c>
      <c r="E546" s="9">
        <v>301.89</v>
      </c>
      <c r="F546" s="8">
        <v>32955</v>
      </c>
      <c r="G546" s="10">
        <v>120</v>
      </c>
      <c r="H546" s="9">
        <v>301.89</v>
      </c>
      <c r="I546" s="11">
        <v>36555</v>
      </c>
      <c r="J546" s="12">
        <f t="shared" si="60"/>
        <v>0</v>
      </c>
      <c r="K546" s="2">
        <f t="shared" si="61"/>
        <v>0</v>
      </c>
      <c r="L546" s="1">
        <f t="shared" si="62"/>
        <v>36555</v>
      </c>
      <c r="M546" s="2">
        <f t="shared" si="63"/>
        <v>25.157499999999999</v>
      </c>
      <c r="N546" s="2">
        <f t="shared" si="64"/>
        <v>-25.157499999999999</v>
      </c>
      <c r="O546" s="17">
        <f t="shared" si="65"/>
        <v>-25.157499999999999</v>
      </c>
      <c r="P546" s="17">
        <f t="shared" si="66"/>
        <v>0</v>
      </c>
      <c r="Q546" s="17">
        <f t="shared" si="67"/>
        <v>0</v>
      </c>
      <c r="R546" s="17">
        <f t="shared" si="68"/>
        <v>0</v>
      </c>
      <c r="S546" s="17">
        <f t="shared" si="69"/>
        <v>0</v>
      </c>
      <c r="T546" s="18">
        <f t="shared" si="70"/>
        <v>0</v>
      </c>
      <c r="U546" s="17">
        <f t="shared" si="71"/>
        <v>0</v>
      </c>
      <c r="V546" s="18">
        <f t="shared" si="72"/>
        <v>0</v>
      </c>
      <c r="W546" s="17">
        <f t="shared" si="73"/>
        <v>0</v>
      </c>
      <c r="X546" s="17"/>
      <c r="Y546" s="20">
        <f t="shared" si="74"/>
        <v>32873</v>
      </c>
      <c r="Z546">
        <f t="shared" si="75"/>
        <v>-6.7821863013698627</v>
      </c>
      <c r="AA546">
        <f t="shared" si="76"/>
        <v>30.189</v>
      </c>
      <c r="AB546">
        <f t="shared" si="77"/>
        <v>36.971186301369862</v>
      </c>
      <c r="AF546" s="29">
        <f t="shared" si="58"/>
        <v>0</v>
      </c>
      <c r="AG546" s="29">
        <f t="shared" si="59"/>
        <v>0</v>
      </c>
    </row>
    <row r="547" spans="1:33" hidden="1">
      <c r="A547" s="7" t="s">
        <v>136</v>
      </c>
      <c r="B547" s="7" t="s">
        <v>137</v>
      </c>
      <c r="C547" s="7" t="s">
        <v>113</v>
      </c>
      <c r="D547" s="8">
        <v>33063</v>
      </c>
      <c r="E547" s="9">
        <v>570.54</v>
      </c>
      <c r="F547" s="8">
        <v>33063</v>
      </c>
      <c r="G547" s="10">
        <v>120</v>
      </c>
      <c r="H547" s="9">
        <v>570.54</v>
      </c>
      <c r="I547" s="11">
        <v>36663</v>
      </c>
      <c r="J547" s="12">
        <f t="shared" si="60"/>
        <v>0</v>
      </c>
      <c r="K547" s="2">
        <f t="shared" si="61"/>
        <v>0</v>
      </c>
      <c r="L547" s="1">
        <f t="shared" si="62"/>
        <v>36663</v>
      </c>
      <c r="M547" s="2">
        <f t="shared" si="63"/>
        <v>47.545000000000002</v>
      </c>
      <c r="N547" s="2">
        <f t="shared" si="64"/>
        <v>-47.545000000000002</v>
      </c>
      <c r="O547" s="17">
        <f t="shared" si="65"/>
        <v>-47.545000000000002</v>
      </c>
      <c r="P547" s="17">
        <f t="shared" si="66"/>
        <v>0</v>
      </c>
      <c r="Q547" s="17">
        <f t="shared" si="67"/>
        <v>0</v>
      </c>
      <c r="R547" s="17">
        <f t="shared" si="68"/>
        <v>0</v>
      </c>
      <c r="S547" s="17">
        <f t="shared" si="69"/>
        <v>0</v>
      </c>
      <c r="T547" s="18">
        <f t="shared" si="70"/>
        <v>0</v>
      </c>
      <c r="U547" s="17">
        <f t="shared" si="71"/>
        <v>0</v>
      </c>
      <c r="V547" s="18">
        <f t="shared" si="72"/>
        <v>0</v>
      </c>
      <c r="W547" s="17">
        <f t="shared" si="73"/>
        <v>0</v>
      </c>
      <c r="X547" s="17"/>
      <c r="Y547" s="20">
        <f t="shared" si="74"/>
        <v>32873</v>
      </c>
      <c r="Z547">
        <f t="shared" si="75"/>
        <v>-29.699342465753421</v>
      </c>
      <c r="AA547">
        <f t="shared" si="76"/>
        <v>57.053999999999995</v>
      </c>
      <c r="AB547">
        <f t="shared" si="77"/>
        <v>86.75334246575342</v>
      </c>
      <c r="AF547" s="29">
        <f t="shared" si="58"/>
        <v>0</v>
      </c>
      <c r="AG547" s="29">
        <f t="shared" si="59"/>
        <v>0</v>
      </c>
    </row>
    <row r="548" spans="1:33" hidden="1">
      <c r="A548" s="7" t="s">
        <v>138</v>
      </c>
      <c r="B548" s="7" t="s">
        <v>139</v>
      </c>
      <c r="C548" s="7" t="s">
        <v>113</v>
      </c>
      <c r="D548" s="8">
        <v>33063</v>
      </c>
      <c r="E548" s="9">
        <v>172.65</v>
      </c>
      <c r="F548" s="8">
        <v>33063</v>
      </c>
      <c r="G548" s="10">
        <v>120</v>
      </c>
      <c r="H548" s="9">
        <v>172.65</v>
      </c>
      <c r="I548" s="11">
        <v>36663</v>
      </c>
      <c r="J548" s="12">
        <f t="shared" si="60"/>
        <v>0</v>
      </c>
      <c r="K548" s="2">
        <f t="shared" si="61"/>
        <v>0</v>
      </c>
      <c r="L548" s="1">
        <f t="shared" si="62"/>
        <v>36663</v>
      </c>
      <c r="M548" s="2">
        <f t="shared" si="63"/>
        <v>14.387499999999999</v>
      </c>
      <c r="N548" s="2">
        <f t="shared" si="64"/>
        <v>-14.387499999999999</v>
      </c>
      <c r="O548" s="17">
        <f t="shared" si="65"/>
        <v>-14.387499999999999</v>
      </c>
      <c r="P548" s="17">
        <f t="shared" si="66"/>
        <v>0</v>
      </c>
      <c r="Q548" s="17">
        <f t="shared" si="67"/>
        <v>0</v>
      </c>
      <c r="R548" s="17">
        <f t="shared" si="68"/>
        <v>0</v>
      </c>
      <c r="S548" s="17">
        <f t="shared" si="69"/>
        <v>0</v>
      </c>
      <c r="T548" s="18">
        <f t="shared" si="70"/>
        <v>0</v>
      </c>
      <c r="U548" s="17">
        <f t="shared" si="71"/>
        <v>0</v>
      </c>
      <c r="V548" s="18">
        <f t="shared" si="72"/>
        <v>0</v>
      </c>
      <c r="W548" s="17">
        <f t="shared" si="73"/>
        <v>0</v>
      </c>
      <c r="X548" s="17"/>
      <c r="Y548" s="20">
        <f t="shared" si="74"/>
        <v>32873</v>
      </c>
      <c r="Z548">
        <f t="shared" si="75"/>
        <v>-8.987260273972602</v>
      </c>
      <c r="AA548">
        <f t="shared" si="76"/>
        <v>17.265000000000001</v>
      </c>
      <c r="AB548">
        <f t="shared" si="77"/>
        <v>26.252260273972603</v>
      </c>
      <c r="AF548" s="29">
        <f t="shared" si="58"/>
        <v>0</v>
      </c>
      <c r="AG548" s="29">
        <f t="shared" si="59"/>
        <v>0</v>
      </c>
    </row>
    <row r="549" spans="1:33" hidden="1">
      <c r="A549" s="7" t="s">
        <v>140</v>
      </c>
      <c r="B549" s="7" t="s">
        <v>141</v>
      </c>
      <c r="C549" s="7" t="s">
        <v>113</v>
      </c>
      <c r="D549" s="8">
        <v>33079</v>
      </c>
      <c r="E549" s="9">
        <v>394.84</v>
      </c>
      <c r="F549" s="8">
        <v>33079</v>
      </c>
      <c r="G549" s="10">
        <v>120</v>
      </c>
      <c r="H549" s="9">
        <v>394.84</v>
      </c>
      <c r="I549" s="11">
        <v>36679</v>
      </c>
      <c r="J549" s="12">
        <f t="shared" si="60"/>
        <v>0</v>
      </c>
      <c r="K549" s="2">
        <f t="shared" si="61"/>
        <v>0</v>
      </c>
      <c r="L549" s="1">
        <f t="shared" si="62"/>
        <v>36679</v>
      </c>
      <c r="M549" s="2">
        <f t="shared" si="63"/>
        <v>32.903333333333329</v>
      </c>
      <c r="N549" s="2">
        <f t="shared" si="64"/>
        <v>-32.903333333333329</v>
      </c>
      <c r="O549" s="17">
        <f t="shared" si="65"/>
        <v>-32.903333333333329</v>
      </c>
      <c r="P549" s="17">
        <f t="shared" si="66"/>
        <v>0</v>
      </c>
      <c r="Q549" s="17">
        <f t="shared" si="67"/>
        <v>0</v>
      </c>
      <c r="R549" s="17">
        <f t="shared" si="68"/>
        <v>0</v>
      </c>
      <c r="S549" s="17">
        <f t="shared" si="69"/>
        <v>0</v>
      </c>
      <c r="T549" s="18">
        <f t="shared" si="70"/>
        <v>0</v>
      </c>
      <c r="U549" s="17">
        <f t="shared" si="71"/>
        <v>0</v>
      </c>
      <c r="V549" s="18">
        <f t="shared" si="72"/>
        <v>0</v>
      </c>
      <c r="W549" s="17">
        <f t="shared" si="73"/>
        <v>0</v>
      </c>
      <c r="X549" s="17"/>
      <c r="Y549" s="20">
        <f t="shared" si="74"/>
        <v>32873</v>
      </c>
      <c r="Z549">
        <f t="shared" si="75"/>
        <v>-22.284120547945204</v>
      </c>
      <c r="AA549">
        <f t="shared" si="76"/>
        <v>39.483999999999995</v>
      </c>
      <c r="AB549">
        <f t="shared" si="77"/>
        <v>61.768120547945202</v>
      </c>
      <c r="AF549" s="29">
        <f t="shared" si="58"/>
        <v>0</v>
      </c>
      <c r="AG549" s="29">
        <f t="shared" si="59"/>
        <v>0</v>
      </c>
    </row>
    <row r="550" spans="1:33" hidden="1">
      <c r="A550" s="7" t="s">
        <v>142</v>
      </c>
      <c r="B550" s="7" t="s">
        <v>141</v>
      </c>
      <c r="C550" s="7" t="s">
        <v>113</v>
      </c>
      <c r="D550" s="8">
        <v>33079</v>
      </c>
      <c r="E550" s="9">
        <v>332.92</v>
      </c>
      <c r="F550" s="8">
        <v>33079</v>
      </c>
      <c r="G550" s="10">
        <v>120</v>
      </c>
      <c r="H550" s="9">
        <v>332.92</v>
      </c>
      <c r="I550" s="11">
        <v>36679</v>
      </c>
      <c r="J550" s="12">
        <f t="shared" si="60"/>
        <v>0</v>
      </c>
      <c r="K550" s="2">
        <f t="shared" si="61"/>
        <v>0</v>
      </c>
      <c r="L550" s="1">
        <f t="shared" si="62"/>
        <v>36679</v>
      </c>
      <c r="M550" s="2">
        <f t="shared" si="63"/>
        <v>27.743333333333332</v>
      </c>
      <c r="N550" s="2">
        <f t="shared" si="64"/>
        <v>-27.743333333333332</v>
      </c>
      <c r="O550" s="17">
        <f t="shared" si="65"/>
        <v>-27.743333333333332</v>
      </c>
      <c r="P550" s="17">
        <f t="shared" si="66"/>
        <v>0</v>
      </c>
      <c r="Q550" s="17">
        <f t="shared" si="67"/>
        <v>0</v>
      </c>
      <c r="R550" s="17">
        <f t="shared" si="68"/>
        <v>0</v>
      </c>
      <c r="S550" s="17">
        <f t="shared" si="69"/>
        <v>0</v>
      </c>
      <c r="T550" s="18">
        <f t="shared" si="70"/>
        <v>0</v>
      </c>
      <c r="U550" s="17">
        <f t="shared" si="71"/>
        <v>0</v>
      </c>
      <c r="V550" s="18">
        <f t="shared" si="72"/>
        <v>0</v>
      </c>
      <c r="W550" s="17">
        <f t="shared" si="73"/>
        <v>0</v>
      </c>
      <c r="X550" s="17"/>
      <c r="Y550" s="20">
        <f t="shared" si="74"/>
        <v>32873</v>
      </c>
      <c r="Z550">
        <f t="shared" si="75"/>
        <v>-18.789457534246576</v>
      </c>
      <c r="AA550">
        <f t="shared" si="76"/>
        <v>33.292000000000002</v>
      </c>
      <c r="AB550">
        <f t="shared" si="77"/>
        <v>52.081457534246582</v>
      </c>
      <c r="AF550" s="29">
        <f t="shared" si="58"/>
        <v>0</v>
      </c>
      <c r="AG550" s="29">
        <f t="shared" si="59"/>
        <v>0</v>
      </c>
    </row>
    <row r="551" spans="1:33" hidden="1">
      <c r="A551" s="7" t="s">
        <v>143</v>
      </c>
      <c r="B551" s="7" t="s">
        <v>144</v>
      </c>
      <c r="C551" s="7" t="s">
        <v>113</v>
      </c>
      <c r="D551" s="8">
        <v>33133</v>
      </c>
      <c r="E551" s="9">
        <v>931.46</v>
      </c>
      <c r="F551" s="8">
        <v>33133</v>
      </c>
      <c r="G551" s="10">
        <v>120</v>
      </c>
      <c r="H551" s="9">
        <v>931.46</v>
      </c>
      <c r="I551" s="11">
        <v>36733</v>
      </c>
      <c r="J551" s="12">
        <f t="shared" si="60"/>
        <v>0</v>
      </c>
      <c r="K551" s="2">
        <f t="shared" si="61"/>
        <v>0</v>
      </c>
      <c r="L551" s="1">
        <f t="shared" si="62"/>
        <v>36733</v>
      </c>
      <c r="M551" s="2">
        <f t="shared" si="63"/>
        <v>77.62166666666667</v>
      </c>
      <c r="N551" s="2">
        <f t="shared" si="64"/>
        <v>-77.62166666666667</v>
      </c>
      <c r="O551" s="17">
        <f t="shared" si="65"/>
        <v>-77.62166666666667</v>
      </c>
      <c r="P551" s="17">
        <f t="shared" si="66"/>
        <v>0</v>
      </c>
      <c r="Q551" s="17">
        <f t="shared" si="67"/>
        <v>0</v>
      </c>
      <c r="R551" s="17">
        <f t="shared" si="68"/>
        <v>0</v>
      </c>
      <c r="S551" s="17">
        <f t="shared" si="69"/>
        <v>0</v>
      </c>
      <c r="T551" s="18">
        <f t="shared" si="70"/>
        <v>0</v>
      </c>
      <c r="U551" s="17">
        <f t="shared" si="71"/>
        <v>0</v>
      </c>
      <c r="V551" s="18">
        <f t="shared" si="72"/>
        <v>0</v>
      </c>
      <c r="W551" s="17">
        <f t="shared" si="73"/>
        <v>0</v>
      </c>
      <c r="X551" s="17"/>
      <c r="Y551" s="20">
        <f t="shared" si="74"/>
        <v>32873</v>
      </c>
      <c r="Z551">
        <f t="shared" si="75"/>
        <v>-66.350575342465746</v>
      </c>
      <c r="AA551">
        <f t="shared" si="76"/>
        <v>93.146000000000001</v>
      </c>
      <c r="AB551">
        <f t="shared" si="77"/>
        <v>159.49657534246575</v>
      </c>
      <c r="AF551" s="29">
        <f t="shared" si="58"/>
        <v>0</v>
      </c>
      <c r="AG551" s="29">
        <f t="shared" si="59"/>
        <v>0</v>
      </c>
    </row>
    <row r="552" spans="1:33" hidden="1">
      <c r="A552" s="7" t="s">
        <v>145</v>
      </c>
      <c r="B552" s="7" t="s">
        <v>146</v>
      </c>
      <c r="C552" s="7" t="s">
        <v>113</v>
      </c>
      <c r="D552" s="8">
        <v>33133</v>
      </c>
      <c r="E552" s="9">
        <v>1465.8</v>
      </c>
      <c r="F552" s="8">
        <v>33133</v>
      </c>
      <c r="G552" s="10">
        <v>120</v>
      </c>
      <c r="H552" s="9">
        <v>1465.8</v>
      </c>
      <c r="I552" s="11">
        <v>36733</v>
      </c>
      <c r="J552" s="12">
        <f t="shared" si="60"/>
        <v>0</v>
      </c>
      <c r="K552" s="2">
        <f t="shared" si="61"/>
        <v>0</v>
      </c>
      <c r="L552" s="1">
        <f t="shared" si="62"/>
        <v>36733</v>
      </c>
      <c r="M552" s="2">
        <f t="shared" si="63"/>
        <v>122.15</v>
      </c>
      <c r="N552" s="2">
        <f t="shared" si="64"/>
        <v>-122.15</v>
      </c>
      <c r="O552" s="17">
        <f t="shared" si="65"/>
        <v>-122.15</v>
      </c>
      <c r="P552" s="17">
        <f t="shared" si="66"/>
        <v>0</v>
      </c>
      <c r="Q552" s="17">
        <f t="shared" si="67"/>
        <v>0</v>
      </c>
      <c r="R552" s="17">
        <f t="shared" si="68"/>
        <v>0</v>
      </c>
      <c r="S552" s="17">
        <f t="shared" si="69"/>
        <v>0</v>
      </c>
      <c r="T552" s="18">
        <f t="shared" si="70"/>
        <v>0</v>
      </c>
      <c r="U552" s="17">
        <f t="shared" si="71"/>
        <v>0</v>
      </c>
      <c r="V552" s="18">
        <f t="shared" si="72"/>
        <v>0</v>
      </c>
      <c r="W552" s="17">
        <f t="shared" si="73"/>
        <v>0</v>
      </c>
      <c r="X552" s="17"/>
      <c r="Y552" s="20">
        <f t="shared" si="74"/>
        <v>32873</v>
      </c>
      <c r="Z552">
        <f t="shared" si="75"/>
        <v>-104.41315068493149</v>
      </c>
      <c r="AA552">
        <f t="shared" si="76"/>
        <v>146.57999999999998</v>
      </c>
      <c r="AB552">
        <f t="shared" si="77"/>
        <v>250.99315068493149</v>
      </c>
      <c r="AF552" s="29">
        <f t="shared" si="58"/>
        <v>0</v>
      </c>
      <c r="AG552" s="29">
        <f t="shared" si="59"/>
        <v>0</v>
      </c>
    </row>
    <row r="553" spans="1:33" hidden="1">
      <c r="A553" s="7" t="s">
        <v>147</v>
      </c>
      <c r="B553" s="7" t="s">
        <v>148</v>
      </c>
      <c r="C553" s="7" t="s">
        <v>113</v>
      </c>
      <c r="D553" s="8">
        <v>33133</v>
      </c>
      <c r="E553" s="9">
        <v>183.51</v>
      </c>
      <c r="F553" s="8">
        <v>33133</v>
      </c>
      <c r="G553" s="10">
        <v>120</v>
      </c>
      <c r="H553" s="9">
        <v>183.51</v>
      </c>
      <c r="I553" s="11">
        <v>36733</v>
      </c>
      <c r="J553" s="12">
        <f t="shared" si="60"/>
        <v>0</v>
      </c>
      <c r="K553" s="2">
        <f t="shared" si="61"/>
        <v>0</v>
      </c>
      <c r="L553" s="1">
        <f t="shared" si="62"/>
        <v>36733</v>
      </c>
      <c r="M553" s="2">
        <f t="shared" si="63"/>
        <v>15.2925</v>
      </c>
      <c r="N553" s="2">
        <f t="shared" si="64"/>
        <v>-15.2925</v>
      </c>
      <c r="O553" s="17">
        <f t="shared" si="65"/>
        <v>-15.2925</v>
      </c>
      <c r="P553" s="17">
        <f t="shared" si="66"/>
        <v>0</v>
      </c>
      <c r="Q553" s="17">
        <f t="shared" si="67"/>
        <v>0</v>
      </c>
      <c r="R553" s="17">
        <f t="shared" si="68"/>
        <v>0</v>
      </c>
      <c r="S553" s="17">
        <f t="shared" si="69"/>
        <v>0</v>
      </c>
      <c r="T553" s="18">
        <f t="shared" si="70"/>
        <v>0</v>
      </c>
      <c r="U553" s="17">
        <f t="shared" si="71"/>
        <v>0</v>
      </c>
      <c r="V553" s="18">
        <f t="shared" si="72"/>
        <v>0</v>
      </c>
      <c r="W553" s="17">
        <f t="shared" si="73"/>
        <v>0</v>
      </c>
      <c r="X553" s="17"/>
      <c r="Y553" s="20">
        <f t="shared" si="74"/>
        <v>32873</v>
      </c>
      <c r="Z553">
        <f t="shared" si="75"/>
        <v>-13.07194520547945</v>
      </c>
      <c r="AA553">
        <f t="shared" si="76"/>
        <v>18.350999999999999</v>
      </c>
      <c r="AB553">
        <f t="shared" si="77"/>
        <v>31.422945205479451</v>
      </c>
      <c r="AF553" s="29">
        <f t="shared" si="58"/>
        <v>0</v>
      </c>
      <c r="AG553" s="29">
        <f t="shared" si="59"/>
        <v>0</v>
      </c>
    </row>
    <row r="554" spans="1:33" hidden="1">
      <c r="A554" s="7" t="s">
        <v>149</v>
      </c>
      <c r="B554" s="7" t="s">
        <v>150</v>
      </c>
      <c r="C554" s="7" t="s">
        <v>113</v>
      </c>
      <c r="D554" s="8">
        <v>33253</v>
      </c>
      <c r="E554" s="9">
        <v>3039.64</v>
      </c>
      <c r="F554" s="8">
        <v>33253</v>
      </c>
      <c r="G554" s="10">
        <v>120</v>
      </c>
      <c r="H554" s="9">
        <v>3039.64</v>
      </c>
      <c r="I554" s="11">
        <v>36853</v>
      </c>
      <c r="J554" s="12">
        <f t="shared" si="60"/>
        <v>0</v>
      </c>
      <c r="K554" s="2">
        <f t="shared" si="61"/>
        <v>0</v>
      </c>
      <c r="L554" s="1">
        <f t="shared" si="62"/>
        <v>36853</v>
      </c>
      <c r="M554" s="2">
        <f t="shared" si="63"/>
        <v>253.30333333333334</v>
      </c>
      <c r="N554" s="2">
        <f t="shared" si="64"/>
        <v>-253.30333333333334</v>
      </c>
      <c r="O554" s="17">
        <f t="shared" si="65"/>
        <v>-253.30333333333334</v>
      </c>
      <c r="P554" s="17">
        <f t="shared" si="66"/>
        <v>0</v>
      </c>
      <c r="Q554" s="17">
        <f t="shared" si="67"/>
        <v>0</v>
      </c>
      <c r="R554" s="17">
        <f t="shared" si="68"/>
        <v>0</v>
      </c>
      <c r="S554" s="17">
        <f t="shared" si="69"/>
        <v>0</v>
      </c>
      <c r="T554" s="18">
        <f t="shared" si="70"/>
        <v>0</v>
      </c>
      <c r="U554" s="17">
        <f t="shared" si="71"/>
        <v>0</v>
      </c>
      <c r="V554" s="18">
        <f t="shared" si="72"/>
        <v>0</v>
      </c>
      <c r="W554" s="17">
        <f t="shared" si="73"/>
        <v>0</v>
      </c>
      <c r="X554" s="17"/>
      <c r="Y554" s="20">
        <f t="shared" si="74"/>
        <v>33238</v>
      </c>
      <c r="Z554">
        <f t="shared" si="75"/>
        <v>-12.491671232876712</v>
      </c>
      <c r="AA554">
        <f t="shared" si="76"/>
        <v>303.964</v>
      </c>
      <c r="AB554">
        <f t="shared" si="77"/>
        <v>316.45567123287674</v>
      </c>
      <c r="AF554" s="29">
        <f t="shared" si="58"/>
        <v>0</v>
      </c>
      <c r="AG554" s="29">
        <f t="shared" si="59"/>
        <v>0</v>
      </c>
    </row>
    <row r="555" spans="1:33" hidden="1">
      <c r="A555" s="7" t="s">
        <v>151</v>
      </c>
      <c r="B555" s="7" t="s">
        <v>152</v>
      </c>
      <c r="C555" s="7" t="s">
        <v>113</v>
      </c>
      <c r="D555" s="8">
        <v>33259</v>
      </c>
      <c r="E555" s="9">
        <v>635.71</v>
      </c>
      <c r="F555" s="8">
        <v>33259</v>
      </c>
      <c r="G555" s="10">
        <v>120</v>
      </c>
      <c r="H555" s="9">
        <v>635.71</v>
      </c>
      <c r="I555" s="11">
        <v>36859</v>
      </c>
      <c r="J555" s="12">
        <f t="shared" si="60"/>
        <v>0</v>
      </c>
      <c r="K555" s="2">
        <f t="shared" si="61"/>
        <v>0</v>
      </c>
      <c r="L555" s="1">
        <f t="shared" si="62"/>
        <v>36859</v>
      </c>
      <c r="M555" s="2">
        <f t="shared" si="63"/>
        <v>52.975833333333334</v>
      </c>
      <c r="N555" s="2">
        <f t="shared" si="64"/>
        <v>-52.975833333333334</v>
      </c>
      <c r="O555" s="17">
        <f t="shared" si="65"/>
        <v>-52.975833333333334</v>
      </c>
      <c r="P555" s="17">
        <f t="shared" si="66"/>
        <v>0</v>
      </c>
      <c r="Q555" s="17">
        <f t="shared" si="67"/>
        <v>0</v>
      </c>
      <c r="R555" s="17">
        <f t="shared" si="68"/>
        <v>0</v>
      </c>
      <c r="S555" s="17">
        <f t="shared" si="69"/>
        <v>0</v>
      </c>
      <c r="T555" s="18">
        <f t="shared" si="70"/>
        <v>0</v>
      </c>
      <c r="U555" s="17">
        <f t="shared" si="71"/>
        <v>0</v>
      </c>
      <c r="V555" s="18">
        <f t="shared" si="72"/>
        <v>0</v>
      </c>
      <c r="W555" s="17">
        <f t="shared" si="73"/>
        <v>0</v>
      </c>
      <c r="X555" s="17"/>
      <c r="Y555" s="20">
        <f t="shared" si="74"/>
        <v>33238</v>
      </c>
      <c r="Z555">
        <f t="shared" si="75"/>
        <v>-3.657509589041096</v>
      </c>
      <c r="AA555">
        <f t="shared" si="76"/>
        <v>63.571000000000005</v>
      </c>
      <c r="AB555">
        <f t="shared" si="77"/>
        <v>67.228509589041096</v>
      </c>
      <c r="AF555" s="29">
        <f t="shared" si="58"/>
        <v>0</v>
      </c>
      <c r="AG555" s="29">
        <f t="shared" si="59"/>
        <v>0</v>
      </c>
    </row>
    <row r="556" spans="1:33" hidden="1">
      <c r="A556" s="7" t="s">
        <v>153</v>
      </c>
      <c r="B556" s="7" t="s">
        <v>154</v>
      </c>
      <c r="C556" s="7" t="s">
        <v>113</v>
      </c>
      <c r="D556" s="8">
        <v>33297</v>
      </c>
      <c r="E556" s="9">
        <v>1373.76</v>
      </c>
      <c r="F556" s="8">
        <v>33297</v>
      </c>
      <c r="G556" s="10">
        <v>120</v>
      </c>
      <c r="H556" s="9">
        <v>1373.76</v>
      </c>
      <c r="I556" s="11">
        <v>36897</v>
      </c>
      <c r="J556" s="12">
        <f t="shared" si="60"/>
        <v>0</v>
      </c>
      <c r="K556" s="2">
        <f t="shared" si="61"/>
        <v>0</v>
      </c>
      <c r="L556" s="1">
        <f t="shared" si="62"/>
        <v>36897</v>
      </c>
      <c r="M556" s="2">
        <f t="shared" si="63"/>
        <v>114.48</v>
      </c>
      <c r="N556" s="2">
        <f t="shared" si="64"/>
        <v>-114.48</v>
      </c>
      <c r="O556" s="17">
        <f t="shared" si="65"/>
        <v>-114.48</v>
      </c>
      <c r="P556" s="17">
        <f t="shared" si="66"/>
        <v>0</v>
      </c>
      <c r="Q556" s="17">
        <f t="shared" si="67"/>
        <v>0</v>
      </c>
      <c r="R556" s="17">
        <f t="shared" si="68"/>
        <v>0</v>
      </c>
      <c r="S556" s="17">
        <f t="shared" si="69"/>
        <v>0</v>
      </c>
      <c r="T556" s="18">
        <f t="shared" si="70"/>
        <v>0</v>
      </c>
      <c r="U556" s="17">
        <f t="shared" si="71"/>
        <v>0</v>
      </c>
      <c r="V556" s="18">
        <f t="shared" si="72"/>
        <v>0</v>
      </c>
      <c r="W556" s="17">
        <f t="shared" si="73"/>
        <v>0</v>
      </c>
      <c r="X556" s="17"/>
      <c r="Y556" s="20">
        <f t="shared" si="74"/>
        <v>33238</v>
      </c>
      <c r="Z556">
        <f t="shared" si="75"/>
        <v>-22.205983561643837</v>
      </c>
      <c r="AA556">
        <f t="shared" si="76"/>
        <v>137.376</v>
      </c>
      <c r="AB556">
        <f t="shared" si="77"/>
        <v>159.58198356164385</v>
      </c>
      <c r="AF556" s="29">
        <f t="shared" si="58"/>
        <v>0</v>
      </c>
      <c r="AG556" s="29">
        <f t="shared" si="59"/>
        <v>0</v>
      </c>
    </row>
    <row r="557" spans="1:33" hidden="1">
      <c r="A557" s="7" t="s">
        <v>155</v>
      </c>
      <c r="B557" s="7" t="s">
        <v>148</v>
      </c>
      <c r="C557" s="7" t="s">
        <v>113</v>
      </c>
      <c r="D557" s="8">
        <v>33297</v>
      </c>
      <c r="E557" s="9">
        <v>265.26</v>
      </c>
      <c r="F557" s="8">
        <v>33297</v>
      </c>
      <c r="G557" s="10">
        <v>120</v>
      </c>
      <c r="H557" s="9">
        <v>265.26</v>
      </c>
      <c r="I557" s="11">
        <v>36897</v>
      </c>
      <c r="J557" s="12">
        <f t="shared" si="60"/>
        <v>0</v>
      </c>
      <c r="K557" s="2">
        <f t="shared" si="61"/>
        <v>0</v>
      </c>
      <c r="L557" s="1">
        <f t="shared" si="62"/>
        <v>36897</v>
      </c>
      <c r="M557" s="2">
        <f t="shared" si="63"/>
        <v>22.105</v>
      </c>
      <c r="N557" s="2">
        <f t="shared" si="64"/>
        <v>-22.105</v>
      </c>
      <c r="O557" s="17">
        <f t="shared" si="65"/>
        <v>-22.105</v>
      </c>
      <c r="P557" s="17">
        <f t="shared" si="66"/>
        <v>0</v>
      </c>
      <c r="Q557" s="17">
        <f t="shared" si="67"/>
        <v>0</v>
      </c>
      <c r="R557" s="17">
        <f t="shared" si="68"/>
        <v>0</v>
      </c>
      <c r="S557" s="17">
        <f t="shared" si="69"/>
        <v>0</v>
      </c>
      <c r="T557" s="18">
        <f t="shared" si="70"/>
        <v>0</v>
      </c>
      <c r="U557" s="17">
        <f t="shared" si="71"/>
        <v>0</v>
      </c>
      <c r="V557" s="18">
        <f t="shared" si="72"/>
        <v>0</v>
      </c>
      <c r="W557" s="17">
        <f t="shared" si="73"/>
        <v>0</v>
      </c>
      <c r="X557" s="17"/>
      <c r="Y557" s="20">
        <f t="shared" si="74"/>
        <v>33238</v>
      </c>
      <c r="Z557">
        <f t="shared" si="75"/>
        <v>-4.2877643835616439</v>
      </c>
      <c r="AA557">
        <f t="shared" si="76"/>
        <v>26.526</v>
      </c>
      <c r="AB557">
        <f t="shared" si="77"/>
        <v>30.813764383561644</v>
      </c>
      <c r="AF557" s="29">
        <f t="shared" si="58"/>
        <v>0</v>
      </c>
      <c r="AG557" s="29">
        <f t="shared" si="59"/>
        <v>0</v>
      </c>
    </row>
    <row r="558" spans="1:33" hidden="1">
      <c r="A558" s="7" t="s">
        <v>156</v>
      </c>
      <c r="B558" s="7" t="s">
        <v>157</v>
      </c>
      <c r="C558" s="7" t="s">
        <v>113</v>
      </c>
      <c r="D558" s="8">
        <v>33297</v>
      </c>
      <c r="E558" s="9">
        <v>3259.74</v>
      </c>
      <c r="F558" s="8">
        <v>33297</v>
      </c>
      <c r="G558" s="10">
        <v>120</v>
      </c>
      <c r="H558" s="9">
        <v>3259.74</v>
      </c>
      <c r="I558" s="11">
        <v>36897</v>
      </c>
      <c r="J558" s="12">
        <f t="shared" si="60"/>
        <v>0</v>
      </c>
      <c r="K558" s="2">
        <f t="shared" si="61"/>
        <v>0</v>
      </c>
      <c r="L558" s="1">
        <f t="shared" si="62"/>
        <v>36897</v>
      </c>
      <c r="M558" s="2">
        <f t="shared" si="63"/>
        <v>271.64499999999998</v>
      </c>
      <c r="N558" s="2">
        <f t="shared" si="64"/>
        <v>-271.64499999999998</v>
      </c>
      <c r="O558" s="17">
        <f t="shared" si="65"/>
        <v>-271.64499999999998</v>
      </c>
      <c r="P558" s="17">
        <f t="shared" si="66"/>
        <v>0</v>
      </c>
      <c r="Q558" s="17">
        <f t="shared" si="67"/>
        <v>0</v>
      </c>
      <c r="R558" s="17">
        <f t="shared" si="68"/>
        <v>0</v>
      </c>
      <c r="S558" s="17">
        <f t="shared" si="69"/>
        <v>0</v>
      </c>
      <c r="T558" s="18">
        <f t="shared" si="70"/>
        <v>0</v>
      </c>
      <c r="U558" s="17">
        <f t="shared" si="71"/>
        <v>0</v>
      </c>
      <c r="V558" s="18">
        <f t="shared" si="72"/>
        <v>0</v>
      </c>
      <c r="W558" s="17">
        <f t="shared" si="73"/>
        <v>0</v>
      </c>
      <c r="X558" s="17"/>
      <c r="Y558" s="20">
        <f t="shared" si="74"/>
        <v>33238</v>
      </c>
      <c r="Z558">
        <f t="shared" si="75"/>
        <v>-52.691687671232877</v>
      </c>
      <c r="AA558">
        <f t="shared" si="76"/>
        <v>325.97399999999999</v>
      </c>
      <c r="AB558">
        <f t="shared" si="77"/>
        <v>378.66568767123289</v>
      </c>
      <c r="AF558" s="29">
        <f t="shared" si="58"/>
        <v>0</v>
      </c>
      <c r="AG558" s="29">
        <f t="shared" si="59"/>
        <v>0</v>
      </c>
    </row>
    <row r="559" spans="1:33" hidden="1">
      <c r="A559" s="7" t="s">
        <v>158</v>
      </c>
      <c r="B559" s="7" t="s">
        <v>159</v>
      </c>
      <c r="C559" s="7" t="s">
        <v>113</v>
      </c>
      <c r="D559" s="8">
        <v>33312</v>
      </c>
      <c r="E559" s="9">
        <v>3283.18</v>
      </c>
      <c r="F559" s="8">
        <v>33312</v>
      </c>
      <c r="G559" s="10">
        <v>120</v>
      </c>
      <c r="H559" s="9">
        <v>3283.18</v>
      </c>
      <c r="I559" s="11">
        <v>36912</v>
      </c>
      <c r="J559" s="12">
        <f t="shared" si="60"/>
        <v>0</v>
      </c>
      <c r="K559" s="2">
        <f t="shared" si="61"/>
        <v>0</v>
      </c>
      <c r="L559" s="1">
        <f t="shared" si="62"/>
        <v>36912</v>
      </c>
      <c r="M559" s="2">
        <f t="shared" si="63"/>
        <v>273.59833333333336</v>
      </c>
      <c r="N559" s="2">
        <f t="shared" si="64"/>
        <v>-273.59833333333336</v>
      </c>
      <c r="O559" s="17">
        <f t="shared" ref="O559:O622" si="78">IF((K559*12)&gt;N559,N559,(K559*12))</f>
        <v>-273.59833333333336</v>
      </c>
      <c r="P559" s="17">
        <f t="shared" si="66"/>
        <v>0</v>
      </c>
      <c r="Q559" s="17">
        <f t="shared" si="67"/>
        <v>0</v>
      </c>
      <c r="R559" s="17">
        <f t="shared" si="68"/>
        <v>0</v>
      </c>
      <c r="S559" s="17">
        <f t="shared" si="69"/>
        <v>0</v>
      </c>
      <c r="T559" s="18">
        <f t="shared" si="70"/>
        <v>0</v>
      </c>
      <c r="U559" s="17">
        <f t="shared" si="71"/>
        <v>0</v>
      </c>
      <c r="V559" s="18">
        <f t="shared" si="72"/>
        <v>0</v>
      </c>
      <c r="W559" s="17">
        <f t="shared" si="73"/>
        <v>0</v>
      </c>
      <c r="X559" s="17"/>
      <c r="Y559" s="20">
        <f t="shared" si="74"/>
        <v>33238</v>
      </c>
      <c r="Z559">
        <f t="shared" si="75"/>
        <v>-66.563101369863006</v>
      </c>
      <c r="AA559">
        <f t="shared" si="76"/>
        <v>328.31799999999998</v>
      </c>
      <c r="AB559">
        <f t="shared" si="77"/>
        <v>394.88110136986302</v>
      </c>
      <c r="AF559" s="29">
        <f t="shared" si="58"/>
        <v>0</v>
      </c>
      <c r="AG559" s="29">
        <f t="shared" si="59"/>
        <v>0</v>
      </c>
    </row>
    <row r="560" spans="1:33" hidden="1">
      <c r="A560" s="7" t="s">
        <v>160</v>
      </c>
      <c r="B560" s="7" t="s">
        <v>161</v>
      </c>
      <c r="C560" s="7" t="s">
        <v>113</v>
      </c>
      <c r="D560" s="8">
        <v>33403</v>
      </c>
      <c r="E560" s="9">
        <v>259.67</v>
      </c>
      <c r="F560" s="8">
        <v>33403</v>
      </c>
      <c r="G560" s="10">
        <v>120</v>
      </c>
      <c r="H560" s="9">
        <v>259.67</v>
      </c>
      <c r="I560" s="11">
        <v>37003</v>
      </c>
      <c r="J560" s="12">
        <f t="shared" si="60"/>
        <v>0</v>
      </c>
      <c r="K560" s="2">
        <f t="shared" si="61"/>
        <v>0</v>
      </c>
      <c r="L560" s="1">
        <f t="shared" si="62"/>
        <v>37003</v>
      </c>
      <c r="M560" s="2">
        <f t="shared" si="63"/>
        <v>21.639166666666668</v>
      </c>
      <c r="N560" s="2">
        <f t="shared" si="64"/>
        <v>-21.639166666666668</v>
      </c>
      <c r="O560" s="17">
        <f t="shared" si="78"/>
        <v>-21.639166666666668</v>
      </c>
      <c r="P560" s="17">
        <f t="shared" si="66"/>
        <v>0</v>
      </c>
      <c r="Q560" s="17">
        <f t="shared" si="67"/>
        <v>0</v>
      </c>
      <c r="R560" s="17">
        <f t="shared" si="68"/>
        <v>0</v>
      </c>
      <c r="S560" s="17">
        <f t="shared" si="69"/>
        <v>0</v>
      </c>
      <c r="T560" s="18">
        <f t="shared" si="70"/>
        <v>0</v>
      </c>
      <c r="U560" s="17">
        <f t="shared" si="71"/>
        <v>0</v>
      </c>
      <c r="V560" s="18">
        <f t="shared" si="72"/>
        <v>0</v>
      </c>
      <c r="W560" s="17">
        <f t="shared" si="73"/>
        <v>0</v>
      </c>
      <c r="X560" s="17"/>
      <c r="Y560" s="20">
        <f t="shared" si="74"/>
        <v>33238</v>
      </c>
      <c r="Z560">
        <f t="shared" si="75"/>
        <v>-11.738506849315069</v>
      </c>
      <c r="AA560">
        <f t="shared" si="76"/>
        <v>25.967000000000002</v>
      </c>
      <c r="AB560">
        <f t="shared" si="77"/>
        <v>37.705506849315071</v>
      </c>
      <c r="AF560" s="29">
        <f t="shared" si="58"/>
        <v>0</v>
      </c>
      <c r="AG560" s="29">
        <f t="shared" si="59"/>
        <v>0</v>
      </c>
    </row>
    <row r="561" spans="1:33" hidden="1">
      <c r="A561" s="7" t="s">
        <v>162</v>
      </c>
      <c r="B561" s="7" t="s">
        <v>163</v>
      </c>
      <c r="C561" s="7" t="s">
        <v>113</v>
      </c>
      <c r="D561" s="8">
        <v>33424</v>
      </c>
      <c r="E561" s="9">
        <v>344.53</v>
      </c>
      <c r="F561" s="8">
        <v>33424</v>
      </c>
      <c r="G561" s="10">
        <v>120</v>
      </c>
      <c r="H561" s="9">
        <v>344.53</v>
      </c>
      <c r="I561" s="11">
        <v>37024</v>
      </c>
      <c r="J561" s="12">
        <f t="shared" si="60"/>
        <v>0</v>
      </c>
      <c r="K561" s="2">
        <f t="shared" si="61"/>
        <v>0</v>
      </c>
      <c r="L561" s="1">
        <f t="shared" si="62"/>
        <v>37024</v>
      </c>
      <c r="M561" s="2">
        <f t="shared" si="63"/>
        <v>28.71083333333333</v>
      </c>
      <c r="N561" s="2">
        <f t="shared" si="64"/>
        <v>-28.71083333333333</v>
      </c>
      <c r="O561" s="17">
        <f t="shared" si="78"/>
        <v>-28.71083333333333</v>
      </c>
      <c r="P561" s="17">
        <f t="shared" si="66"/>
        <v>0</v>
      </c>
      <c r="Q561" s="17">
        <f t="shared" si="67"/>
        <v>0</v>
      </c>
      <c r="R561" s="17">
        <f t="shared" si="68"/>
        <v>0</v>
      </c>
      <c r="S561" s="17">
        <f t="shared" si="69"/>
        <v>0</v>
      </c>
      <c r="T561" s="18">
        <f t="shared" si="70"/>
        <v>0</v>
      </c>
      <c r="U561" s="17">
        <f t="shared" si="71"/>
        <v>0</v>
      </c>
      <c r="V561" s="18">
        <f t="shared" si="72"/>
        <v>0</v>
      </c>
      <c r="W561" s="17">
        <f t="shared" si="73"/>
        <v>0</v>
      </c>
      <c r="X561" s="17"/>
      <c r="Y561" s="20">
        <f t="shared" si="74"/>
        <v>33238</v>
      </c>
      <c r="Z561">
        <f t="shared" si="75"/>
        <v>-17.556871232876709</v>
      </c>
      <c r="AA561">
        <f t="shared" si="76"/>
        <v>34.452999999999996</v>
      </c>
      <c r="AB561">
        <f t="shared" si="77"/>
        <v>52.009871232876705</v>
      </c>
      <c r="AF561" s="29">
        <f t="shared" si="58"/>
        <v>0</v>
      </c>
      <c r="AG561" s="29">
        <f t="shared" si="59"/>
        <v>0</v>
      </c>
    </row>
    <row r="562" spans="1:33" hidden="1">
      <c r="A562" s="7" t="s">
        <v>164</v>
      </c>
      <c r="B562" s="7" t="s">
        <v>165</v>
      </c>
      <c r="C562" s="7" t="s">
        <v>113</v>
      </c>
      <c r="D562" s="8">
        <v>33424</v>
      </c>
      <c r="E562" s="9">
        <v>1524.49</v>
      </c>
      <c r="F562" s="8">
        <v>33424</v>
      </c>
      <c r="G562" s="10">
        <v>120</v>
      </c>
      <c r="H562" s="9">
        <v>1524.49</v>
      </c>
      <c r="I562" s="11">
        <v>37024</v>
      </c>
      <c r="J562" s="12">
        <f t="shared" si="60"/>
        <v>0</v>
      </c>
      <c r="K562" s="2">
        <f t="shared" si="61"/>
        <v>0</v>
      </c>
      <c r="L562" s="1">
        <f t="shared" si="62"/>
        <v>37024</v>
      </c>
      <c r="M562" s="2">
        <f t="shared" si="63"/>
        <v>127.04083333333334</v>
      </c>
      <c r="N562" s="2">
        <f t="shared" si="64"/>
        <v>-127.04083333333334</v>
      </c>
      <c r="O562" s="17">
        <f t="shared" si="78"/>
        <v>-127.04083333333334</v>
      </c>
      <c r="P562" s="17">
        <f t="shared" si="66"/>
        <v>0</v>
      </c>
      <c r="Q562" s="17">
        <f t="shared" si="67"/>
        <v>0</v>
      </c>
      <c r="R562" s="17">
        <f t="shared" si="68"/>
        <v>0</v>
      </c>
      <c r="S562" s="17">
        <f t="shared" si="69"/>
        <v>0</v>
      </c>
      <c r="T562" s="18">
        <f t="shared" si="70"/>
        <v>0</v>
      </c>
      <c r="U562" s="17">
        <f t="shared" si="71"/>
        <v>0</v>
      </c>
      <c r="V562" s="18">
        <f t="shared" si="72"/>
        <v>0</v>
      </c>
      <c r="W562" s="17">
        <f t="shared" si="73"/>
        <v>0</v>
      </c>
      <c r="X562" s="17"/>
      <c r="Y562" s="20">
        <f t="shared" si="74"/>
        <v>33238</v>
      </c>
      <c r="Z562">
        <f t="shared" si="75"/>
        <v>-77.686339726027413</v>
      </c>
      <c r="AA562">
        <f t="shared" si="76"/>
        <v>152.44900000000001</v>
      </c>
      <c r="AB562">
        <f t="shared" si="77"/>
        <v>230.13533972602744</v>
      </c>
      <c r="AF562" s="29">
        <f t="shared" si="58"/>
        <v>0</v>
      </c>
      <c r="AG562" s="29">
        <f t="shared" si="59"/>
        <v>0</v>
      </c>
    </row>
    <row r="563" spans="1:33" hidden="1">
      <c r="A563" s="7" t="s">
        <v>166</v>
      </c>
      <c r="B563" s="7" t="s">
        <v>167</v>
      </c>
      <c r="C563" s="7" t="s">
        <v>113</v>
      </c>
      <c r="D563" s="8">
        <v>33424</v>
      </c>
      <c r="E563" s="9">
        <v>381.12</v>
      </c>
      <c r="F563" s="8">
        <v>33424</v>
      </c>
      <c r="G563" s="10">
        <v>120</v>
      </c>
      <c r="H563" s="9">
        <v>381.12</v>
      </c>
      <c r="I563" s="11">
        <v>37024</v>
      </c>
      <c r="J563" s="12">
        <f t="shared" si="60"/>
        <v>0</v>
      </c>
      <c r="K563" s="2">
        <f t="shared" si="61"/>
        <v>0</v>
      </c>
      <c r="L563" s="1">
        <f t="shared" si="62"/>
        <v>37024</v>
      </c>
      <c r="M563" s="2">
        <f t="shared" si="63"/>
        <v>31.76</v>
      </c>
      <c r="N563" s="2">
        <f t="shared" si="64"/>
        <v>-31.76</v>
      </c>
      <c r="O563" s="17">
        <f t="shared" si="78"/>
        <v>-31.76</v>
      </c>
      <c r="P563" s="17">
        <f t="shared" si="66"/>
        <v>0</v>
      </c>
      <c r="Q563" s="17">
        <f t="shared" si="67"/>
        <v>0</v>
      </c>
      <c r="R563" s="17">
        <f t="shared" si="68"/>
        <v>0</v>
      </c>
      <c r="S563" s="17">
        <f t="shared" si="69"/>
        <v>0</v>
      </c>
      <c r="T563" s="18">
        <f t="shared" si="70"/>
        <v>0</v>
      </c>
      <c r="U563" s="17">
        <f t="shared" si="71"/>
        <v>0</v>
      </c>
      <c r="V563" s="18">
        <f t="shared" si="72"/>
        <v>0</v>
      </c>
      <c r="W563" s="17">
        <f t="shared" si="73"/>
        <v>0</v>
      </c>
      <c r="X563" s="17"/>
      <c r="Y563" s="20">
        <f t="shared" si="74"/>
        <v>33238</v>
      </c>
      <c r="Z563">
        <f t="shared" si="75"/>
        <v>-19.421457534246578</v>
      </c>
      <c r="AA563">
        <f t="shared" si="76"/>
        <v>38.112000000000002</v>
      </c>
      <c r="AB563">
        <f t="shared" si="77"/>
        <v>57.53345753424658</v>
      </c>
      <c r="AF563" s="29">
        <f t="shared" si="58"/>
        <v>0</v>
      </c>
      <c r="AG563" s="29">
        <f t="shared" si="59"/>
        <v>0</v>
      </c>
    </row>
    <row r="564" spans="1:33" hidden="1">
      <c r="A564" s="7" t="s">
        <v>168</v>
      </c>
      <c r="B564" s="7" t="s">
        <v>152</v>
      </c>
      <c r="C564" s="7" t="s">
        <v>113</v>
      </c>
      <c r="D564" s="8">
        <v>33427</v>
      </c>
      <c r="E564" s="9">
        <v>1006.16</v>
      </c>
      <c r="F564" s="8">
        <v>33427</v>
      </c>
      <c r="G564" s="10">
        <v>120</v>
      </c>
      <c r="H564" s="9">
        <v>1006.16</v>
      </c>
      <c r="I564" s="11">
        <v>37027</v>
      </c>
      <c r="J564" s="12">
        <f t="shared" si="60"/>
        <v>0</v>
      </c>
      <c r="K564" s="2">
        <f t="shared" si="61"/>
        <v>0</v>
      </c>
      <c r="L564" s="1">
        <f t="shared" si="62"/>
        <v>37027</v>
      </c>
      <c r="M564" s="2">
        <f t="shared" si="63"/>
        <v>83.846666666666664</v>
      </c>
      <c r="N564" s="2">
        <f t="shared" si="64"/>
        <v>-83.846666666666664</v>
      </c>
      <c r="O564" s="17">
        <f t="shared" si="78"/>
        <v>-83.846666666666664</v>
      </c>
      <c r="P564" s="17">
        <f t="shared" si="66"/>
        <v>0</v>
      </c>
      <c r="Q564" s="17">
        <f t="shared" si="67"/>
        <v>0</v>
      </c>
      <c r="R564" s="17">
        <f t="shared" si="68"/>
        <v>0</v>
      </c>
      <c r="S564" s="17">
        <f t="shared" si="69"/>
        <v>0</v>
      </c>
      <c r="T564" s="18">
        <f t="shared" si="70"/>
        <v>0</v>
      </c>
      <c r="U564" s="17">
        <f t="shared" si="71"/>
        <v>0</v>
      </c>
      <c r="V564" s="18">
        <f t="shared" si="72"/>
        <v>0</v>
      </c>
      <c r="W564" s="17">
        <f t="shared" si="73"/>
        <v>0</v>
      </c>
      <c r="X564" s="17"/>
      <c r="Y564" s="20">
        <f t="shared" si="74"/>
        <v>33238</v>
      </c>
      <c r="Z564">
        <f t="shared" si="75"/>
        <v>-52.099791780821917</v>
      </c>
      <c r="AA564">
        <f t="shared" si="76"/>
        <v>100.616</v>
      </c>
      <c r="AB564">
        <f t="shared" si="77"/>
        <v>152.71579178082192</v>
      </c>
      <c r="AF564" s="29">
        <f t="shared" si="58"/>
        <v>0</v>
      </c>
      <c r="AG564" s="29">
        <f t="shared" si="59"/>
        <v>0</v>
      </c>
    </row>
    <row r="565" spans="1:33" hidden="1">
      <c r="A565" s="7" t="s">
        <v>169</v>
      </c>
      <c r="B565" s="7" t="s">
        <v>135</v>
      </c>
      <c r="C565" s="7" t="s">
        <v>113</v>
      </c>
      <c r="D565" s="8">
        <v>33429</v>
      </c>
      <c r="E565" s="9">
        <v>867.24</v>
      </c>
      <c r="F565" s="8">
        <v>33429</v>
      </c>
      <c r="G565" s="10">
        <v>120</v>
      </c>
      <c r="H565" s="9">
        <v>867.24</v>
      </c>
      <c r="I565" s="11">
        <v>37029</v>
      </c>
      <c r="J565" s="12">
        <f t="shared" si="60"/>
        <v>0</v>
      </c>
      <c r="K565" s="2">
        <f t="shared" si="61"/>
        <v>0</v>
      </c>
      <c r="L565" s="1">
        <f t="shared" si="62"/>
        <v>37029</v>
      </c>
      <c r="M565" s="2">
        <f t="shared" si="63"/>
        <v>72.27</v>
      </c>
      <c r="N565" s="2">
        <f t="shared" si="64"/>
        <v>-72.27</v>
      </c>
      <c r="O565" s="17">
        <f t="shared" si="78"/>
        <v>-72.27</v>
      </c>
      <c r="P565" s="17">
        <f t="shared" si="66"/>
        <v>0</v>
      </c>
      <c r="Q565" s="17">
        <f t="shared" si="67"/>
        <v>0</v>
      </c>
      <c r="R565" s="17">
        <f t="shared" si="68"/>
        <v>0</v>
      </c>
      <c r="S565" s="17">
        <f t="shared" si="69"/>
        <v>0</v>
      </c>
      <c r="T565" s="18">
        <f t="shared" si="70"/>
        <v>0</v>
      </c>
      <c r="U565" s="17">
        <f t="shared" si="71"/>
        <v>0</v>
      </c>
      <c r="V565" s="18">
        <f t="shared" si="72"/>
        <v>0</v>
      </c>
      <c r="W565" s="17">
        <f t="shared" si="73"/>
        <v>0</v>
      </c>
      <c r="X565" s="17"/>
      <c r="Y565" s="20">
        <f t="shared" si="74"/>
        <v>33238</v>
      </c>
      <c r="Z565">
        <f t="shared" si="75"/>
        <v>-45.381599999999999</v>
      </c>
      <c r="AA565">
        <f t="shared" si="76"/>
        <v>86.724000000000004</v>
      </c>
      <c r="AB565">
        <f t="shared" si="77"/>
        <v>132.10560000000001</v>
      </c>
      <c r="AF565" s="29">
        <f t="shared" si="58"/>
        <v>0</v>
      </c>
      <c r="AG565" s="29">
        <f t="shared" si="59"/>
        <v>0</v>
      </c>
    </row>
    <row r="566" spans="1:33" hidden="1">
      <c r="A566" s="7" t="s">
        <v>170</v>
      </c>
      <c r="B566" s="7" t="s">
        <v>171</v>
      </c>
      <c r="C566" s="7" t="s">
        <v>113</v>
      </c>
      <c r="D566" s="8">
        <v>33429</v>
      </c>
      <c r="E566" s="9">
        <v>221.51</v>
      </c>
      <c r="F566" s="8">
        <v>33429</v>
      </c>
      <c r="G566" s="10">
        <v>120</v>
      </c>
      <c r="H566" s="9">
        <v>221.51</v>
      </c>
      <c r="I566" s="11">
        <v>37029</v>
      </c>
      <c r="J566" s="12">
        <f t="shared" si="60"/>
        <v>0</v>
      </c>
      <c r="K566" s="2">
        <f t="shared" si="61"/>
        <v>0</v>
      </c>
      <c r="L566" s="1">
        <f t="shared" si="62"/>
        <v>37029</v>
      </c>
      <c r="M566" s="2">
        <f t="shared" si="63"/>
        <v>18.459166666666668</v>
      </c>
      <c r="N566" s="2">
        <f t="shared" si="64"/>
        <v>-18.459166666666668</v>
      </c>
      <c r="O566" s="17">
        <f t="shared" si="78"/>
        <v>-18.459166666666668</v>
      </c>
      <c r="P566" s="17">
        <f t="shared" si="66"/>
        <v>0</v>
      </c>
      <c r="Q566" s="17">
        <f t="shared" si="67"/>
        <v>0</v>
      </c>
      <c r="R566" s="17">
        <f t="shared" si="68"/>
        <v>0</v>
      </c>
      <c r="S566" s="17">
        <f t="shared" si="69"/>
        <v>0</v>
      </c>
      <c r="T566" s="18">
        <f t="shared" si="70"/>
        <v>0</v>
      </c>
      <c r="U566" s="17">
        <f t="shared" si="71"/>
        <v>0</v>
      </c>
      <c r="V566" s="18">
        <f t="shared" si="72"/>
        <v>0</v>
      </c>
      <c r="W566" s="17">
        <f t="shared" si="73"/>
        <v>0</v>
      </c>
      <c r="X566" s="17"/>
      <c r="Y566" s="20">
        <f t="shared" si="74"/>
        <v>33238</v>
      </c>
      <c r="Z566">
        <f t="shared" si="75"/>
        <v>-11.591345205479451</v>
      </c>
      <c r="AA566">
        <f t="shared" si="76"/>
        <v>22.151</v>
      </c>
      <c r="AB566">
        <f t="shared" si="77"/>
        <v>33.742345205479452</v>
      </c>
      <c r="AF566" s="29">
        <f t="shared" si="58"/>
        <v>0</v>
      </c>
      <c r="AG566" s="29">
        <f t="shared" si="59"/>
        <v>0</v>
      </c>
    </row>
    <row r="567" spans="1:33" hidden="1">
      <c r="A567" s="7" t="s">
        <v>172</v>
      </c>
      <c r="B567" s="7" t="s">
        <v>173</v>
      </c>
      <c r="C567" s="7" t="s">
        <v>113</v>
      </c>
      <c r="D567" s="8">
        <v>33430</v>
      </c>
      <c r="E567" s="9">
        <v>613.99</v>
      </c>
      <c r="F567" s="8">
        <v>33430</v>
      </c>
      <c r="G567" s="10">
        <v>120</v>
      </c>
      <c r="H567" s="9">
        <v>613.99</v>
      </c>
      <c r="I567" s="11">
        <v>37030</v>
      </c>
      <c r="J567" s="12">
        <f t="shared" si="60"/>
        <v>0</v>
      </c>
      <c r="K567" s="2">
        <f t="shared" si="61"/>
        <v>0</v>
      </c>
      <c r="L567" s="1">
        <f t="shared" si="62"/>
        <v>37030</v>
      </c>
      <c r="M567" s="2">
        <f t="shared" si="63"/>
        <v>51.165833333333332</v>
      </c>
      <c r="N567" s="2">
        <f t="shared" si="64"/>
        <v>-51.165833333333332</v>
      </c>
      <c r="O567" s="17">
        <f t="shared" si="78"/>
        <v>-51.165833333333332</v>
      </c>
      <c r="P567" s="17">
        <f t="shared" si="66"/>
        <v>0</v>
      </c>
      <c r="Q567" s="17">
        <f t="shared" si="67"/>
        <v>0</v>
      </c>
      <c r="R567" s="17">
        <f t="shared" si="68"/>
        <v>0</v>
      </c>
      <c r="S567" s="17">
        <f t="shared" si="69"/>
        <v>0</v>
      </c>
      <c r="T567" s="18">
        <f t="shared" si="70"/>
        <v>0</v>
      </c>
      <c r="U567" s="17">
        <f t="shared" si="71"/>
        <v>0</v>
      </c>
      <c r="V567" s="18">
        <f t="shared" si="72"/>
        <v>0</v>
      </c>
      <c r="W567" s="17">
        <f t="shared" si="73"/>
        <v>0</v>
      </c>
      <c r="X567" s="17"/>
      <c r="Y567" s="20">
        <f t="shared" si="74"/>
        <v>33238</v>
      </c>
      <c r="Z567">
        <f t="shared" si="75"/>
        <v>-32.297556164383558</v>
      </c>
      <c r="AA567">
        <f t="shared" si="76"/>
        <v>61.399000000000001</v>
      </c>
      <c r="AB567">
        <f t="shared" si="77"/>
        <v>93.696556164383566</v>
      </c>
      <c r="AF567" s="29">
        <f t="shared" si="58"/>
        <v>0</v>
      </c>
      <c r="AG567" s="29">
        <f t="shared" si="59"/>
        <v>0</v>
      </c>
    </row>
    <row r="568" spans="1:33" hidden="1">
      <c r="A568" s="7" t="s">
        <v>174</v>
      </c>
      <c r="B568" s="7" t="s">
        <v>175</v>
      </c>
      <c r="C568" s="7" t="s">
        <v>113</v>
      </c>
      <c r="D568" s="8">
        <v>33473</v>
      </c>
      <c r="E568" s="9">
        <v>179.51</v>
      </c>
      <c r="F568" s="8">
        <v>33473</v>
      </c>
      <c r="G568" s="10">
        <v>120</v>
      </c>
      <c r="H568" s="9">
        <v>179.51</v>
      </c>
      <c r="I568" s="11">
        <v>37073</v>
      </c>
      <c r="J568" s="12">
        <f t="shared" si="60"/>
        <v>0</v>
      </c>
      <c r="K568" s="2">
        <f t="shared" si="61"/>
        <v>0</v>
      </c>
      <c r="L568" s="1">
        <f t="shared" si="62"/>
        <v>37073</v>
      </c>
      <c r="M568" s="2">
        <f t="shared" si="63"/>
        <v>14.959166666666667</v>
      </c>
      <c r="N568" s="2">
        <f t="shared" si="64"/>
        <v>-14.959166666666667</v>
      </c>
      <c r="O568" s="17">
        <f t="shared" si="78"/>
        <v>-14.959166666666667</v>
      </c>
      <c r="P568" s="17">
        <f t="shared" si="66"/>
        <v>0</v>
      </c>
      <c r="Q568" s="17">
        <f t="shared" si="67"/>
        <v>0</v>
      </c>
      <c r="R568" s="17">
        <f t="shared" si="68"/>
        <v>0</v>
      </c>
      <c r="S568" s="17">
        <f t="shared" si="69"/>
        <v>0</v>
      </c>
      <c r="T568" s="18">
        <f t="shared" si="70"/>
        <v>0</v>
      </c>
      <c r="U568" s="17">
        <f t="shared" si="71"/>
        <v>0</v>
      </c>
      <c r="V568" s="18">
        <f t="shared" si="72"/>
        <v>0</v>
      </c>
      <c r="W568" s="17">
        <f t="shared" si="73"/>
        <v>0</v>
      </c>
      <c r="X568" s="17"/>
      <c r="Y568" s="20">
        <f t="shared" si="74"/>
        <v>33238</v>
      </c>
      <c r="Z568">
        <f t="shared" si="75"/>
        <v>-11.557493150684932</v>
      </c>
      <c r="AA568">
        <f t="shared" si="76"/>
        <v>17.951000000000001</v>
      </c>
      <c r="AB568">
        <f t="shared" si="77"/>
        <v>29.508493150684934</v>
      </c>
      <c r="AF568" s="29">
        <f t="shared" si="58"/>
        <v>0</v>
      </c>
      <c r="AG568" s="29">
        <f t="shared" si="59"/>
        <v>0</v>
      </c>
    </row>
    <row r="569" spans="1:33" hidden="1">
      <c r="A569" s="7" t="s">
        <v>176</v>
      </c>
      <c r="B569" s="7" t="s">
        <v>177</v>
      </c>
      <c r="C569" s="7" t="s">
        <v>113</v>
      </c>
      <c r="D569" s="8">
        <v>33529</v>
      </c>
      <c r="E569" s="9">
        <v>807.98</v>
      </c>
      <c r="F569" s="8">
        <v>33529</v>
      </c>
      <c r="G569" s="10">
        <v>120</v>
      </c>
      <c r="H569" s="9">
        <v>807.98</v>
      </c>
      <c r="I569" s="11">
        <v>37129</v>
      </c>
      <c r="J569" s="12">
        <f t="shared" si="60"/>
        <v>0</v>
      </c>
      <c r="K569" s="2">
        <f t="shared" si="61"/>
        <v>0</v>
      </c>
      <c r="L569" s="1">
        <f t="shared" si="62"/>
        <v>37129</v>
      </c>
      <c r="M569" s="2">
        <f t="shared" si="63"/>
        <v>67.331666666666663</v>
      </c>
      <c r="N569" s="2">
        <f t="shared" si="64"/>
        <v>-67.331666666666663</v>
      </c>
      <c r="O569" s="17">
        <f t="shared" si="78"/>
        <v>-67.331666666666663</v>
      </c>
      <c r="P569" s="17">
        <f t="shared" si="66"/>
        <v>0</v>
      </c>
      <c r="Q569" s="17">
        <f t="shared" si="67"/>
        <v>0</v>
      </c>
      <c r="R569" s="17">
        <f t="shared" si="68"/>
        <v>0</v>
      </c>
      <c r="S569" s="17">
        <f t="shared" si="69"/>
        <v>0</v>
      </c>
      <c r="T569" s="18">
        <f t="shared" si="70"/>
        <v>0</v>
      </c>
      <c r="U569" s="17">
        <f t="shared" si="71"/>
        <v>0</v>
      </c>
      <c r="V569" s="18">
        <f t="shared" si="72"/>
        <v>0</v>
      </c>
      <c r="W569" s="17">
        <f t="shared" si="73"/>
        <v>0</v>
      </c>
      <c r="X569" s="17"/>
      <c r="Y569" s="20">
        <f t="shared" si="74"/>
        <v>33238</v>
      </c>
      <c r="Z569">
        <f t="shared" si="75"/>
        <v>-64.417035616438355</v>
      </c>
      <c r="AA569">
        <f t="shared" si="76"/>
        <v>80.798000000000002</v>
      </c>
      <c r="AB569">
        <f t="shared" si="77"/>
        <v>145.21503561643834</v>
      </c>
      <c r="AF569" s="29">
        <f t="shared" si="58"/>
        <v>0</v>
      </c>
      <c r="AG569" s="29">
        <f t="shared" si="59"/>
        <v>0</v>
      </c>
    </row>
    <row r="570" spans="1:33" hidden="1">
      <c r="A570" s="7" t="s">
        <v>178</v>
      </c>
      <c r="B570" s="7" t="s">
        <v>179</v>
      </c>
      <c r="C570" s="7" t="s">
        <v>113</v>
      </c>
      <c r="D570" s="8">
        <v>33535</v>
      </c>
      <c r="E570" s="9">
        <v>939.85</v>
      </c>
      <c r="F570" s="8">
        <v>33535</v>
      </c>
      <c r="G570" s="10">
        <v>120</v>
      </c>
      <c r="H570" s="9">
        <v>939.85</v>
      </c>
      <c r="I570" s="11">
        <v>37135</v>
      </c>
      <c r="J570" s="12">
        <f t="shared" si="60"/>
        <v>0</v>
      </c>
      <c r="K570" s="2">
        <f t="shared" si="61"/>
        <v>0</v>
      </c>
      <c r="L570" s="1">
        <f t="shared" si="62"/>
        <v>37135</v>
      </c>
      <c r="M570" s="2">
        <f t="shared" si="63"/>
        <v>78.32083333333334</v>
      </c>
      <c r="N570" s="2">
        <f t="shared" si="64"/>
        <v>-78.32083333333334</v>
      </c>
      <c r="O570" s="17">
        <f t="shared" si="78"/>
        <v>-78.32083333333334</v>
      </c>
      <c r="P570" s="17">
        <f t="shared" si="66"/>
        <v>0</v>
      </c>
      <c r="Q570" s="17">
        <f t="shared" si="67"/>
        <v>0</v>
      </c>
      <c r="R570" s="17">
        <f t="shared" si="68"/>
        <v>0</v>
      </c>
      <c r="S570" s="17">
        <f t="shared" si="69"/>
        <v>0</v>
      </c>
      <c r="T570" s="18">
        <f t="shared" si="70"/>
        <v>0</v>
      </c>
      <c r="U570" s="17">
        <f t="shared" si="71"/>
        <v>0</v>
      </c>
      <c r="V570" s="18">
        <f t="shared" si="72"/>
        <v>0</v>
      </c>
      <c r="W570" s="17">
        <f t="shared" si="73"/>
        <v>0</v>
      </c>
      <c r="X570" s="17"/>
      <c r="Y570" s="20">
        <f t="shared" si="74"/>
        <v>33238</v>
      </c>
      <c r="Z570">
        <f t="shared" si="75"/>
        <v>-76.475465753424658</v>
      </c>
      <c r="AA570">
        <f t="shared" si="76"/>
        <v>93.984999999999999</v>
      </c>
      <c r="AB570">
        <f t="shared" si="77"/>
        <v>170.46046575342467</v>
      </c>
      <c r="AF570" s="29">
        <f t="shared" si="58"/>
        <v>0</v>
      </c>
      <c r="AG570" s="29">
        <f t="shared" si="59"/>
        <v>0</v>
      </c>
    </row>
    <row r="571" spans="1:33" hidden="1">
      <c r="A571" s="7" t="s">
        <v>180</v>
      </c>
      <c r="B571" s="7" t="s">
        <v>175</v>
      </c>
      <c r="C571" s="7" t="s">
        <v>113</v>
      </c>
      <c r="D571" s="8">
        <v>33535</v>
      </c>
      <c r="E571" s="9">
        <v>683.73</v>
      </c>
      <c r="F571" s="8">
        <v>33535</v>
      </c>
      <c r="G571" s="10">
        <v>120</v>
      </c>
      <c r="H571" s="9">
        <v>683.73</v>
      </c>
      <c r="I571" s="11">
        <v>37135</v>
      </c>
      <c r="J571" s="12">
        <f t="shared" si="60"/>
        <v>0</v>
      </c>
      <c r="K571" s="2">
        <f t="shared" si="61"/>
        <v>0</v>
      </c>
      <c r="L571" s="1">
        <f t="shared" si="62"/>
        <v>37135</v>
      </c>
      <c r="M571" s="2">
        <f t="shared" si="63"/>
        <v>56.977499999999999</v>
      </c>
      <c r="N571" s="2">
        <f t="shared" si="64"/>
        <v>-56.977499999999999</v>
      </c>
      <c r="O571" s="17">
        <f t="shared" si="78"/>
        <v>-56.977499999999999</v>
      </c>
      <c r="P571" s="17">
        <f t="shared" si="66"/>
        <v>0</v>
      </c>
      <c r="Q571" s="17">
        <f t="shared" si="67"/>
        <v>0</v>
      </c>
      <c r="R571" s="17">
        <f t="shared" si="68"/>
        <v>0</v>
      </c>
      <c r="S571" s="17">
        <f t="shared" si="69"/>
        <v>0</v>
      </c>
      <c r="T571" s="18">
        <f t="shared" si="70"/>
        <v>0</v>
      </c>
      <c r="U571" s="17">
        <f t="shared" si="71"/>
        <v>0</v>
      </c>
      <c r="V571" s="18">
        <f t="shared" si="72"/>
        <v>0</v>
      </c>
      <c r="W571" s="17">
        <f t="shared" si="73"/>
        <v>0</v>
      </c>
      <c r="X571" s="17"/>
      <c r="Y571" s="20">
        <f t="shared" si="74"/>
        <v>33238</v>
      </c>
      <c r="Z571">
        <f t="shared" si="75"/>
        <v>-55.635016438356168</v>
      </c>
      <c r="AA571">
        <f t="shared" si="76"/>
        <v>68.373000000000005</v>
      </c>
      <c r="AB571">
        <f t="shared" si="77"/>
        <v>124.00801643835618</v>
      </c>
      <c r="AF571" s="29">
        <f t="shared" si="58"/>
        <v>0</v>
      </c>
      <c r="AG571" s="29">
        <f t="shared" si="59"/>
        <v>0</v>
      </c>
    </row>
    <row r="572" spans="1:33" hidden="1">
      <c r="A572" s="7" t="s">
        <v>181</v>
      </c>
      <c r="B572" s="7" t="s">
        <v>182</v>
      </c>
      <c r="C572" s="7" t="s">
        <v>113</v>
      </c>
      <c r="D572" s="8">
        <v>33535</v>
      </c>
      <c r="E572" s="9">
        <v>2380.4899999999998</v>
      </c>
      <c r="F572" s="8">
        <v>33535</v>
      </c>
      <c r="G572" s="10">
        <v>120</v>
      </c>
      <c r="H572" s="9">
        <v>2380.4899999999998</v>
      </c>
      <c r="I572" s="11">
        <v>37135</v>
      </c>
      <c r="J572" s="12">
        <f t="shared" si="60"/>
        <v>0</v>
      </c>
      <c r="K572" s="2">
        <f t="shared" si="61"/>
        <v>0</v>
      </c>
      <c r="L572" s="1">
        <f t="shared" si="62"/>
        <v>37135</v>
      </c>
      <c r="M572" s="2">
        <f t="shared" si="63"/>
        <v>198.37416666666664</v>
      </c>
      <c r="N572" s="2">
        <f t="shared" si="64"/>
        <v>-198.37416666666664</v>
      </c>
      <c r="O572" s="17">
        <f t="shared" si="78"/>
        <v>-198.37416666666664</v>
      </c>
      <c r="P572" s="17">
        <f t="shared" si="66"/>
        <v>0</v>
      </c>
      <c r="Q572" s="17">
        <f t="shared" si="67"/>
        <v>0</v>
      </c>
      <c r="R572" s="17">
        <f t="shared" si="68"/>
        <v>0</v>
      </c>
      <c r="S572" s="17">
        <f t="shared" si="69"/>
        <v>0</v>
      </c>
      <c r="T572" s="18">
        <f t="shared" si="70"/>
        <v>0</v>
      </c>
      <c r="U572" s="17">
        <f t="shared" si="71"/>
        <v>0</v>
      </c>
      <c r="V572" s="18">
        <f t="shared" si="72"/>
        <v>0</v>
      </c>
      <c r="W572" s="17">
        <f t="shared" si="73"/>
        <v>0</v>
      </c>
      <c r="X572" s="17"/>
      <c r="Y572" s="20">
        <f t="shared" si="74"/>
        <v>33238</v>
      </c>
      <c r="Z572">
        <f t="shared" si="75"/>
        <v>-193.70014520547943</v>
      </c>
      <c r="AA572">
        <f t="shared" si="76"/>
        <v>238.04899999999998</v>
      </c>
      <c r="AB572">
        <f t="shared" si="77"/>
        <v>431.74914520547941</v>
      </c>
      <c r="AF572" s="29">
        <f t="shared" si="58"/>
        <v>0</v>
      </c>
      <c r="AG572" s="29">
        <f t="shared" si="59"/>
        <v>0</v>
      </c>
    </row>
    <row r="573" spans="1:33" hidden="1">
      <c r="A573" s="7" t="s">
        <v>183</v>
      </c>
      <c r="B573" s="7" t="s">
        <v>184</v>
      </c>
      <c r="C573" s="7" t="s">
        <v>113</v>
      </c>
      <c r="D573" s="8">
        <v>33535</v>
      </c>
      <c r="E573" s="9">
        <v>1059.83</v>
      </c>
      <c r="F573" s="8">
        <v>33535</v>
      </c>
      <c r="G573" s="10">
        <v>120</v>
      </c>
      <c r="H573" s="9">
        <v>1059.83</v>
      </c>
      <c r="I573" s="11">
        <v>37135</v>
      </c>
      <c r="J573" s="12">
        <f t="shared" si="60"/>
        <v>0</v>
      </c>
      <c r="K573" s="2">
        <f t="shared" si="61"/>
        <v>0</v>
      </c>
      <c r="L573" s="1">
        <f t="shared" si="62"/>
        <v>37135</v>
      </c>
      <c r="M573" s="2">
        <f t="shared" si="63"/>
        <v>88.319166666666661</v>
      </c>
      <c r="N573" s="2">
        <f t="shared" si="64"/>
        <v>-88.319166666666661</v>
      </c>
      <c r="O573" s="17">
        <f t="shared" si="78"/>
        <v>-88.319166666666661</v>
      </c>
      <c r="P573" s="17">
        <f t="shared" si="66"/>
        <v>0</v>
      </c>
      <c r="Q573" s="17">
        <f t="shared" si="67"/>
        <v>0</v>
      </c>
      <c r="R573" s="17">
        <f t="shared" si="68"/>
        <v>0</v>
      </c>
      <c r="S573" s="17">
        <f t="shared" si="69"/>
        <v>0</v>
      </c>
      <c r="T573" s="18">
        <f t="shared" si="70"/>
        <v>0</v>
      </c>
      <c r="U573" s="17">
        <f t="shared" si="71"/>
        <v>0</v>
      </c>
      <c r="V573" s="18">
        <f t="shared" si="72"/>
        <v>0</v>
      </c>
      <c r="W573" s="17">
        <f t="shared" si="73"/>
        <v>0</v>
      </c>
      <c r="X573" s="17"/>
      <c r="Y573" s="20">
        <f t="shared" si="74"/>
        <v>33238</v>
      </c>
      <c r="Z573">
        <f t="shared" si="75"/>
        <v>-86.238221917808204</v>
      </c>
      <c r="AA573">
        <f t="shared" si="76"/>
        <v>105.98299999999999</v>
      </c>
      <c r="AB573">
        <f t="shared" si="77"/>
        <v>192.22122191780818</v>
      </c>
      <c r="AF573" s="29">
        <f t="shared" si="58"/>
        <v>0</v>
      </c>
      <c r="AG573" s="29">
        <f t="shared" si="59"/>
        <v>0</v>
      </c>
    </row>
    <row r="574" spans="1:33" hidden="1">
      <c r="A574" s="7" t="s">
        <v>185</v>
      </c>
      <c r="B574" s="7" t="s">
        <v>186</v>
      </c>
      <c r="C574" s="7" t="s">
        <v>113</v>
      </c>
      <c r="D574" s="8">
        <v>33535</v>
      </c>
      <c r="E574" s="9">
        <v>2938.45</v>
      </c>
      <c r="F574" s="8">
        <v>33535</v>
      </c>
      <c r="G574" s="10">
        <v>120</v>
      </c>
      <c r="H574" s="9">
        <v>2938.45</v>
      </c>
      <c r="I574" s="11">
        <v>37135</v>
      </c>
      <c r="J574" s="12">
        <f t="shared" si="60"/>
        <v>0</v>
      </c>
      <c r="K574" s="2">
        <f t="shared" si="61"/>
        <v>0</v>
      </c>
      <c r="L574" s="1">
        <f t="shared" si="62"/>
        <v>37135</v>
      </c>
      <c r="M574" s="2">
        <f t="shared" si="63"/>
        <v>244.87083333333334</v>
      </c>
      <c r="N574" s="2">
        <f t="shared" si="64"/>
        <v>-244.87083333333334</v>
      </c>
      <c r="O574" s="17">
        <f t="shared" si="78"/>
        <v>-244.87083333333334</v>
      </c>
      <c r="P574" s="17">
        <f t="shared" si="66"/>
        <v>0</v>
      </c>
      <c r="Q574" s="17">
        <f t="shared" si="67"/>
        <v>0</v>
      </c>
      <c r="R574" s="17">
        <f t="shared" si="68"/>
        <v>0</v>
      </c>
      <c r="S574" s="17">
        <f t="shared" si="69"/>
        <v>0</v>
      </c>
      <c r="T574" s="18">
        <f t="shared" si="70"/>
        <v>0</v>
      </c>
      <c r="U574" s="17">
        <f t="shared" si="71"/>
        <v>0</v>
      </c>
      <c r="V574" s="18">
        <f t="shared" si="72"/>
        <v>0</v>
      </c>
      <c r="W574" s="17">
        <f t="shared" si="73"/>
        <v>0</v>
      </c>
      <c r="X574" s="17"/>
      <c r="Y574" s="20">
        <f t="shared" si="74"/>
        <v>33238</v>
      </c>
      <c r="Z574">
        <f t="shared" si="75"/>
        <v>-239.10127397260271</v>
      </c>
      <c r="AA574">
        <f t="shared" si="76"/>
        <v>293.84499999999997</v>
      </c>
      <c r="AB574">
        <f t="shared" si="77"/>
        <v>532.94627397260274</v>
      </c>
      <c r="AF574" s="29">
        <f t="shared" si="58"/>
        <v>0</v>
      </c>
      <c r="AG574" s="29">
        <f t="shared" si="59"/>
        <v>0</v>
      </c>
    </row>
    <row r="575" spans="1:33" hidden="1">
      <c r="A575" s="7" t="s">
        <v>187</v>
      </c>
      <c r="B575" s="7" t="s">
        <v>148</v>
      </c>
      <c r="C575" s="7" t="s">
        <v>113</v>
      </c>
      <c r="D575" s="8">
        <v>33560</v>
      </c>
      <c r="E575" s="9">
        <v>228.67</v>
      </c>
      <c r="F575" s="8">
        <v>33560</v>
      </c>
      <c r="G575" s="10">
        <v>120</v>
      </c>
      <c r="H575" s="9">
        <v>228.67</v>
      </c>
      <c r="I575" s="11">
        <v>37160</v>
      </c>
      <c r="J575" s="12">
        <f t="shared" si="60"/>
        <v>0</v>
      </c>
      <c r="K575" s="2">
        <f t="shared" si="61"/>
        <v>0</v>
      </c>
      <c r="L575" s="1">
        <f t="shared" si="62"/>
        <v>37160</v>
      </c>
      <c r="M575" s="2">
        <f t="shared" si="63"/>
        <v>19.055833333333332</v>
      </c>
      <c r="N575" s="2">
        <f t="shared" si="64"/>
        <v>-19.055833333333332</v>
      </c>
      <c r="O575" s="17">
        <f t="shared" si="78"/>
        <v>-19.055833333333332</v>
      </c>
      <c r="P575" s="17">
        <f t="shared" si="66"/>
        <v>0</v>
      </c>
      <c r="Q575" s="17">
        <f t="shared" si="67"/>
        <v>0</v>
      </c>
      <c r="R575" s="17">
        <f t="shared" si="68"/>
        <v>0</v>
      </c>
      <c r="S575" s="17">
        <f t="shared" si="69"/>
        <v>0</v>
      </c>
      <c r="T575" s="18">
        <f t="shared" si="70"/>
        <v>0</v>
      </c>
      <c r="U575" s="17">
        <f t="shared" si="71"/>
        <v>0</v>
      </c>
      <c r="V575" s="18">
        <f t="shared" si="72"/>
        <v>0</v>
      </c>
      <c r="W575" s="17">
        <f t="shared" si="73"/>
        <v>0</v>
      </c>
      <c r="X575" s="17"/>
      <c r="Y575" s="20">
        <f t="shared" si="74"/>
        <v>33238</v>
      </c>
      <c r="Z575">
        <f t="shared" si="75"/>
        <v>-20.173079452054793</v>
      </c>
      <c r="AA575">
        <f t="shared" si="76"/>
        <v>22.866999999999997</v>
      </c>
      <c r="AB575">
        <f t="shared" si="77"/>
        <v>43.04007945205479</v>
      </c>
      <c r="AF575" s="29">
        <f t="shared" si="58"/>
        <v>0</v>
      </c>
      <c r="AG575" s="29">
        <f t="shared" si="59"/>
        <v>0</v>
      </c>
    </row>
    <row r="576" spans="1:33" hidden="1">
      <c r="A576" s="7" t="s">
        <v>188</v>
      </c>
      <c r="B576" s="7" t="s">
        <v>148</v>
      </c>
      <c r="C576" s="7" t="s">
        <v>113</v>
      </c>
      <c r="D576" s="8">
        <v>33634</v>
      </c>
      <c r="E576" s="9">
        <v>236.07</v>
      </c>
      <c r="F576" s="8">
        <v>33634</v>
      </c>
      <c r="G576" s="10">
        <v>120</v>
      </c>
      <c r="H576" s="9">
        <v>236.07</v>
      </c>
      <c r="I576" s="11">
        <v>37234</v>
      </c>
      <c r="J576" s="12">
        <f t="shared" si="60"/>
        <v>0</v>
      </c>
      <c r="K576" s="2">
        <f t="shared" si="61"/>
        <v>0</v>
      </c>
      <c r="L576" s="1">
        <f t="shared" si="62"/>
        <v>37234</v>
      </c>
      <c r="M576" s="2">
        <f t="shared" si="63"/>
        <v>19.672499999999999</v>
      </c>
      <c r="N576" s="2">
        <f t="shared" si="64"/>
        <v>-19.672499999999999</v>
      </c>
      <c r="O576" s="17">
        <f t="shared" si="78"/>
        <v>-19.672499999999999</v>
      </c>
      <c r="P576" s="17">
        <f t="shared" si="66"/>
        <v>0</v>
      </c>
      <c r="Q576" s="17">
        <f t="shared" si="67"/>
        <v>0</v>
      </c>
      <c r="R576" s="17">
        <f t="shared" si="68"/>
        <v>0</v>
      </c>
      <c r="S576" s="17">
        <f t="shared" si="69"/>
        <v>0</v>
      </c>
      <c r="T576" s="18">
        <f t="shared" si="70"/>
        <v>0</v>
      </c>
      <c r="U576" s="17">
        <f t="shared" si="71"/>
        <v>0</v>
      </c>
      <c r="V576" s="18">
        <f t="shared" si="72"/>
        <v>0</v>
      </c>
      <c r="W576" s="17">
        <f t="shared" si="73"/>
        <v>0</v>
      </c>
      <c r="X576" s="17"/>
      <c r="Y576" s="20">
        <f t="shared" si="74"/>
        <v>33603</v>
      </c>
      <c r="Z576">
        <f t="shared" si="75"/>
        <v>-2.0049780821917809</v>
      </c>
      <c r="AA576">
        <f t="shared" si="76"/>
        <v>23.606999999999999</v>
      </c>
      <c r="AB576">
        <f t="shared" si="77"/>
        <v>25.611978082191779</v>
      </c>
      <c r="AF576" s="29">
        <f t="shared" si="58"/>
        <v>0</v>
      </c>
      <c r="AG576" s="29">
        <f t="shared" si="59"/>
        <v>0</v>
      </c>
    </row>
    <row r="577" spans="1:33" hidden="1">
      <c r="A577" s="7" t="s">
        <v>189</v>
      </c>
      <c r="B577" s="7" t="s">
        <v>190</v>
      </c>
      <c r="C577" s="7" t="s">
        <v>113</v>
      </c>
      <c r="D577" s="8">
        <v>33634</v>
      </c>
      <c r="E577" s="9">
        <v>546</v>
      </c>
      <c r="F577" s="8">
        <v>33634</v>
      </c>
      <c r="G577" s="10">
        <v>120</v>
      </c>
      <c r="H577" s="9">
        <v>546</v>
      </c>
      <c r="I577" s="11">
        <v>37234</v>
      </c>
      <c r="J577" s="12">
        <f t="shared" si="60"/>
        <v>0</v>
      </c>
      <c r="K577" s="2">
        <f t="shared" si="61"/>
        <v>0</v>
      </c>
      <c r="L577" s="1">
        <f t="shared" si="62"/>
        <v>37234</v>
      </c>
      <c r="M577" s="2">
        <f t="shared" si="63"/>
        <v>45.5</v>
      </c>
      <c r="N577" s="2">
        <f t="shared" si="64"/>
        <v>-45.5</v>
      </c>
      <c r="O577" s="17">
        <f t="shared" si="78"/>
        <v>-45.5</v>
      </c>
      <c r="P577" s="17">
        <f t="shared" si="66"/>
        <v>0</v>
      </c>
      <c r="Q577" s="17">
        <f t="shared" si="67"/>
        <v>0</v>
      </c>
      <c r="R577" s="17">
        <f t="shared" si="68"/>
        <v>0</v>
      </c>
      <c r="S577" s="17">
        <f t="shared" si="69"/>
        <v>0</v>
      </c>
      <c r="T577" s="18">
        <f t="shared" si="70"/>
        <v>0</v>
      </c>
      <c r="U577" s="17">
        <f t="shared" si="71"/>
        <v>0</v>
      </c>
      <c r="V577" s="18">
        <f t="shared" si="72"/>
        <v>0</v>
      </c>
      <c r="W577" s="17">
        <f t="shared" si="73"/>
        <v>0</v>
      </c>
      <c r="X577" s="17"/>
      <c r="Y577" s="20">
        <f t="shared" si="74"/>
        <v>33603</v>
      </c>
      <c r="Z577">
        <f t="shared" si="75"/>
        <v>-4.6372602739726023</v>
      </c>
      <c r="AA577">
        <f t="shared" si="76"/>
        <v>54.6</v>
      </c>
      <c r="AB577">
        <f t="shared" si="77"/>
        <v>59.237260273972602</v>
      </c>
      <c r="AF577" s="29">
        <f t="shared" si="58"/>
        <v>0</v>
      </c>
      <c r="AG577" s="29">
        <f t="shared" si="59"/>
        <v>0</v>
      </c>
    </row>
    <row r="578" spans="1:33" hidden="1">
      <c r="A578" s="7" t="s">
        <v>191</v>
      </c>
      <c r="B578" s="7" t="s">
        <v>148</v>
      </c>
      <c r="C578" s="7" t="s">
        <v>113</v>
      </c>
      <c r="D578" s="8">
        <v>33687</v>
      </c>
      <c r="E578" s="9">
        <v>236.07</v>
      </c>
      <c r="F578" s="8">
        <v>33687</v>
      </c>
      <c r="G578" s="10">
        <v>120</v>
      </c>
      <c r="H578" s="9">
        <v>236.07</v>
      </c>
      <c r="I578" s="11">
        <v>37287</v>
      </c>
      <c r="J578" s="12">
        <f t="shared" si="60"/>
        <v>0</v>
      </c>
      <c r="K578" s="2">
        <f t="shared" si="61"/>
        <v>0</v>
      </c>
      <c r="L578" s="1">
        <f t="shared" si="62"/>
        <v>37287</v>
      </c>
      <c r="M578" s="2">
        <f t="shared" si="63"/>
        <v>19.672499999999999</v>
      </c>
      <c r="N578" s="2">
        <f t="shared" si="64"/>
        <v>-19.672499999999999</v>
      </c>
      <c r="O578" s="17">
        <f t="shared" si="78"/>
        <v>-19.672499999999999</v>
      </c>
      <c r="P578" s="17">
        <f t="shared" si="66"/>
        <v>0</v>
      </c>
      <c r="Q578" s="17">
        <f t="shared" si="67"/>
        <v>0</v>
      </c>
      <c r="R578" s="17">
        <f t="shared" si="68"/>
        <v>0</v>
      </c>
      <c r="S578" s="17">
        <f t="shared" si="69"/>
        <v>0</v>
      </c>
      <c r="T578" s="18">
        <f t="shared" si="70"/>
        <v>0</v>
      </c>
      <c r="U578" s="17">
        <f t="shared" si="71"/>
        <v>0</v>
      </c>
      <c r="V578" s="18">
        <f t="shared" si="72"/>
        <v>0</v>
      </c>
      <c r="W578" s="17">
        <f t="shared" si="73"/>
        <v>0</v>
      </c>
      <c r="X578" s="17"/>
      <c r="Y578" s="20">
        <f t="shared" si="74"/>
        <v>33603</v>
      </c>
      <c r="Z578">
        <f t="shared" si="75"/>
        <v>-5.4328438356164384</v>
      </c>
      <c r="AA578">
        <f t="shared" si="76"/>
        <v>23.606999999999999</v>
      </c>
      <c r="AB578">
        <f t="shared" si="77"/>
        <v>29.039843835616438</v>
      </c>
      <c r="AF578" s="29">
        <f t="shared" si="58"/>
        <v>0</v>
      </c>
      <c r="AG578" s="29">
        <f t="shared" si="59"/>
        <v>0</v>
      </c>
    </row>
    <row r="579" spans="1:33" hidden="1">
      <c r="A579" s="7" t="s">
        <v>192</v>
      </c>
      <c r="B579" s="7" t="s">
        <v>193</v>
      </c>
      <c r="C579" s="7" t="s">
        <v>113</v>
      </c>
      <c r="D579" s="8">
        <v>33716</v>
      </c>
      <c r="E579" s="9">
        <v>546.53</v>
      </c>
      <c r="F579" s="8">
        <v>33716</v>
      </c>
      <c r="G579" s="10">
        <v>120</v>
      </c>
      <c r="H579" s="9">
        <v>546.53</v>
      </c>
      <c r="I579" s="11">
        <v>37316</v>
      </c>
      <c r="J579" s="12">
        <f t="shared" ref="J579:J642" si="79">E579-H579</f>
        <v>0</v>
      </c>
      <c r="K579" s="2">
        <f t="shared" ref="K579:K642" si="80">IF(J579=0,0,E579/G579)</f>
        <v>0</v>
      </c>
      <c r="L579" s="1">
        <f t="shared" si="62"/>
        <v>37316</v>
      </c>
      <c r="M579" s="2">
        <f t="shared" ref="M579:M642" si="81">IF(L579&gt;300,300*E579/(G579*30),L579*E579/(G579*30))</f>
        <v>45.544166666666669</v>
      </c>
      <c r="N579" s="2">
        <f t="shared" ref="N579:N642" si="82">J579-M579</f>
        <v>-45.544166666666669</v>
      </c>
      <c r="O579" s="17">
        <f t="shared" si="78"/>
        <v>-45.544166666666669</v>
      </c>
      <c r="P579" s="17">
        <f t="shared" si="66"/>
        <v>0</v>
      </c>
      <c r="Q579" s="17">
        <f t="shared" si="67"/>
        <v>0</v>
      </c>
      <c r="R579" s="17">
        <f t="shared" si="68"/>
        <v>0</v>
      </c>
      <c r="S579" s="17">
        <f t="shared" si="69"/>
        <v>0</v>
      </c>
      <c r="T579" s="18">
        <f t="shared" si="70"/>
        <v>0</v>
      </c>
      <c r="U579" s="17">
        <f t="shared" si="71"/>
        <v>0</v>
      </c>
      <c r="V579" s="18">
        <f t="shared" si="72"/>
        <v>0</v>
      </c>
      <c r="W579" s="17">
        <f t="shared" si="73"/>
        <v>0</v>
      </c>
      <c r="X579" s="17"/>
      <c r="Y579" s="20">
        <f t="shared" ref="Y579:Y642" si="83">IF(E579=0,"",IF((G580/12)&lt;&gt;"",DATE(YEAR(D579)+$Y$1,MONTH($Z$1),DAY($Z$1)),""))</f>
        <v>33603</v>
      </c>
      <c r="Z579">
        <f t="shared" si="75"/>
        <v>-16.919969863013698</v>
      </c>
      <c r="AA579">
        <f t="shared" ref="AA579:AA642" si="84">E579/(G579/12)</f>
        <v>54.652999999999999</v>
      </c>
      <c r="AB579">
        <f t="shared" si="77"/>
        <v>71.572969863013697</v>
      </c>
      <c r="AF579" s="29">
        <f t="shared" ref="AF579:AF642" si="85">IF(YEAR($F579)&gt;AF$2,0,IF(YEAR($F579)=AF$2,(CONCATENATE("31/12/",AF$2)-$D579)/(30.5*$G579)*$E579,IF(YEAR(($F579+$G579*30.5))&lt;AF$2,0,IF(YEAR($F579+$G579*30.5)=AF$2,$E579*(12/$G579)-(CONCATENATE("31/12/",YEAR($D579))-$D579)/(30.5*$G579)*$E579,$E579*12/$G579))))</f>
        <v>0</v>
      </c>
      <c r="AG579" s="29">
        <f t="shared" si="59"/>
        <v>0</v>
      </c>
    </row>
    <row r="580" spans="1:33" hidden="1">
      <c r="A580" s="7" t="s">
        <v>194</v>
      </c>
      <c r="B580" s="7" t="s">
        <v>193</v>
      </c>
      <c r="C580" s="7" t="s">
        <v>113</v>
      </c>
      <c r="D580" s="8">
        <v>33722</v>
      </c>
      <c r="E580" s="9">
        <v>504.23</v>
      </c>
      <c r="F580" s="8">
        <v>33722</v>
      </c>
      <c r="G580" s="10">
        <v>120</v>
      </c>
      <c r="H580" s="9">
        <v>504.23</v>
      </c>
      <c r="I580" s="11">
        <v>37322</v>
      </c>
      <c r="J580" s="12">
        <f t="shared" si="79"/>
        <v>0</v>
      </c>
      <c r="K580" s="2">
        <f t="shared" si="80"/>
        <v>0</v>
      </c>
      <c r="L580" s="1">
        <f t="shared" ref="L580:L643" si="86">IF(I580&lt;$L$1,0,I580-$L$1)</f>
        <v>37322</v>
      </c>
      <c r="M580" s="2">
        <f t="shared" si="81"/>
        <v>42.019166666666663</v>
      </c>
      <c r="N580" s="2">
        <f t="shared" si="82"/>
        <v>-42.019166666666663</v>
      </c>
      <c r="O580" s="17">
        <f t="shared" si="78"/>
        <v>-42.019166666666663</v>
      </c>
      <c r="P580" s="17">
        <f t="shared" ref="P580:P643" si="87">N580-O580</f>
        <v>0</v>
      </c>
      <c r="Q580" s="17">
        <f t="shared" ref="Q580:Q643" si="88">IF(($K580*12)&gt;P580,P580,($K580*12))</f>
        <v>0</v>
      </c>
      <c r="R580" s="17">
        <f t="shared" ref="R580:R643" si="89">P580-Q580</f>
        <v>0</v>
      </c>
      <c r="S580" s="17">
        <f t="shared" ref="S580:S643" si="90">IF(($K580*12)&gt;R580,R580,($K580*12))</f>
        <v>0</v>
      </c>
      <c r="T580" s="18">
        <f t="shared" ref="T580:T643" si="91">R580-S580</f>
        <v>0</v>
      </c>
      <c r="U580" s="17">
        <f t="shared" ref="U580:U643" si="92">IF(($K580*12)&gt;T580,T580,($K580*12))</f>
        <v>0</v>
      </c>
      <c r="V580" s="18">
        <f t="shared" ref="V580:V643" si="93">T580-U580</f>
        <v>0</v>
      </c>
      <c r="W580" s="17">
        <f t="shared" ref="W580:W643" si="94">IF(($K580*12)&gt;V580,V580,($K580*12))</f>
        <v>0</v>
      </c>
      <c r="X580" s="17"/>
      <c r="Y580" s="20">
        <f t="shared" si="83"/>
        <v>33603</v>
      </c>
      <c r="Z580">
        <f t="shared" si="75"/>
        <v>-16.439279452054794</v>
      </c>
      <c r="AA580">
        <f t="shared" si="84"/>
        <v>50.423000000000002</v>
      </c>
      <c r="AB580">
        <f t="shared" si="77"/>
        <v>66.862279452054793</v>
      </c>
      <c r="AF580" s="29">
        <f t="shared" si="85"/>
        <v>0</v>
      </c>
      <c r="AG580" s="29">
        <f t="shared" si="59"/>
        <v>0</v>
      </c>
    </row>
    <row r="581" spans="1:33" hidden="1">
      <c r="A581" s="7" t="s">
        <v>195</v>
      </c>
      <c r="B581" s="7" t="s">
        <v>161</v>
      </c>
      <c r="C581" s="7" t="s">
        <v>113</v>
      </c>
      <c r="D581" s="8">
        <v>33722</v>
      </c>
      <c r="E581" s="9">
        <v>236.07</v>
      </c>
      <c r="F581" s="8">
        <v>33722</v>
      </c>
      <c r="G581" s="10">
        <v>120</v>
      </c>
      <c r="H581" s="9">
        <v>236.07</v>
      </c>
      <c r="I581" s="11">
        <v>37322</v>
      </c>
      <c r="J581" s="12">
        <f t="shared" si="79"/>
        <v>0</v>
      </c>
      <c r="K581" s="2">
        <f t="shared" si="80"/>
        <v>0</v>
      </c>
      <c r="L581" s="1">
        <f t="shared" si="86"/>
        <v>37322</v>
      </c>
      <c r="M581" s="2">
        <f t="shared" si="81"/>
        <v>19.672499999999999</v>
      </c>
      <c r="N581" s="2">
        <f t="shared" si="82"/>
        <v>-19.672499999999999</v>
      </c>
      <c r="O581" s="17">
        <f t="shared" si="78"/>
        <v>-19.672499999999999</v>
      </c>
      <c r="P581" s="17">
        <f t="shared" si="87"/>
        <v>0</v>
      </c>
      <c r="Q581" s="17">
        <f t="shared" si="88"/>
        <v>0</v>
      </c>
      <c r="R581" s="17">
        <f t="shared" si="89"/>
        <v>0</v>
      </c>
      <c r="S581" s="17">
        <f t="shared" si="90"/>
        <v>0</v>
      </c>
      <c r="T581" s="18">
        <f t="shared" si="91"/>
        <v>0</v>
      </c>
      <c r="U581" s="17">
        <f t="shared" si="92"/>
        <v>0</v>
      </c>
      <c r="V581" s="18">
        <f t="shared" si="93"/>
        <v>0</v>
      </c>
      <c r="W581" s="17">
        <f t="shared" si="94"/>
        <v>0</v>
      </c>
      <c r="X581" s="17"/>
      <c r="Y581" s="20">
        <f t="shared" si="83"/>
        <v>33603</v>
      </c>
      <c r="Z581">
        <f t="shared" ref="Z581:Z644" si="95">IF(E581=0,0,E581/((G581/12))*((Y581-D581)/365))</f>
        <v>-7.6965287671232874</v>
      </c>
      <c r="AA581">
        <f t="shared" si="84"/>
        <v>23.606999999999999</v>
      </c>
      <c r="AB581">
        <f t="shared" si="77"/>
        <v>31.303528767123286</v>
      </c>
      <c r="AF581" s="29">
        <f t="shared" si="85"/>
        <v>0</v>
      </c>
      <c r="AG581" s="29">
        <f t="shared" ref="AG581:AG644" si="96">IF(YEAR($F581)&gt;AG$2,0,IF(YEAR($F581)=AG$2,(CONCATENATE("31/12/",AG$2)-$D581)/(30.5*$G581)*$E581,IF(YEAR(($F581+$G581*30.5))&lt;AG$2,0,IF(YEAR($F581+$G581*30.5)=AG$2,$E581*(12/$G581)-(CONCATENATE("31/12/",YEAR($D581))-$D581)/(30.5*$G581)*$E581,$E581*12/$G581))))</f>
        <v>0</v>
      </c>
    </row>
    <row r="582" spans="1:33" hidden="1">
      <c r="A582" s="7" t="s">
        <v>196</v>
      </c>
      <c r="B582" s="7" t="s">
        <v>197</v>
      </c>
      <c r="C582" s="7" t="s">
        <v>113</v>
      </c>
      <c r="D582" s="8">
        <v>33722</v>
      </c>
      <c r="E582" s="9">
        <v>423.58</v>
      </c>
      <c r="F582" s="8">
        <v>33722</v>
      </c>
      <c r="G582" s="10">
        <v>120</v>
      </c>
      <c r="H582" s="9">
        <v>423.58</v>
      </c>
      <c r="I582" s="11">
        <v>37322</v>
      </c>
      <c r="J582" s="12">
        <f t="shared" si="79"/>
        <v>0</v>
      </c>
      <c r="K582" s="2">
        <f t="shared" si="80"/>
        <v>0</v>
      </c>
      <c r="L582" s="1">
        <f t="shared" si="86"/>
        <v>37322</v>
      </c>
      <c r="M582" s="2">
        <f t="shared" si="81"/>
        <v>35.298333333333332</v>
      </c>
      <c r="N582" s="2">
        <f t="shared" si="82"/>
        <v>-35.298333333333332</v>
      </c>
      <c r="O582" s="17">
        <f t="shared" si="78"/>
        <v>-35.298333333333332</v>
      </c>
      <c r="P582" s="17">
        <f t="shared" si="87"/>
        <v>0</v>
      </c>
      <c r="Q582" s="17">
        <f t="shared" si="88"/>
        <v>0</v>
      </c>
      <c r="R582" s="17">
        <f t="shared" si="89"/>
        <v>0</v>
      </c>
      <c r="S582" s="17">
        <f t="shared" si="90"/>
        <v>0</v>
      </c>
      <c r="T582" s="18">
        <f t="shared" si="91"/>
        <v>0</v>
      </c>
      <c r="U582" s="17">
        <f t="shared" si="92"/>
        <v>0</v>
      </c>
      <c r="V582" s="18">
        <f t="shared" si="93"/>
        <v>0</v>
      </c>
      <c r="W582" s="17">
        <f t="shared" si="94"/>
        <v>0</v>
      </c>
      <c r="X582" s="17"/>
      <c r="Y582" s="20">
        <f t="shared" si="83"/>
        <v>33603</v>
      </c>
      <c r="Z582">
        <f t="shared" si="95"/>
        <v>-13.809868493150683</v>
      </c>
      <c r="AA582">
        <f t="shared" si="84"/>
        <v>42.357999999999997</v>
      </c>
      <c r="AB582">
        <f t="shared" ref="AB582:AB645" si="97">AA582-Z582</f>
        <v>56.167868493150678</v>
      </c>
      <c r="AF582" s="29">
        <f t="shared" si="85"/>
        <v>0</v>
      </c>
      <c r="AG582" s="29">
        <f t="shared" si="96"/>
        <v>0</v>
      </c>
    </row>
    <row r="583" spans="1:33" hidden="1">
      <c r="A583" s="7" t="s">
        <v>198</v>
      </c>
      <c r="B583" s="7" t="s">
        <v>199</v>
      </c>
      <c r="C583" s="7" t="s">
        <v>113</v>
      </c>
      <c r="D583" s="8">
        <v>33722</v>
      </c>
      <c r="E583" s="9">
        <v>420</v>
      </c>
      <c r="F583" s="8">
        <v>33722</v>
      </c>
      <c r="G583" s="10">
        <v>120</v>
      </c>
      <c r="H583" s="9">
        <v>420</v>
      </c>
      <c r="I583" s="11">
        <v>37322</v>
      </c>
      <c r="J583" s="12">
        <f t="shared" si="79"/>
        <v>0</v>
      </c>
      <c r="K583" s="2">
        <f t="shared" si="80"/>
        <v>0</v>
      </c>
      <c r="L583" s="1">
        <f t="shared" si="86"/>
        <v>37322</v>
      </c>
      <c r="M583" s="2">
        <f t="shared" si="81"/>
        <v>35</v>
      </c>
      <c r="N583" s="2">
        <f t="shared" si="82"/>
        <v>-35</v>
      </c>
      <c r="O583" s="17">
        <f t="shared" si="78"/>
        <v>-35</v>
      </c>
      <c r="P583" s="17">
        <f t="shared" si="87"/>
        <v>0</v>
      </c>
      <c r="Q583" s="17">
        <f t="shared" si="88"/>
        <v>0</v>
      </c>
      <c r="R583" s="17">
        <f t="shared" si="89"/>
        <v>0</v>
      </c>
      <c r="S583" s="17">
        <f t="shared" si="90"/>
        <v>0</v>
      </c>
      <c r="T583" s="18">
        <f t="shared" si="91"/>
        <v>0</v>
      </c>
      <c r="U583" s="17">
        <f t="shared" si="92"/>
        <v>0</v>
      </c>
      <c r="V583" s="18">
        <f t="shared" si="93"/>
        <v>0</v>
      </c>
      <c r="W583" s="17">
        <f t="shared" si="94"/>
        <v>0</v>
      </c>
      <c r="X583" s="17"/>
      <c r="Y583" s="20">
        <f t="shared" si="83"/>
        <v>33603</v>
      </c>
      <c r="Z583">
        <f t="shared" si="95"/>
        <v>-13.693150684931506</v>
      </c>
      <c r="AA583">
        <f t="shared" si="84"/>
        <v>42</v>
      </c>
      <c r="AB583">
        <f t="shared" si="97"/>
        <v>55.69315068493151</v>
      </c>
      <c r="AF583" s="29">
        <f t="shared" si="85"/>
        <v>0</v>
      </c>
      <c r="AG583" s="29">
        <f t="shared" si="96"/>
        <v>0</v>
      </c>
    </row>
    <row r="584" spans="1:33" hidden="1">
      <c r="A584" s="7" t="s">
        <v>200</v>
      </c>
      <c r="B584" s="7" t="s">
        <v>201</v>
      </c>
      <c r="C584" s="7" t="s">
        <v>113</v>
      </c>
      <c r="D584" s="8">
        <v>33781</v>
      </c>
      <c r="E584" s="9">
        <v>741.47</v>
      </c>
      <c r="F584" s="8">
        <v>33781</v>
      </c>
      <c r="G584" s="10">
        <v>120</v>
      </c>
      <c r="H584" s="9">
        <v>741.47</v>
      </c>
      <c r="I584" s="11">
        <v>37381</v>
      </c>
      <c r="J584" s="12">
        <f t="shared" si="79"/>
        <v>0</v>
      </c>
      <c r="K584" s="2">
        <f t="shared" si="80"/>
        <v>0</v>
      </c>
      <c r="L584" s="1">
        <f t="shared" si="86"/>
        <v>37381</v>
      </c>
      <c r="M584" s="2">
        <f t="shared" si="81"/>
        <v>61.789166666666667</v>
      </c>
      <c r="N584" s="2">
        <f t="shared" si="82"/>
        <v>-61.789166666666667</v>
      </c>
      <c r="O584" s="17">
        <f t="shared" si="78"/>
        <v>-61.789166666666667</v>
      </c>
      <c r="P584" s="17">
        <f t="shared" si="87"/>
        <v>0</v>
      </c>
      <c r="Q584" s="17">
        <f t="shared" si="88"/>
        <v>0</v>
      </c>
      <c r="R584" s="17">
        <f t="shared" si="89"/>
        <v>0</v>
      </c>
      <c r="S584" s="17">
        <f t="shared" si="90"/>
        <v>0</v>
      </c>
      <c r="T584" s="18">
        <f t="shared" si="91"/>
        <v>0</v>
      </c>
      <c r="U584" s="17">
        <f t="shared" si="92"/>
        <v>0</v>
      </c>
      <c r="V584" s="18">
        <f t="shared" si="93"/>
        <v>0</v>
      </c>
      <c r="W584" s="17">
        <f t="shared" si="94"/>
        <v>0</v>
      </c>
      <c r="X584" s="17"/>
      <c r="Y584" s="20">
        <f t="shared" si="83"/>
        <v>33603</v>
      </c>
      <c r="Z584">
        <f t="shared" si="95"/>
        <v>-36.159358904109588</v>
      </c>
      <c r="AA584">
        <f t="shared" si="84"/>
        <v>74.147000000000006</v>
      </c>
      <c r="AB584">
        <f t="shared" si="97"/>
        <v>110.3063589041096</v>
      </c>
      <c r="AF584" s="29">
        <f t="shared" si="85"/>
        <v>0</v>
      </c>
      <c r="AG584" s="29">
        <f t="shared" si="96"/>
        <v>0</v>
      </c>
    </row>
    <row r="585" spans="1:33" hidden="1">
      <c r="A585" s="7" t="s">
        <v>202</v>
      </c>
      <c r="B585" s="7" t="s">
        <v>203</v>
      </c>
      <c r="C585" s="7" t="s">
        <v>113</v>
      </c>
      <c r="D585" s="8">
        <v>33893</v>
      </c>
      <c r="E585" s="9">
        <v>4574.04</v>
      </c>
      <c r="F585" s="8">
        <v>33893</v>
      </c>
      <c r="G585" s="10">
        <v>120</v>
      </c>
      <c r="H585" s="9">
        <v>4574.04</v>
      </c>
      <c r="I585" s="11">
        <v>37493</v>
      </c>
      <c r="J585" s="12">
        <f t="shared" si="79"/>
        <v>0</v>
      </c>
      <c r="K585" s="2">
        <f t="shared" si="80"/>
        <v>0</v>
      </c>
      <c r="L585" s="1">
        <f t="shared" si="86"/>
        <v>37493</v>
      </c>
      <c r="M585" s="2">
        <f t="shared" si="81"/>
        <v>381.17</v>
      </c>
      <c r="N585" s="2">
        <f t="shared" si="82"/>
        <v>-381.17</v>
      </c>
      <c r="O585" s="17">
        <f t="shared" si="78"/>
        <v>-381.17</v>
      </c>
      <c r="P585" s="17">
        <f t="shared" si="87"/>
        <v>0</v>
      </c>
      <c r="Q585" s="17">
        <f t="shared" si="88"/>
        <v>0</v>
      </c>
      <c r="R585" s="17">
        <f t="shared" si="89"/>
        <v>0</v>
      </c>
      <c r="S585" s="17">
        <f t="shared" si="90"/>
        <v>0</v>
      </c>
      <c r="T585" s="18">
        <f t="shared" si="91"/>
        <v>0</v>
      </c>
      <c r="U585" s="17">
        <f t="shared" si="92"/>
        <v>0</v>
      </c>
      <c r="V585" s="18">
        <f t="shared" si="93"/>
        <v>0</v>
      </c>
      <c r="W585" s="17">
        <f t="shared" si="94"/>
        <v>0</v>
      </c>
      <c r="X585" s="17"/>
      <c r="Y585" s="20">
        <f t="shared" si="83"/>
        <v>33603</v>
      </c>
      <c r="Z585">
        <f t="shared" si="95"/>
        <v>-363.41687671232876</v>
      </c>
      <c r="AA585">
        <f t="shared" si="84"/>
        <v>457.404</v>
      </c>
      <c r="AB585">
        <f t="shared" si="97"/>
        <v>820.82087671232875</v>
      </c>
      <c r="AF585" s="29">
        <f t="shared" si="85"/>
        <v>0</v>
      </c>
      <c r="AG585" s="29">
        <f t="shared" si="96"/>
        <v>0</v>
      </c>
    </row>
    <row r="586" spans="1:33" hidden="1">
      <c r="A586" s="7" t="s">
        <v>204</v>
      </c>
      <c r="B586" s="7" t="s">
        <v>205</v>
      </c>
      <c r="C586" s="7" t="s">
        <v>113</v>
      </c>
      <c r="D586" s="8">
        <v>33905</v>
      </c>
      <c r="E586" s="9">
        <v>4251.5</v>
      </c>
      <c r="F586" s="8">
        <v>33905</v>
      </c>
      <c r="G586" s="10">
        <v>120</v>
      </c>
      <c r="H586" s="9">
        <v>4251.5</v>
      </c>
      <c r="I586" s="11">
        <v>37505</v>
      </c>
      <c r="J586" s="12">
        <f t="shared" si="79"/>
        <v>0</v>
      </c>
      <c r="K586" s="2">
        <f t="shared" si="80"/>
        <v>0</v>
      </c>
      <c r="L586" s="1">
        <f t="shared" si="86"/>
        <v>37505</v>
      </c>
      <c r="M586" s="2">
        <f t="shared" si="81"/>
        <v>354.29166666666669</v>
      </c>
      <c r="N586" s="2">
        <f t="shared" si="82"/>
        <v>-354.29166666666669</v>
      </c>
      <c r="O586" s="17">
        <f t="shared" si="78"/>
        <v>-354.29166666666669</v>
      </c>
      <c r="P586" s="17">
        <f t="shared" si="87"/>
        <v>0</v>
      </c>
      <c r="Q586" s="17">
        <f t="shared" si="88"/>
        <v>0</v>
      </c>
      <c r="R586" s="17">
        <f t="shared" si="89"/>
        <v>0</v>
      </c>
      <c r="S586" s="17">
        <f t="shared" si="90"/>
        <v>0</v>
      </c>
      <c r="T586" s="18">
        <f t="shared" si="91"/>
        <v>0</v>
      </c>
      <c r="U586" s="17">
        <f t="shared" si="92"/>
        <v>0</v>
      </c>
      <c r="V586" s="18">
        <f t="shared" si="93"/>
        <v>0</v>
      </c>
      <c r="W586" s="17">
        <f t="shared" si="94"/>
        <v>0</v>
      </c>
      <c r="X586" s="17"/>
      <c r="Y586" s="20">
        <f t="shared" si="83"/>
        <v>33603</v>
      </c>
      <c r="Z586">
        <f t="shared" si="95"/>
        <v>-351.76794520547946</v>
      </c>
      <c r="AA586">
        <f t="shared" si="84"/>
        <v>425.15</v>
      </c>
      <c r="AB586">
        <f t="shared" si="97"/>
        <v>776.91794520547944</v>
      </c>
      <c r="AF586" s="29">
        <f t="shared" si="85"/>
        <v>0</v>
      </c>
      <c r="AG586" s="29">
        <f t="shared" si="96"/>
        <v>0</v>
      </c>
    </row>
    <row r="587" spans="1:33" hidden="1">
      <c r="A587" s="7" t="s">
        <v>206</v>
      </c>
      <c r="B587" s="7" t="s">
        <v>207</v>
      </c>
      <c r="C587" s="7" t="s">
        <v>113</v>
      </c>
      <c r="D587" s="8">
        <v>33905</v>
      </c>
      <c r="E587" s="9">
        <v>2091.0700000000002</v>
      </c>
      <c r="F587" s="8">
        <v>33905</v>
      </c>
      <c r="G587" s="10">
        <v>120</v>
      </c>
      <c r="H587" s="9">
        <v>2091.0700000000002</v>
      </c>
      <c r="I587" s="11">
        <v>37505</v>
      </c>
      <c r="J587" s="12">
        <f t="shared" si="79"/>
        <v>0</v>
      </c>
      <c r="K587" s="2">
        <f t="shared" si="80"/>
        <v>0</v>
      </c>
      <c r="L587" s="1">
        <f t="shared" si="86"/>
        <v>37505</v>
      </c>
      <c r="M587" s="2">
        <f t="shared" si="81"/>
        <v>174.25583333333333</v>
      </c>
      <c r="N587" s="2">
        <f t="shared" si="82"/>
        <v>-174.25583333333333</v>
      </c>
      <c r="O587" s="17">
        <f t="shared" si="78"/>
        <v>-174.25583333333333</v>
      </c>
      <c r="P587" s="17">
        <f t="shared" si="87"/>
        <v>0</v>
      </c>
      <c r="Q587" s="17">
        <f t="shared" si="88"/>
        <v>0</v>
      </c>
      <c r="R587" s="17">
        <f t="shared" si="89"/>
        <v>0</v>
      </c>
      <c r="S587" s="17">
        <f t="shared" si="90"/>
        <v>0</v>
      </c>
      <c r="T587" s="18">
        <f t="shared" si="91"/>
        <v>0</v>
      </c>
      <c r="U587" s="17">
        <f t="shared" si="92"/>
        <v>0</v>
      </c>
      <c r="V587" s="18">
        <f t="shared" si="93"/>
        <v>0</v>
      </c>
      <c r="W587" s="17">
        <f t="shared" si="94"/>
        <v>0</v>
      </c>
      <c r="X587" s="17"/>
      <c r="Y587" s="20">
        <f t="shared" si="83"/>
        <v>33603</v>
      </c>
      <c r="Z587">
        <f t="shared" si="95"/>
        <v>-173.01455890410963</v>
      </c>
      <c r="AA587">
        <f t="shared" si="84"/>
        <v>209.10700000000003</v>
      </c>
      <c r="AB587">
        <f t="shared" si="97"/>
        <v>382.12155890410963</v>
      </c>
      <c r="AF587" s="29">
        <f t="shared" si="85"/>
        <v>0</v>
      </c>
      <c r="AG587" s="29">
        <f t="shared" si="96"/>
        <v>0</v>
      </c>
    </row>
    <row r="588" spans="1:33" hidden="1">
      <c r="A588" s="7" t="s">
        <v>208</v>
      </c>
      <c r="B588" s="7" t="s">
        <v>209</v>
      </c>
      <c r="C588" s="7" t="s">
        <v>113</v>
      </c>
      <c r="D588" s="8">
        <v>33910</v>
      </c>
      <c r="E588" s="9">
        <v>1560.81</v>
      </c>
      <c r="F588" s="8">
        <v>33910</v>
      </c>
      <c r="G588" s="10">
        <v>120</v>
      </c>
      <c r="H588" s="9">
        <v>1560.81</v>
      </c>
      <c r="I588" s="11">
        <v>37510</v>
      </c>
      <c r="J588" s="12">
        <f t="shared" si="79"/>
        <v>0</v>
      </c>
      <c r="K588" s="2">
        <f t="shared" si="80"/>
        <v>0</v>
      </c>
      <c r="L588" s="1">
        <f t="shared" si="86"/>
        <v>37510</v>
      </c>
      <c r="M588" s="2">
        <f t="shared" si="81"/>
        <v>130.0675</v>
      </c>
      <c r="N588" s="2">
        <f t="shared" si="82"/>
        <v>-130.0675</v>
      </c>
      <c r="O588" s="17">
        <f t="shared" si="78"/>
        <v>-130.0675</v>
      </c>
      <c r="P588" s="17">
        <f t="shared" si="87"/>
        <v>0</v>
      </c>
      <c r="Q588" s="17">
        <f t="shared" si="88"/>
        <v>0</v>
      </c>
      <c r="R588" s="17">
        <f t="shared" si="89"/>
        <v>0</v>
      </c>
      <c r="S588" s="17">
        <f t="shared" si="90"/>
        <v>0</v>
      </c>
      <c r="T588" s="18">
        <f t="shared" si="91"/>
        <v>0</v>
      </c>
      <c r="U588" s="17">
        <f t="shared" si="92"/>
        <v>0</v>
      </c>
      <c r="V588" s="18">
        <f t="shared" si="93"/>
        <v>0</v>
      </c>
      <c r="W588" s="17">
        <f t="shared" si="94"/>
        <v>0</v>
      </c>
      <c r="X588" s="17"/>
      <c r="Y588" s="20">
        <f t="shared" si="83"/>
        <v>33603</v>
      </c>
      <c r="Z588">
        <f t="shared" si="95"/>
        <v>-131.27908767123287</v>
      </c>
      <c r="AA588">
        <f t="shared" si="84"/>
        <v>156.08099999999999</v>
      </c>
      <c r="AB588">
        <f t="shared" si="97"/>
        <v>287.36008767123286</v>
      </c>
      <c r="AF588" s="29">
        <f t="shared" si="85"/>
        <v>0</v>
      </c>
      <c r="AG588" s="29">
        <f t="shared" si="96"/>
        <v>0</v>
      </c>
    </row>
    <row r="589" spans="1:33" hidden="1">
      <c r="A589" s="7" t="s">
        <v>210</v>
      </c>
      <c r="B589" s="7" t="s">
        <v>211</v>
      </c>
      <c r="C589" s="7" t="s">
        <v>113</v>
      </c>
      <c r="D589" s="8">
        <v>33921</v>
      </c>
      <c r="E589" s="9">
        <v>364.96</v>
      </c>
      <c r="F589" s="8">
        <v>33921</v>
      </c>
      <c r="G589" s="10">
        <v>120</v>
      </c>
      <c r="H589" s="9">
        <v>364.96</v>
      </c>
      <c r="I589" s="11">
        <v>37521</v>
      </c>
      <c r="J589" s="12">
        <f t="shared" si="79"/>
        <v>0</v>
      </c>
      <c r="K589" s="2">
        <f t="shared" si="80"/>
        <v>0</v>
      </c>
      <c r="L589" s="1">
        <f t="shared" si="86"/>
        <v>37521</v>
      </c>
      <c r="M589" s="2">
        <f t="shared" si="81"/>
        <v>30.413333333333334</v>
      </c>
      <c r="N589" s="2">
        <f t="shared" si="82"/>
        <v>-30.413333333333334</v>
      </c>
      <c r="O589" s="17">
        <f t="shared" si="78"/>
        <v>-30.413333333333334</v>
      </c>
      <c r="P589" s="17">
        <f t="shared" si="87"/>
        <v>0</v>
      </c>
      <c r="Q589" s="17">
        <f t="shared" si="88"/>
        <v>0</v>
      </c>
      <c r="R589" s="17">
        <f t="shared" si="89"/>
        <v>0</v>
      </c>
      <c r="S589" s="17">
        <f t="shared" si="90"/>
        <v>0</v>
      </c>
      <c r="T589" s="18">
        <f t="shared" si="91"/>
        <v>0</v>
      </c>
      <c r="U589" s="17">
        <f t="shared" si="92"/>
        <v>0</v>
      </c>
      <c r="V589" s="18">
        <f t="shared" si="93"/>
        <v>0</v>
      </c>
      <c r="W589" s="17">
        <f t="shared" si="94"/>
        <v>0</v>
      </c>
      <c r="X589" s="17"/>
      <c r="Y589" s="20">
        <f t="shared" si="83"/>
        <v>33603</v>
      </c>
      <c r="Z589">
        <f t="shared" si="95"/>
        <v>-31.796515068493147</v>
      </c>
      <c r="AA589">
        <f t="shared" si="84"/>
        <v>36.495999999999995</v>
      </c>
      <c r="AB589">
        <f t="shared" si="97"/>
        <v>68.292515068493145</v>
      </c>
      <c r="AF589" s="29">
        <f t="shared" si="85"/>
        <v>0</v>
      </c>
      <c r="AG589" s="29">
        <f t="shared" si="96"/>
        <v>0</v>
      </c>
    </row>
    <row r="590" spans="1:33" hidden="1">
      <c r="A590" s="7" t="s">
        <v>212</v>
      </c>
      <c r="B590" s="7" t="s">
        <v>213</v>
      </c>
      <c r="C590" s="7" t="s">
        <v>113</v>
      </c>
      <c r="D590" s="8">
        <v>33922</v>
      </c>
      <c r="E590" s="9">
        <v>296.13</v>
      </c>
      <c r="F590" s="8">
        <v>33922</v>
      </c>
      <c r="G590" s="10">
        <v>120</v>
      </c>
      <c r="H590" s="9">
        <v>296.13</v>
      </c>
      <c r="I590" s="11">
        <v>37522</v>
      </c>
      <c r="J590" s="12">
        <f t="shared" si="79"/>
        <v>0</v>
      </c>
      <c r="K590" s="2">
        <f t="shared" si="80"/>
        <v>0</v>
      </c>
      <c r="L590" s="1">
        <f t="shared" si="86"/>
        <v>37522</v>
      </c>
      <c r="M590" s="2">
        <f t="shared" si="81"/>
        <v>24.677499999999998</v>
      </c>
      <c r="N590" s="2">
        <f t="shared" si="82"/>
        <v>-24.677499999999998</v>
      </c>
      <c r="O590" s="17">
        <f t="shared" si="78"/>
        <v>-24.677499999999998</v>
      </c>
      <c r="P590" s="17">
        <f t="shared" si="87"/>
        <v>0</v>
      </c>
      <c r="Q590" s="17">
        <f t="shared" si="88"/>
        <v>0</v>
      </c>
      <c r="R590" s="17">
        <f t="shared" si="89"/>
        <v>0</v>
      </c>
      <c r="S590" s="17">
        <f t="shared" si="90"/>
        <v>0</v>
      </c>
      <c r="T590" s="18">
        <f t="shared" si="91"/>
        <v>0</v>
      </c>
      <c r="U590" s="17">
        <f t="shared" si="92"/>
        <v>0</v>
      </c>
      <c r="V590" s="18">
        <f t="shared" si="93"/>
        <v>0</v>
      </c>
      <c r="W590" s="17">
        <f t="shared" si="94"/>
        <v>0</v>
      </c>
      <c r="X590" s="17"/>
      <c r="Y590" s="20">
        <f t="shared" si="83"/>
        <v>33603</v>
      </c>
      <c r="Z590">
        <f t="shared" si="95"/>
        <v>-25.880950684931506</v>
      </c>
      <c r="AA590">
        <f t="shared" si="84"/>
        <v>29.613</v>
      </c>
      <c r="AB590">
        <f t="shared" si="97"/>
        <v>55.493950684931505</v>
      </c>
      <c r="AF590" s="29">
        <f t="shared" si="85"/>
        <v>0</v>
      </c>
      <c r="AG590" s="29">
        <f t="shared" si="96"/>
        <v>0</v>
      </c>
    </row>
    <row r="591" spans="1:33" hidden="1">
      <c r="A591" s="7" t="s">
        <v>214</v>
      </c>
      <c r="B591" s="7" t="s">
        <v>215</v>
      </c>
      <c r="C591" s="7" t="s">
        <v>113</v>
      </c>
      <c r="D591" s="8">
        <v>33924</v>
      </c>
      <c r="E591" s="9">
        <v>493.55</v>
      </c>
      <c r="F591" s="8">
        <v>33924</v>
      </c>
      <c r="G591" s="10">
        <v>120</v>
      </c>
      <c r="H591" s="9">
        <v>493.55</v>
      </c>
      <c r="I591" s="11">
        <v>37524</v>
      </c>
      <c r="J591" s="12">
        <f t="shared" si="79"/>
        <v>0</v>
      </c>
      <c r="K591" s="2">
        <f t="shared" si="80"/>
        <v>0</v>
      </c>
      <c r="L591" s="1">
        <f t="shared" si="86"/>
        <v>37524</v>
      </c>
      <c r="M591" s="2">
        <f t="shared" si="81"/>
        <v>41.12916666666667</v>
      </c>
      <c r="N591" s="2">
        <f t="shared" si="82"/>
        <v>-41.12916666666667</v>
      </c>
      <c r="O591" s="17">
        <f t="shared" si="78"/>
        <v>-41.12916666666667</v>
      </c>
      <c r="P591" s="17">
        <f t="shared" si="87"/>
        <v>0</v>
      </c>
      <c r="Q591" s="17">
        <f t="shared" si="88"/>
        <v>0</v>
      </c>
      <c r="R591" s="17">
        <f t="shared" si="89"/>
        <v>0</v>
      </c>
      <c r="S591" s="17">
        <f t="shared" si="90"/>
        <v>0</v>
      </c>
      <c r="T591" s="18">
        <f t="shared" si="91"/>
        <v>0</v>
      </c>
      <c r="U591" s="17">
        <f t="shared" si="92"/>
        <v>0</v>
      </c>
      <c r="V591" s="18">
        <f t="shared" si="93"/>
        <v>0</v>
      </c>
      <c r="W591" s="17">
        <f t="shared" si="94"/>
        <v>0</v>
      </c>
      <c r="X591" s="17"/>
      <c r="Y591" s="20">
        <f t="shared" si="83"/>
        <v>33603</v>
      </c>
      <c r="Z591">
        <f t="shared" si="95"/>
        <v>-43.405356164383569</v>
      </c>
      <c r="AA591">
        <f t="shared" si="84"/>
        <v>49.355000000000004</v>
      </c>
      <c r="AB591">
        <f t="shared" si="97"/>
        <v>92.76035616438358</v>
      </c>
      <c r="AF591" s="29">
        <f t="shared" si="85"/>
        <v>0</v>
      </c>
      <c r="AG591" s="29">
        <f t="shared" si="96"/>
        <v>0</v>
      </c>
    </row>
    <row r="592" spans="1:33" hidden="1">
      <c r="A592" s="7" t="s">
        <v>216</v>
      </c>
      <c r="B592" s="7" t="s">
        <v>217</v>
      </c>
      <c r="C592" s="7" t="s">
        <v>113</v>
      </c>
      <c r="D592" s="8">
        <v>33924</v>
      </c>
      <c r="E592" s="9">
        <v>376.7</v>
      </c>
      <c r="F592" s="8">
        <v>33924</v>
      </c>
      <c r="G592" s="10">
        <v>120</v>
      </c>
      <c r="H592" s="9">
        <v>376.7</v>
      </c>
      <c r="I592" s="11">
        <v>37524</v>
      </c>
      <c r="J592" s="12">
        <f t="shared" si="79"/>
        <v>0</v>
      </c>
      <c r="K592" s="2">
        <f t="shared" si="80"/>
        <v>0</v>
      </c>
      <c r="L592" s="1">
        <f t="shared" si="86"/>
        <v>37524</v>
      </c>
      <c r="M592" s="2">
        <f t="shared" si="81"/>
        <v>31.391666666666666</v>
      </c>
      <c r="N592" s="2">
        <f t="shared" si="82"/>
        <v>-31.391666666666666</v>
      </c>
      <c r="O592" s="17">
        <f t="shared" si="78"/>
        <v>-31.391666666666666</v>
      </c>
      <c r="P592" s="17">
        <f t="shared" si="87"/>
        <v>0</v>
      </c>
      <c r="Q592" s="17">
        <f t="shared" si="88"/>
        <v>0</v>
      </c>
      <c r="R592" s="17">
        <f t="shared" si="89"/>
        <v>0</v>
      </c>
      <c r="S592" s="17">
        <f t="shared" si="90"/>
        <v>0</v>
      </c>
      <c r="T592" s="18">
        <f t="shared" si="91"/>
        <v>0</v>
      </c>
      <c r="U592" s="17">
        <f t="shared" si="92"/>
        <v>0</v>
      </c>
      <c r="V592" s="18">
        <f t="shared" si="93"/>
        <v>0</v>
      </c>
      <c r="W592" s="17">
        <f t="shared" si="94"/>
        <v>0</v>
      </c>
      <c r="X592" s="17"/>
      <c r="Y592" s="20">
        <f t="shared" si="83"/>
        <v>33603</v>
      </c>
      <c r="Z592">
        <f t="shared" si="95"/>
        <v>-33.128958904109595</v>
      </c>
      <c r="AA592">
        <f t="shared" si="84"/>
        <v>37.67</v>
      </c>
      <c r="AB592">
        <f t="shared" si="97"/>
        <v>70.798958904109597</v>
      </c>
      <c r="AF592" s="29">
        <f t="shared" si="85"/>
        <v>0</v>
      </c>
      <c r="AG592" s="29">
        <f t="shared" si="96"/>
        <v>0</v>
      </c>
    </row>
    <row r="593" spans="1:33" hidden="1">
      <c r="A593" s="7" t="s">
        <v>218</v>
      </c>
      <c r="B593" s="7" t="s">
        <v>219</v>
      </c>
      <c r="C593" s="7" t="s">
        <v>113</v>
      </c>
      <c r="D593" s="8">
        <v>33924</v>
      </c>
      <c r="E593" s="9">
        <v>2231.85</v>
      </c>
      <c r="F593" s="8">
        <v>33924</v>
      </c>
      <c r="G593" s="10">
        <v>120</v>
      </c>
      <c r="H593" s="9">
        <v>2231.85</v>
      </c>
      <c r="I593" s="11">
        <v>37524</v>
      </c>
      <c r="J593" s="12">
        <f t="shared" si="79"/>
        <v>0</v>
      </c>
      <c r="K593" s="2">
        <f t="shared" si="80"/>
        <v>0</v>
      </c>
      <c r="L593" s="1">
        <f t="shared" si="86"/>
        <v>37524</v>
      </c>
      <c r="M593" s="2">
        <f t="shared" si="81"/>
        <v>185.98750000000001</v>
      </c>
      <c r="N593" s="2">
        <f t="shared" si="82"/>
        <v>-185.98750000000001</v>
      </c>
      <c r="O593" s="17">
        <f t="shared" si="78"/>
        <v>-185.98750000000001</v>
      </c>
      <c r="P593" s="17">
        <f t="shared" si="87"/>
        <v>0</v>
      </c>
      <c r="Q593" s="17">
        <f t="shared" si="88"/>
        <v>0</v>
      </c>
      <c r="R593" s="17">
        <f t="shared" si="89"/>
        <v>0</v>
      </c>
      <c r="S593" s="17">
        <f t="shared" si="90"/>
        <v>0</v>
      </c>
      <c r="T593" s="18">
        <f t="shared" si="91"/>
        <v>0</v>
      </c>
      <c r="U593" s="17">
        <f t="shared" si="92"/>
        <v>0</v>
      </c>
      <c r="V593" s="18">
        <f t="shared" si="93"/>
        <v>0</v>
      </c>
      <c r="W593" s="17">
        <f t="shared" si="94"/>
        <v>0</v>
      </c>
      <c r="X593" s="17"/>
      <c r="Y593" s="20">
        <f t="shared" si="83"/>
        <v>33603</v>
      </c>
      <c r="Z593">
        <f t="shared" si="95"/>
        <v>-196.28050684931509</v>
      </c>
      <c r="AA593">
        <f t="shared" si="84"/>
        <v>223.185</v>
      </c>
      <c r="AB593">
        <f t="shared" si="97"/>
        <v>419.46550684931509</v>
      </c>
      <c r="AF593" s="29">
        <f t="shared" si="85"/>
        <v>0</v>
      </c>
      <c r="AG593" s="29">
        <f t="shared" si="96"/>
        <v>0</v>
      </c>
    </row>
    <row r="594" spans="1:33" hidden="1">
      <c r="A594" s="7" t="s">
        <v>220</v>
      </c>
      <c r="B594" s="7" t="s">
        <v>221</v>
      </c>
      <c r="C594" s="7" t="s">
        <v>113</v>
      </c>
      <c r="D594" s="8">
        <v>33937</v>
      </c>
      <c r="E594" s="9">
        <v>928.41</v>
      </c>
      <c r="F594" s="8">
        <v>33937</v>
      </c>
      <c r="G594" s="10">
        <v>120</v>
      </c>
      <c r="H594" s="9">
        <v>928.41</v>
      </c>
      <c r="I594" s="11">
        <v>37537</v>
      </c>
      <c r="J594" s="12">
        <f t="shared" si="79"/>
        <v>0</v>
      </c>
      <c r="K594" s="2">
        <f t="shared" si="80"/>
        <v>0</v>
      </c>
      <c r="L594" s="1">
        <f t="shared" si="86"/>
        <v>37537</v>
      </c>
      <c r="M594" s="2">
        <f t="shared" si="81"/>
        <v>77.367500000000007</v>
      </c>
      <c r="N594" s="2">
        <f t="shared" si="82"/>
        <v>-77.367500000000007</v>
      </c>
      <c r="O594" s="17">
        <f t="shared" si="78"/>
        <v>-77.367500000000007</v>
      </c>
      <c r="P594" s="17">
        <f t="shared" si="87"/>
        <v>0</v>
      </c>
      <c r="Q594" s="17">
        <f t="shared" si="88"/>
        <v>0</v>
      </c>
      <c r="R594" s="17">
        <f t="shared" si="89"/>
        <v>0</v>
      </c>
      <c r="S594" s="17">
        <f t="shared" si="90"/>
        <v>0</v>
      </c>
      <c r="T594" s="18">
        <f t="shared" si="91"/>
        <v>0</v>
      </c>
      <c r="U594" s="17">
        <f t="shared" si="92"/>
        <v>0</v>
      </c>
      <c r="V594" s="18">
        <f t="shared" si="93"/>
        <v>0</v>
      </c>
      <c r="W594" s="17">
        <f t="shared" si="94"/>
        <v>0</v>
      </c>
      <c r="X594" s="17"/>
      <c r="Y594" s="20">
        <f t="shared" si="83"/>
        <v>33603</v>
      </c>
      <c r="Z594">
        <f t="shared" si="95"/>
        <v>-84.955873972602731</v>
      </c>
      <c r="AA594">
        <f t="shared" si="84"/>
        <v>92.840999999999994</v>
      </c>
      <c r="AB594">
        <f t="shared" si="97"/>
        <v>177.79687397260273</v>
      </c>
      <c r="AF594" s="29">
        <f t="shared" si="85"/>
        <v>0</v>
      </c>
      <c r="AG594" s="29">
        <f t="shared" si="96"/>
        <v>0</v>
      </c>
    </row>
    <row r="595" spans="1:33" hidden="1">
      <c r="A595" s="7" t="s">
        <v>222</v>
      </c>
      <c r="B595" s="7" t="s">
        <v>223</v>
      </c>
      <c r="C595" s="7" t="s">
        <v>113</v>
      </c>
      <c r="D595" s="8">
        <v>34206</v>
      </c>
      <c r="E595" s="9">
        <v>254.97</v>
      </c>
      <c r="F595" s="8">
        <v>34206</v>
      </c>
      <c r="G595" s="10">
        <v>120</v>
      </c>
      <c r="H595" s="9">
        <v>254.97</v>
      </c>
      <c r="I595" s="11">
        <v>37806</v>
      </c>
      <c r="J595" s="12">
        <f t="shared" si="79"/>
        <v>0</v>
      </c>
      <c r="K595" s="2">
        <f t="shared" si="80"/>
        <v>0</v>
      </c>
      <c r="L595" s="1">
        <f t="shared" si="86"/>
        <v>37806</v>
      </c>
      <c r="M595" s="2">
        <f t="shared" si="81"/>
        <v>21.247499999999999</v>
      </c>
      <c r="N595" s="2">
        <f t="shared" si="82"/>
        <v>-21.247499999999999</v>
      </c>
      <c r="O595" s="17">
        <f t="shared" si="78"/>
        <v>-21.247499999999999</v>
      </c>
      <c r="P595" s="17">
        <f t="shared" si="87"/>
        <v>0</v>
      </c>
      <c r="Q595" s="17">
        <f t="shared" si="88"/>
        <v>0</v>
      </c>
      <c r="R595" s="17">
        <f t="shared" si="89"/>
        <v>0</v>
      </c>
      <c r="S595" s="17">
        <f t="shared" si="90"/>
        <v>0</v>
      </c>
      <c r="T595" s="18">
        <f t="shared" si="91"/>
        <v>0</v>
      </c>
      <c r="U595" s="17">
        <f t="shared" si="92"/>
        <v>0</v>
      </c>
      <c r="V595" s="18">
        <f t="shared" si="93"/>
        <v>0</v>
      </c>
      <c r="W595" s="17">
        <f t="shared" si="94"/>
        <v>0</v>
      </c>
      <c r="X595" s="17"/>
      <c r="Y595" s="20">
        <f t="shared" si="83"/>
        <v>33969</v>
      </c>
      <c r="Z595">
        <f t="shared" si="95"/>
        <v>-16.555586301369864</v>
      </c>
      <c r="AA595">
        <f t="shared" si="84"/>
        <v>25.497</v>
      </c>
      <c r="AB595">
        <f t="shared" si="97"/>
        <v>42.052586301369864</v>
      </c>
      <c r="AF595" s="29">
        <f t="shared" si="85"/>
        <v>0</v>
      </c>
      <c r="AG595" s="29">
        <f t="shared" si="96"/>
        <v>0</v>
      </c>
    </row>
    <row r="596" spans="1:33" hidden="1">
      <c r="A596" s="7" t="s">
        <v>224</v>
      </c>
      <c r="B596" s="7" t="s">
        <v>225</v>
      </c>
      <c r="C596" s="7" t="s">
        <v>113</v>
      </c>
      <c r="D596" s="8">
        <v>34360</v>
      </c>
      <c r="E596" s="9">
        <v>1196.8</v>
      </c>
      <c r="F596" s="8">
        <v>34360</v>
      </c>
      <c r="G596" s="10">
        <v>120</v>
      </c>
      <c r="H596" s="9">
        <v>1196.8</v>
      </c>
      <c r="I596" s="11">
        <v>37960</v>
      </c>
      <c r="J596" s="12">
        <f t="shared" si="79"/>
        <v>0</v>
      </c>
      <c r="K596" s="2">
        <f t="shared" si="80"/>
        <v>0</v>
      </c>
      <c r="L596" s="1">
        <f t="shared" si="86"/>
        <v>37960</v>
      </c>
      <c r="M596" s="2">
        <f t="shared" si="81"/>
        <v>99.733333333333334</v>
      </c>
      <c r="N596" s="2">
        <f t="shared" si="82"/>
        <v>-99.733333333333334</v>
      </c>
      <c r="O596" s="17">
        <f t="shared" si="78"/>
        <v>-99.733333333333334</v>
      </c>
      <c r="P596" s="17">
        <f t="shared" si="87"/>
        <v>0</v>
      </c>
      <c r="Q596" s="17">
        <f t="shared" si="88"/>
        <v>0</v>
      </c>
      <c r="R596" s="17">
        <f t="shared" si="89"/>
        <v>0</v>
      </c>
      <c r="S596" s="17">
        <f t="shared" si="90"/>
        <v>0</v>
      </c>
      <c r="T596" s="18">
        <f t="shared" si="91"/>
        <v>0</v>
      </c>
      <c r="U596" s="17">
        <f t="shared" si="92"/>
        <v>0</v>
      </c>
      <c r="V596" s="18">
        <f t="shared" si="93"/>
        <v>0</v>
      </c>
      <c r="W596" s="17">
        <f t="shared" si="94"/>
        <v>0</v>
      </c>
      <c r="X596" s="17"/>
      <c r="Y596" s="20">
        <f t="shared" si="83"/>
        <v>34334</v>
      </c>
      <c r="Z596">
        <f t="shared" si="95"/>
        <v>-8.5251506849315053</v>
      </c>
      <c r="AA596">
        <f t="shared" si="84"/>
        <v>119.67999999999999</v>
      </c>
      <c r="AB596">
        <f t="shared" si="97"/>
        <v>128.20515068493151</v>
      </c>
      <c r="AF596" s="29">
        <f t="shared" si="85"/>
        <v>0</v>
      </c>
      <c r="AG596" s="29">
        <f t="shared" si="96"/>
        <v>0</v>
      </c>
    </row>
    <row r="597" spans="1:33" hidden="1">
      <c r="A597" s="7" t="s">
        <v>226</v>
      </c>
      <c r="B597" s="7" t="s">
        <v>227</v>
      </c>
      <c r="C597" s="7" t="s">
        <v>113</v>
      </c>
      <c r="D597" s="8">
        <v>34388</v>
      </c>
      <c r="E597" s="9">
        <v>1312.63</v>
      </c>
      <c r="F597" s="8">
        <v>34388</v>
      </c>
      <c r="G597" s="10">
        <v>120</v>
      </c>
      <c r="H597" s="9">
        <v>1312.63</v>
      </c>
      <c r="I597" s="11">
        <v>37988</v>
      </c>
      <c r="J597" s="12">
        <f t="shared" si="79"/>
        <v>0</v>
      </c>
      <c r="K597" s="2">
        <f t="shared" si="80"/>
        <v>0</v>
      </c>
      <c r="L597" s="1">
        <f t="shared" si="86"/>
        <v>37988</v>
      </c>
      <c r="M597" s="2">
        <f t="shared" si="81"/>
        <v>109.38583333333335</v>
      </c>
      <c r="N597" s="2">
        <f t="shared" si="82"/>
        <v>-109.38583333333335</v>
      </c>
      <c r="O597" s="17">
        <f t="shared" si="78"/>
        <v>-109.38583333333335</v>
      </c>
      <c r="P597" s="17">
        <f t="shared" si="87"/>
        <v>0</v>
      </c>
      <c r="Q597" s="17">
        <f t="shared" si="88"/>
        <v>0</v>
      </c>
      <c r="R597" s="17">
        <f t="shared" si="89"/>
        <v>0</v>
      </c>
      <c r="S597" s="17">
        <f t="shared" si="90"/>
        <v>0</v>
      </c>
      <c r="T597" s="18">
        <f t="shared" si="91"/>
        <v>0</v>
      </c>
      <c r="U597" s="17">
        <f t="shared" si="92"/>
        <v>0</v>
      </c>
      <c r="V597" s="18">
        <f t="shared" si="93"/>
        <v>0</v>
      </c>
      <c r="W597" s="17">
        <f t="shared" si="94"/>
        <v>0</v>
      </c>
      <c r="X597" s="17"/>
      <c r="Y597" s="20">
        <f t="shared" si="83"/>
        <v>34334</v>
      </c>
      <c r="Z597">
        <f t="shared" si="95"/>
        <v>-19.419731506849317</v>
      </c>
      <c r="AA597">
        <f t="shared" si="84"/>
        <v>131.26300000000001</v>
      </c>
      <c r="AB597">
        <f t="shared" si="97"/>
        <v>150.68273150684934</v>
      </c>
      <c r="AF597" s="29">
        <f t="shared" si="85"/>
        <v>0</v>
      </c>
      <c r="AG597" s="29">
        <f t="shared" si="96"/>
        <v>0</v>
      </c>
    </row>
    <row r="598" spans="1:33" hidden="1">
      <c r="A598" s="7" t="s">
        <v>228</v>
      </c>
      <c r="B598" s="7" t="s">
        <v>229</v>
      </c>
      <c r="C598" s="7" t="s">
        <v>113</v>
      </c>
      <c r="D598" s="8">
        <v>34438</v>
      </c>
      <c r="E598" s="9">
        <v>465.15</v>
      </c>
      <c r="F598" s="8">
        <v>34438</v>
      </c>
      <c r="G598" s="10">
        <v>120</v>
      </c>
      <c r="H598" s="9">
        <v>465.15</v>
      </c>
      <c r="I598" s="11">
        <v>38038</v>
      </c>
      <c r="J598" s="12">
        <f t="shared" si="79"/>
        <v>0</v>
      </c>
      <c r="K598" s="2">
        <f t="shared" si="80"/>
        <v>0</v>
      </c>
      <c r="L598" s="1">
        <f t="shared" si="86"/>
        <v>38038</v>
      </c>
      <c r="M598" s="2">
        <f t="shared" si="81"/>
        <v>38.762500000000003</v>
      </c>
      <c r="N598" s="2">
        <f t="shared" si="82"/>
        <v>-38.762500000000003</v>
      </c>
      <c r="O598" s="17">
        <f t="shared" si="78"/>
        <v>-38.762500000000003</v>
      </c>
      <c r="P598" s="17">
        <f t="shared" si="87"/>
        <v>0</v>
      </c>
      <c r="Q598" s="17">
        <f t="shared" si="88"/>
        <v>0</v>
      </c>
      <c r="R598" s="17">
        <f t="shared" si="89"/>
        <v>0</v>
      </c>
      <c r="S598" s="17">
        <f t="shared" si="90"/>
        <v>0</v>
      </c>
      <c r="T598" s="18">
        <f t="shared" si="91"/>
        <v>0</v>
      </c>
      <c r="U598" s="17">
        <f t="shared" si="92"/>
        <v>0</v>
      </c>
      <c r="V598" s="18">
        <f t="shared" si="93"/>
        <v>0</v>
      </c>
      <c r="W598" s="17">
        <f t="shared" si="94"/>
        <v>0</v>
      </c>
      <c r="X598" s="17"/>
      <c r="Y598" s="20">
        <f t="shared" si="83"/>
        <v>34334</v>
      </c>
      <c r="Z598">
        <f t="shared" si="95"/>
        <v>-13.253589041095891</v>
      </c>
      <c r="AA598">
        <f t="shared" si="84"/>
        <v>46.515000000000001</v>
      </c>
      <c r="AB598">
        <f t="shared" si="97"/>
        <v>59.768589041095893</v>
      </c>
      <c r="AF598" s="29">
        <f t="shared" si="85"/>
        <v>0</v>
      </c>
      <c r="AG598" s="29">
        <f t="shared" si="96"/>
        <v>0</v>
      </c>
    </row>
    <row r="599" spans="1:33" hidden="1">
      <c r="A599" s="7" t="s">
        <v>230</v>
      </c>
      <c r="B599" s="7" t="s">
        <v>231</v>
      </c>
      <c r="C599" s="7" t="s">
        <v>113</v>
      </c>
      <c r="D599" s="8">
        <v>34445</v>
      </c>
      <c r="E599" s="9">
        <v>4573.47</v>
      </c>
      <c r="F599" s="8">
        <v>34445</v>
      </c>
      <c r="G599" s="10">
        <v>120</v>
      </c>
      <c r="H599" s="9">
        <v>4573.47</v>
      </c>
      <c r="I599" s="11">
        <v>38045</v>
      </c>
      <c r="J599" s="12">
        <f t="shared" si="79"/>
        <v>0</v>
      </c>
      <c r="K599" s="2">
        <f t="shared" si="80"/>
        <v>0</v>
      </c>
      <c r="L599" s="1">
        <f t="shared" si="86"/>
        <v>38045</v>
      </c>
      <c r="M599" s="2">
        <f t="shared" si="81"/>
        <v>381.1225</v>
      </c>
      <c r="N599" s="2">
        <f t="shared" si="82"/>
        <v>-381.1225</v>
      </c>
      <c r="O599" s="17">
        <f t="shared" si="78"/>
        <v>-381.1225</v>
      </c>
      <c r="P599" s="17">
        <f t="shared" si="87"/>
        <v>0</v>
      </c>
      <c r="Q599" s="17">
        <f t="shared" si="88"/>
        <v>0</v>
      </c>
      <c r="R599" s="17">
        <f t="shared" si="89"/>
        <v>0</v>
      </c>
      <c r="S599" s="17">
        <f t="shared" si="90"/>
        <v>0</v>
      </c>
      <c r="T599" s="18">
        <f t="shared" si="91"/>
        <v>0</v>
      </c>
      <c r="U599" s="17">
        <f t="shared" si="92"/>
        <v>0</v>
      </c>
      <c r="V599" s="18">
        <f t="shared" si="93"/>
        <v>0</v>
      </c>
      <c r="W599" s="17">
        <f t="shared" si="94"/>
        <v>0</v>
      </c>
      <c r="X599" s="17"/>
      <c r="Y599" s="20">
        <f t="shared" si="83"/>
        <v>34334</v>
      </c>
      <c r="Z599">
        <f t="shared" si="95"/>
        <v>-139.0836082191781</v>
      </c>
      <c r="AA599">
        <f t="shared" si="84"/>
        <v>457.34700000000004</v>
      </c>
      <c r="AB599">
        <f t="shared" si="97"/>
        <v>596.43060821917811</v>
      </c>
      <c r="AF599" s="29">
        <f t="shared" si="85"/>
        <v>0</v>
      </c>
      <c r="AG599" s="29">
        <f t="shared" si="96"/>
        <v>0</v>
      </c>
    </row>
    <row r="600" spans="1:33" hidden="1">
      <c r="A600" s="7" t="s">
        <v>232</v>
      </c>
      <c r="B600" s="7" t="s">
        <v>233</v>
      </c>
      <c r="C600" s="7" t="s">
        <v>113</v>
      </c>
      <c r="D600" s="8">
        <v>34522</v>
      </c>
      <c r="E600" s="9">
        <v>456.58</v>
      </c>
      <c r="F600" s="8">
        <v>34522</v>
      </c>
      <c r="G600" s="10">
        <v>120</v>
      </c>
      <c r="H600" s="9">
        <v>456.58</v>
      </c>
      <c r="I600" s="11">
        <v>38122</v>
      </c>
      <c r="J600" s="12">
        <f t="shared" si="79"/>
        <v>0</v>
      </c>
      <c r="K600" s="2">
        <f t="shared" si="80"/>
        <v>0</v>
      </c>
      <c r="L600" s="1">
        <f t="shared" si="86"/>
        <v>38122</v>
      </c>
      <c r="M600" s="2">
        <f t="shared" si="81"/>
        <v>38.048333333333332</v>
      </c>
      <c r="N600" s="2">
        <f t="shared" si="82"/>
        <v>-38.048333333333332</v>
      </c>
      <c r="O600" s="17">
        <f t="shared" si="78"/>
        <v>-38.048333333333332</v>
      </c>
      <c r="P600" s="17">
        <f t="shared" si="87"/>
        <v>0</v>
      </c>
      <c r="Q600" s="17">
        <f t="shared" si="88"/>
        <v>0</v>
      </c>
      <c r="R600" s="17">
        <f t="shared" si="89"/>
        <v>0</v>
      </c>
      <c r="S600" s="17">
        <f t="shared" si="90"/>
        <v>0</v>
      </c>
      <c r="T600" s="18">
        <f t="shared" si="91"/>
        <v>0</v>
      </c>
      <c r="U600" s="17">
        <f t="shared" si="92"/>
        <v>0</v>
      </c>
      <c r="V600" s="18">
        <f t="shared" si="93"/>
        <v>0</v>
      </c>
      <c r="W600" s="17">
        <f t="shared" si="94"/>
        <v>0</v>
      </c>
      <c r="X600" s="17"/>
      <c r="Y600" s="20">
        <f t="shared" si="83"/>
        <v>34334</v>
      </c>
      <c r="Z600">
        <f t="shared" si="95"/>
        <v>-23.516997260273971</v>
      </c>
      <c r="AA600">
        <f t="shared" si="84"/>
        <v>45.658000000000001</v>
      </c>
      <c r="AB600">
        <f t="shared" si="97"/>
        <v>69.174997260273969</v>
      </c>
      <c r="AF600" s="29">
        <f t="shared" si="85"/>
        <v>0</v>
      </c>
      <c r="AG600" s="29">
        <f t="shared" si="96"/>
        <v>0</v>
      </c>
    </row>
    <row r="601" spans="1:33" hidden="1">
      <c r="A601" s="7" t="s">
        <v>234</v>
      </c>
      <c r="B601" s="7" t="s">
        <v>235</v>
      </c>
      <c r="C601" s="7" t="s">
        <v>113</v>
      </c>
      <c r="D601" s="8">
        <v>34590</v>
      </c>
      <c r="E601" s="9">
        <v>1171.72</v>
      </c>
      <c r="F601" s="8">
        <v>34590</v>
      </c>
      <c r="G601" s="10">
        <v>120</v>
      </c>
      <c r="H601" s="9">
        <v>1171.72</v>
      </c>
      <c r="I601" s="11">
        <v>38190</v>
      </c>
      <c r="J601" s="12">
        <f t="shared" si="79"/>
        <v>0</v>
      </c>
      <c r="K601" s="2">
        <f t="shared" si="80"/>
        <v>0</v>
      </c>
      <c r="L601" s="1">
        <f t="shared" si="86"/>
        <v>38190</v>
      </c>
      <c r="M601" s="2">
        <f t="shared" si="81"/>
        <v>97.643333333333331</v>
      </c>
      <c r="N601" s="2">
        <f t="shared" si="82"/>
        <v>-97.643333333333331</v>
      </c>
      <c r="O601" s="17">
        <f t="shared" si="78"/>
        <v>-97.643333333333331</v>
      </c>
      <c r="P601" s="17">
        <f t="shared" si="87"/>
        <v>0</v>
      </c>
      <c r="Q601" s="17">
        <f t="shared" si="88"/>
        <v>0</v>
      </c>
      <c r="R601" s="17">
        <f t="shared" si="89"/>
        <v>0</v>
      </c>
      <c r="S601" s="17">
        <f t="shared" si="90"/>
        <v>0</v>
      </c>
      <c r="T601" s="18">
        <f t="shared" si="91"/>
        <v>0</v>
      </c>
      <c r="U601" s="17">
        <f t="shared" si="92"/>
        <v>0</v>
      </c>
      <c r="V601" s="18">
        <f t="shared" si="93"/>
        <v>0</v>
      </c>
      <c r="W601" s="17">
        <f t="shared" si="94"/>
        <v>0</v>
      </c>
      <c r="X601" s="17"/>
      <c r="Y601" s="20">
        <f t="shared" si="83"/>
        <v>34334</v>
      </c>
      <c r="Z601">
        <f t="shared" si="95"/>
        <v>-82.180909589041093</v>
      </c>
      <c r="AA601">
        <f t="shared" si="84"/>
        <v>117.172</v>
      </c>
      <c r="AB601">
        <f t="shared" si="97"/>
        <v>199.35290958904108</v>
      </c>
      <c r="AF601" s="29">
        <f t="shared" si="85"/>
        <v>0</v>
      </c>
      <c r="AG601" s="29">
        <f t="shared" si="96"/>
        <v>0</v>
      </c>
    </row>
    <row r="602" spans="1:33" hidden="1">
      <c r="A602" s="7" t="s">
        <v>236</v>
      </c>
      <c r="B602" s="7" t="s">
        <v>217</v>
      </c>
      <c r="C602" s="7" t="s">
        <v>113</v>
      </c>
      <c r="D602" s="8">
        <v>34597</v>
      </c>
      <c r="E602" s="9">
        <v>394.84</v>
      </c>
      <c r="F602" s="8">
        <v>34597</v>
      </c>
      <c r="G602" s="10">
        <v>120</v>
      </c>
      <c r="H602" s="9">
        <v>394.84</v>
      </c>
      <c r="I602" s="11">
        <v>38197</v>
      </c>
      <c r="J602" s="12">
        <f t="shared" si="79"/>
        <v>0</v>
      </c>
      <c r="K602" s="2">
        <f t="shared" si="80"/>
        <v>0</v>
      </c>
      <c r="L602" s="1">
        <f t="shared" si="86"/>
        <v>38197</v>
      </c>
      <c r="M602" s="2">
        <f t="shared" si="81"/>
        <v>32.903333333333329</v>
      </c>
      <c r="N602" s="2">
        <f t="shared" si="82"/>
        <v>-32.903333333333329</v>
      </c>
      <c r="O602" s="17">
        <f t="shared" si="78"/>
        <v>-32.903333333333329</v>
      </c>
      <c r="P602" s="17">
        <f t="shared" si="87"/>
        <v>0</v>
      </c>
      <c r="Q602" s="17">
        <f t="shared" si="88"/>
        <v>0</v>
      </c>
      <c r="R602" s="17">
        <f t="shared" si="89"/>
        <v>0</v>
      </c>
      <c r="S602" s="17">
        <f t="shared" si="90"/>
        <v>0</v>
      </c>
      <c r="T602" s="18">
        <f t="shared" si="91"/>
        <v>0</v>
      </c>
      <c r="U602" s="17">
        <f t="shared" si="92"/>
        <v>0</v>
      </c>
      <c r="V602" s="18">
        <f t="shared" si="93"/>
        <v>0</v>
      </c>
      <c r="W602" s="17">
        <f t="shared" si="94"/>
        <v>0</v>
      </c>
      <c r="X602" s="17"/>
      <c r="Y602" s="20">
        <f t="shared" si="83"/>
        <v>34334</v>
      </c>
      <c r="Z602">
        <f t="shared" si="95"/>
        <v>-28.450115068493147</v>
      </c>
      <c r="AA602">
        <f t="shared" si="84"/>
        <v>39.483999999999995</v>
      </c>
      <c r="AB602">
        <f t="shared" si="97"/>
        <v>67.934115068493142</v>
      </c>
      <c r="AF602" s="29">
        <f t="shared" si="85"/>
        <v>0</v>
      </c>
      <c r="AG602" s="29">
        <f t="shared" si="96"/>
        <v>0</v>
      </c>
    </row>
    <row r="603" spans="1:33" hidden="1">
      <c r="A603" s="7" t="s">
        <v>237</v>
      </c>
      <c r="B603" s="7" t="s">
        <v>238</v>
      </c>
      <c r="C603" s="7" t="s">
        <v>113</v>
      </c>
      <c r="D603" s="8">
        <v>34661</v>
      </c>
      <c r="E603" s="9">
        <v>644.98</v>
      </c>
      <c r="F603" s="8">
        <v>34661</v>
      </c>
      <c r="G603" s="10">
        <v>120</v>
      </c>
      <c r="H603" s="9">
        <v>644.98</v>
      </c>
      <c r="I603" s="11">
        <v>38261</v>
      </c>
      <c r="J603" s="12">
        <f t="shared" si="79"/>
        <v>0</v>
      </c>
      <c r="K603" s="2">
        <f t="shared" si="80"/>
        <v>0</v>
      </c>
      <c r="L603" s="1">
        <f t="shared" si="86"/>
        <v>38261</v>
      </c>
      <c r="M603" s="2">
        <f t="shared" si="81"/>
        <v>53.748333333333335</v>
      </c>
      <c r="N603" s="2">
        <f t="shared" si="82"/>
        <v>-53.748333333333335</v>
      </c>
      <c r="O603" s="17">
        <f t="shared" si="78"/>
        <v>-53.748333333333335</v>
      </c>
      <c r="P603" s="17">
        <f t="shared" si="87"/>
        <v>0</v>
      </c>
      <c r="Q603" s="17">
        <f t="shared" si="88"/>
        <v>0</v>
      </c>
      <c r="R603" s="17">
        <f t="shared" si="89"/>
        <v>0</v>
      </c>
      <c r="S603" s="17">
        <f t="shared" si="90"/>
        <v>0</v>
      </c>
      <c r="T603" s="18">
        <f t="shared" si="91"/>
        <v>0</v>
      </c>
      <c r="U603" s="17">
        <f t="shared" si="92"/>
        <v>0</v>
      </c>
      <c r="V603" s="18">
        <f t="shared" si="93"/>
        <v>0</v>
      </c>
      <c r="W603" s="17">
        <f t="shared" si="94"/>
        <v>0</v>
      </c>
      <c r="X603" s="17"/>
      <c r="Y603" s="20">
        <f t="shared" si="83"/>
        <v>34334</v>
      </c>
      <c r="Z603">
        <f t="shared" si="95"/>
        <v>-57.7831397260274</v>
      </c>
      <c r="AA603">
        <f t="shared" si="84"/>
        <v>64.498000000000005</v>
      </c>
      <c r="AB603">
        <f t="shared" si="97"/>
        <v>122.2811397260274</v>
      </c>
      <c r="AF603" s="29">
        <f t="shared" si="85"/>
        <v>0</v>
      </c>
      <c r="AG603" s="29">
        <f t="shared" si="96"/>
        <v>0</v>
      </c>
    </row>
    <row r="604" spans="1:33" hidden="1">
      <c r="A604" s="7" t="s">
        <v>239</v>
      </c>
      <c r="B604" s="7" t="s">
        <v>240</v>
      </c>
      <c r="C604" s="7" t="s">
        <v>113</v>
      </c>
      <c r="D604" s="8">
        <v>34667</v>
      </c>
      <c r="E604" s="9">
        <v>420.35</v>
      </c>
      <c r="F604" s="8">
        <v>34667</v>
      </c>
      <c r="G604" s="10">
        <v>120</v>
      </c>
      <c r="H604" s="9">
        <v>420.35</v>
      </c>
      <c r="I604" s="11">
        <v>38267</v>
      </c>
      <c r="J604" s="12">
        <f t="shared" si="79"/>
        <v>0</v>
      </c>
      <c r="K604" s="2">
        <f t="shared" si="80"/>
        <v>0</v>
      </c>
      <c r="L604" s="1">
        <f t="shared" si="86"/>
        <v>38267</v>
      </c>
      <c r="M604" s="2">
        <f t="shared" si="81"/>
        <v>35.029166666666669</v>
      </c>
      <c r="N604" s="2">
        <f t="shared" si="82"/>
        <v>-35.029166666666669</v>
      </c>
      <c r="O604" s="17">
        <f t="shared" si="78"/>
        <v>-35.029166666666669</v>
      </c>
      <c r="P604" s="17">
        <f t="shared" si="87"/>
        <v>0</v>
      </c>
      <c r="Q604" s="17">
        <f t="shared" si="88"/>
        <v>0</v>
      </c>
      <c r="R604" s="17">
        <f t="shared" si="89"/>
        <v>0</v>
      </c>
      <c r="S604" s="17">
        <f t="shared" si="90"/>
        <v>0</v>
      </c>
      <c r="T604" s="18">
        <f t="shared" si="91"/>
        <v>0</v>
      </c>
      <c r="U604" s="17">
        <f t="shared" si="92"/>
        <v>0</v>
      </c>
      <c r="V604" s="18">
        <f t="shared" si="93"/>
        <v>0</v>
      </c>
      <c r="W604" s="17">
        <f t="shared" si="94"/>
        <v>0</v>
      </c>
      <c r="X604" s="17"/>
      <c r="Y604" s="20">
        <f t="shared" si="83"/>
        <v>34334</v>
      </c>
      <c r="Z604">
        <f t="shared" si="95"/>
        <v>-38.349739726027401</v>
      </c>
      <c r="AA604">
        <f t="shared" si="84"/>
        <v>42.035000000000004</v>
      </c>
      <c r="AB604">
        <f t="shared" si="97"/>
        <v>80.384739726027405</v>
      </c>
      <c r="AF604" s="29">
        <f t="shared" si="85"/>
        <v>0</v>
      </c>
      <c r="AG604" s="29">
        <f t="shared" si="96"/>
        <v>0</v>
      </c>
    </row>
    <row r="605" spans="1:33" hidden="1">
      <c r="A605" s="7" t="s">
        <v>241</v>
      </c>
      <c r="B605" s="7" t="s">
        <v>242</v>
      </c>
      <c r="C605" s="7" t="s">
        <v>113</v>
      </c>
      <c r="D605" s="8">
        <v>34683</v>
      </c>
      <c r="E605" s="9">
        <v>286.3</v>
      </c>
      <c r="F605" s="8">
        <v>34683</v>
      </c>
      <c r="G605" s="10">
        <v>120</v>
      </c>
      <c r="H605" s="9">
        <v>286.3</v>
      </c>
      <c r="I605" s="11">
        <v>38283</v>
      </c>
      <c r="J605" s="12">
        <f t="shared" si="79"/>
        <v>0</v>
      </c>
      <c r="K605" s="2">
        <f t="shared" si="80"/>
        <v>0</v>
      </c>
      <c r="L605" s="1">
        <f t="shared" si="86"/>
        <v>38283</v>
      </c>
      <c r="M605" s="2">
        <f t="shared" si="81"/>
        <v>23.858333333333334</v>
      </c>
      <c r="N605" s="2">
        <f t="shared" si="82"/>
        <v>-23.858333333333334</v>
      </c>
      <c r="O605" s="17">
        <f t="shared" si="78"/>
        <v>-23.858333333333334</v>
      </c>
      <c r="P605" s="17">
        <f t="shared" si="87"/>
        <v>0</v>
      </c>
      <c r="Q605" s="17">
        <f t="shared" si="88"/>
        <v>0</v>
      </c>
      <c r="R605" s="17">
        <f t="shared" si="89"/>
        <v>0</v>
      </c>
      <c r="S605" s="17">
        <f t="shared" si="90"/>
        <v>0</v>
      </c>
      <c r="T605" s="18">
        <f t="shared" si="91"/>
        <v>0</v>
      </c>
      <c r="U605" s="17">
        <f t="shared" si="92"/>
        <v>0</v>
      </c>
      <c r="V605" s="18">
        <f t="shared" si="93"/>
        <v>0</v>
      </c>
      <c r="W605" s="17">
        <f t="shared" si="94"/>
        <v>0</v>
      </c>
      <c r="X605" s="17"/>
      <c r="Y605" s="20">
        <f t="shared" si="83"/>
        <v>34334</v>
      </c>
      <c r="Z605">
        <f t="shared" si="95"/>
        <v>-27.374986301369866</v>
      </c>
      <c r="AA605">
        <f t="shared" si="84"/>
        <v>28.630000000000003</v>
      </c>
      <c r="AB605">
        <f t="shared" si="97"/>
        <v>56.004986301369868</v>
      </c>
      <c r="AF605" s="29">
        <f t="shared" si="85"/>
        <v>0</v>
      </c>
      <c r="AG605" s="29">
        <f t="shared" si="96"/>
        <v>0</v>
      </c>
    </row>
    <row r="606" spans="1:33" hidden="1">
      <c r="A606" s="7" t="s">
        <v>243</v>
      </c>
      <c r="B606" s="7" t="s">
        <v>244</v>
      </c>
      <c r="C606" s="7" t="s">
        <v>113</v>
      </c>
      <c r="D606" s="8">
        <v>35081</v>
      </c>
      <c r="E606" s="9">
        <v>770.9</v>
      </c>
      <c r="F606" s="8">
        <v>35081</v>
      </c>
      <c r="G606" s="10">
        <v>120</v>
      </c>
      <c r="H606" s="9">
        <v>770.9</v>
      </c>
      <c r="I606" s="11">
        <v>38681</v>
      </c>
      <c r="J606" s="12">
        <f t="shared" si="79"/>
        <v>0</v>
      </c>
      <c r="K606" s="2">
        <f t="shared" si="80"/>
        <v>0</v>
      </c>
      <c r="L606" s="1">
        <f t="shared" si="86"/>
        <v>38681</v>
      </c>
      <c r="M606" s="2">
        <f t="shared" si="81"/>
        <v>64.24166666666666</v>
      </c>
      <c r="N606" s="2">
        <f t="shared" si="82"/>
        <v>-64.24166666666666</v>
      </c>
      <c r="O606" s="17">
        <f t="shared" si="78"/>
        <v>-64.24166666666666</v>
      </c>
      <c r="P606" s="17">
        <f t="shared" si="87"/>
        <v>0</v>
      </c>
      <c r="Q606" s="17">
        <f t="shared" si="88"/>
        <v>0</v>
      </c>
      <c r="R606" s="17">
        <f t="shared" si="89"/>
        <v>0</v>
      </c>
      <c r="S606" s="17">
        <f t="shared" si="90"/>
        <v>0</v>
      </c>
      <c r="T606" s="18">
        <f t="shared" si="91"/>
        <v>0</v>
      </c>
      <c r="U606" s="17">
        <f t="shared" si="92"/>
        <v>0</v>
      </c>
      <c r="V606" s="18">
        <f t="shared" si="93"/>
        <v>0</v>
      </c>
      <c r="W606" s="17">
        <f t="shared" si="94"/>
        <v>0</v>
      </c>
      <c r="X606" s="17"/>
      <c r="Y606" s="20">
        <f t="shared" si="83"/>
        <v>35064</v>
      </c>
      <c r="Z606">
        <f t="shared" si="95"/>
        <v>-3.590493150684932</v>
      </c>
      <c r="AA606">
        <f t="shared" si="84"/>
        <v>77.09</v>
      </c>
      <c r="AB606">
        <f t="shared" si="97"/>
        <v>80.680493150684939</v>
      </c>
      <c r="AF606" s="29">
        <f t="shared" si="85"/>
        <v>0</v>
      </c>
      <c r="AG606" s="29">
        <f t="shared" si="96"/>
        <v>0</v>
      </c>
    </row>
    <row r="607" spans="1:33" hidden="1">
      <c r="A607" s="7" t="s">
        <v>245</v>
      </c>
      <c r="B607" s="7" t="s">
        <v>246</v>
      </c>
      <c r="C607" s="7" t="s">
        <v>113</v>
      </c>
      <c r="D607" s="8">
        <v>35103</v>
      </c>
      <c r="E607" s="9">
        <v>3833.07</v>
      </c>
      <c r="F607" s="8">
        <v>35103</v>
      </c>
      <c r="G607" s="10">
        <v>120</v>
      </c>
      <c r="H607" s="9">
        <v>3833.07</v>
      </c>
      <c r="I607" s="11">
        <v>38703</v>
      </c>
      <c r="J607" s="12">
        <f t="shared" si="79"/>
        <v>0</v>
      </c>
      <c r="K607" s="2">
        <f t="shared" si="80"/>
        <v>0</v>
      </c>
      <c r="L607" s="1">
        <f t="shared" si="86"/>
        <v>38703</v>
      </c>
      <c r="M607" s="2">
        <f t="shared" si="81"/>
        <v>319.42250000000001</v>
      </c>
      <c r="N607" s="2">
        <f t="shared" si="82"/>
        <v>-319.42250000000001</v>
      </c>
      <c r="O607" s="17">
        <f t="shared" si="78"/>
        <v>-319.42250000000001</v>
      </c>
      <c r="P607" s="17">
        <f t="shared" si="87"/>
        <v>0</v>
      </c>
      <c r="Q607" s="17">
        <f t="shared" si="88"/>
        <v>0</v>
      </c>
      <c r="R607" s="17">
        <f t="shared" si="89"/>
        <v>0</v>
      </c>
      <c r="S607" s="17">
        <f t="shared" si="90"/>
        <v>0</v>
      </c>
      <c r="T607" s="18">
        <f t="shared" si="91"/>
        <v>0</v>
      </c>
      <c r="U607" s="17">
        <f t="shared" si="92"/>
        <v>0</v>
      </c>
      <c r="V607" s="18">
        <f t="shared" si="93"/>
        <v>0</v>
      </c>
      <c r="W607" s="17">
        <f t="shared" si="94"/>
        <v>0</v>
      </c>
      <c r="X607" s="17"/>
      <c r="Y607" s="20">
        <f t="shared" si="83"/>
        <v>35064</v>
      </c>
      <c r="Z607">
        <f t="shared" si="95"/>
        <v>-40.956090410958907</v>
      </c>
      <c r="AA607">
        <f t="shared" si="84"/>
        <v>383.30700000000002</v>
      </c>
      <c r="AB607">
        <f t="shared" si="97"/>
        <v>424.26309041095891</v>
      </c>
      <c r="AF607" s="29">
        <f t="shared" si="85"/>
        <v>0</v>
      </c>
      <c r="AG607" s="29">
        <f t="shared" si="96"/>
        <v>0</v>
      </c>
    </row>
    <row r="608" spans="1:33" hidden="1">
      <c r="A608" s="7" t="s">
        <v>247</v>
      </c>
      <c r="B608" s="7" t="s">
        <v>248</v>
      </c>
      <c r="C608" s="7" t="s">
        <v>113</v>
      </c>
      <c r="D608" s="8">
        <v>35108</v>
      </c>
      <c r="E608" s="9">
        <v>160.5</v>
      </c>
      <c r="F608" s="8">
        <v>35108</v>
      </c>
      <c r="G608" s="10">
        <v>120</v>
      </c>
      <c r="H608" s="9">
        <v>160.5</v>
      </c>
      <c r="I608" s="11">
        <v>38708</v>
      </c>
      <c r="J608" s="12">
        <f t="shared" si="79"/>
        <v>0</v>
      </c>
      <c r="K608" s="2">
        <f t="shared" si="80"/>
        <v>0</v>
      </c>
      <c r="L608" s="1">
        <f t="shared" si="86"/>
        <v>38708</v>
      </c>
      <c r="M608" s="2">
        <f t="shared" si="81"/>
        <v>13.375</v>
      </c>
      <c r="N608" s="2">
        <f t="shared" si="82"/>
        <v>-13.375</v>
      </c>
      <c r="O608" s="17">
        <f t="shared" si="78"/>
        <v>-13.375</v>
      </c>
      <c r="P608" s="17">
        <f t="shared" si="87"/>
        <v>0</v>
      </c>
      <c r="Q608" s="17">
        <f t="shared" si="88"/>
        <v>0</v>
      </c>
      <c r="R608" s="17">
        <f t="shared" si="89"/>
        <v>0</v>
      </c>
      <c r="S608" s="17">
        <f t="shared" si="90"/>
        <v>0</v>
      </c>
      <c r="T608" s="18">
        <f t="shared" si="91"/>
        <v>0</v>
      </c>
      <c r="U608" s="17">
        <f t="shared" si="92"/>
        <v>0</v>
      </c>
      <c r="V608" s="18">
        <f t="shared" si="93"/>
        <v>0</v>
      </c>
      <c r="W608" s="17">
        <f t="shared" si="94"/>
        <v>0</v>
      </c>
      <c r="X608" s="17"/>
      <c r="Y608" s="20">
        <f t="shared" si="83"/>
        <v>35064</v>
      </c>
      <c r="Z608">
        <f t="shared" si="95"/>
        <v>-1.9347945205479453</v>
      </c>
      <c r="AA608">
        <f t="shared" si="84"/>
        <v>16.05</v>
      </c>
      <c r="AB608">
        <f t="shared" si="97"/>
        <v>17.984794520547947</v>
      </c>
      <c r="AF608" s="29">
        <f t="shared" si="85"/>
        <v>0</v>
      </c>
      <c r="AG608" s="29">
        <f t="shared" si="96"/>
        <v>0</v>
      </c>
    </row>
    <row r="609" spans="1:33" hidden="1">
      <c r="A609" s="7" t="s">
        <v>249</v>
      </c>
      <c r="B609" s="7" t="s">
        <v>250</v>
      </c>
      <c r="C609" s="7" t="s">
        <v>113</v>
      </c>
      <c r="D609" s="8">
        <v>35369</v>
      </c>
      <c r="E609" s="9">
        <v>932.68</v>
      </c>
      <c r="F609" s="8">
        <v>35369</v>
      </c>
      <c r="G609" s="10">
        <v>120</v>
      </c>
      <c r="H609" s="9">
        <v>932.68</v>
      </c>
      <c r="I609" s="11">
        <v>38969</v>
      </c>
      <c r="J609" s="12">
        <f t="shared" si="79"/>
        <v>0</v>
      </c>
      <c r="K609" s="2">
        <f t="shared" si="80"/>
        <v>0</v>
      </c>
      <c r="L609" s="1">
        <f t="shared" si="86"/>
        <v>38969</v>
      </c>
      <c r="M609" s="2">
        <f t="shared" si="81"/>
        <v>77.723333333333329</v>
      </c>
      <c r="N609" s="2">
        <f t="shared" si="82"/>
        <v>-77.723333333333329</v>
      </c>
      <c r="O609" s="17">
        <f t="shared" si="78"/>
        <v>-77.723333333333329</v>
      </c>
      <c r="P609" s="17">
        <f t="shared" si="87"/>
        <v>0</v>
      </c>
      <c r="Q609" s="17">
        <f t="shared" si="88"/>
        <v>0</v>
      </c>
      <c r="R609" s="17">
        <f t="shared" si="89"/>
        <v>0</v>
      </c>
      <c r="S609" s="17">
        <f t="shared" si="90"/>
        <v>0</v>
      </c>
      <c r="T609" s="18">
        <f t="shared" si="91"/>
        <v>0</v>
      </c>
      <c r="U609" s="17">
        <f t="shared" si="92"/>
        <v>0</v>
      </c>
      <c r="V609" s="18">
        <f t="shared" si="93"/>
        <v>0</v>
      </c>
      <c r="W609" s="17">
        <f t="shared" si="94"/>
        <v>0</v>
      </c>
      <c r="X609" s="17"/>
      <c r="Y609" s="20">
        <f t="shared" si="83"/>
        <v>35064</v>
      </c>
      <c r="Z609">
        <f t="shared" si="95"/>
        <v>-77.936273972602734</v>
      </c>
      <c r="AA609">
        <f t="shared" si="84"/>
        <v>93.268000000000001</v>
      </c>
      <c r="AB609">
        <f t="shared" si="97"/>
        <v>171.20427397260272</v>
      </c>
      <c r="AF609" s="29">
        <f t="shared" si="85"/>
        <v>0</v>
      </c>
      <c r="AG609" s="29">
        <f t="shared" si="96"/>
        <v>0</v>
      </c>
    </row>
    <row r="610" spans="1:33" hidden="1">
      <c r="A610" s="7" t="s">
        <v>251</v>
      </c>
      <c r="B610" s="7" t="s">
        <v>252</v>
      </c>
      <c r="C610" s="7" t="s">
        <v>113</v>
      </c>
      <c r="D610" s="8">
        <v>35811</v>
      </c>
      <c r="E610" s="9">
        <v>409.78</v>
      </c>
      <c r="F610" s="8">
        <v>35811</v>
      </c>
      <c r="G610" s="10">
        <v>120</v>
      </c>
      <c r="H610" s="9">
        <v>409.78</v>
      </c>
      <c r="I610" s="11">
        <v>39411</v>
      </c>
      <c r="J610" s="12">
        <f t="shared" si="79"/>
        <v>0</v>
      </c>
      <c r="K610" s="2">
        <f t="shared" si="80"/>
        <v>0</v>
      </c>
      <c r="L610" s="1">
        <f t="shared" si="86"/>
        <v>39411</v>
      </c>
      <c r="M610" s="2">
        <f t="shared" si="81"/>
        <v>34.148333333333326</v>
      </c>
      <c r="N610" s="2">
        <f t="shared" si="82"/>
        <v>-34.148333333333326</v>
      </c>
      <c r="O610" s="17">
        <f t="shared" si="78"/>
        <v>-34.148333333333326</v>
      </c>
      <c r="P610" s="17">
        <f t="shared" si="87"/>
        <v>0</v>
      </c>
      <c r="Q610" s="17">
        <f t="shared" si="88"/>
        <v>0</v>
      </c>
      <c r="R610" s="17">
        <f t="shared" si="89"/>
        <v>0</v>
      </c>
      <c r="S610" s="17">
        <f t="shared" si="90"/>
        <v>0</v>
      </c>
      <c r="T610" s="18">
        <f t="shared" si="91"/>
        <v>0</v>
      </c>
      <c r="U610" s="17">
        <f t="shared" si="92"/>
        <v>0</v>
      </c>
      <c r="V610" s="18">
        <f t="shared" si="93"/>
        <v>0</v>
      </c>
      <c r="W610" s="17">
        <f t="shared" si="94"/>
        <v>0</v>
      </c>
      <c r="X610" s="17"/>
      <c r="Y610" s="20">
        <f t="shared" si="83"/>
        <v>35795</v>
      </c>
      <c r="Z610">
        <f t="shared" si="95"/>
        <v>-1.7962958904109587</v>
      </c>
      <c r="AA610">
        <f t="shared" si="84"/>
        <v>40.977999999999994</v>
      </c>
      <c r="AB610">
        <f t="shared" si="97"/>
        <v>42.774295890410954</v>
      </c>
      <c r="AF610" s="29">
        <f t="shared" si="85"/>
        <v>0</v>
      </c>
      <c r="AG610" s="29">
        <f t="shared" si="96"/>
        <v>0</v>
      </c>
    </row>
    <row r="611" spans="1:33" hidden="1">
      <c r="A611" s="7" t="s">
        <v>253</v>
      </c>
      <c r="B611" s="7" t="s">
        <v>254</v>
      </c>
      <c r="C611" s="7" t="s">
        <v>113</v>
      </c>
      <c r="D611" s="8">
        <v>36412</v>
      </c>
      <c r="E611" s="9">
        <v>1101.9000000000001</v>
      </c>
      <c r="F611" s="8">
        <v>36412</v>
      </c>
      <c r="G611" s="10">
        <v>120</v>
      </c>
      <c r="H611" s="9">
        <v>1101.9000000000001</v>
      </c>
      <c r="I611" s="11">
        <v>40012</v>
      </c>
      <c r="J611" s="12">
        <f t="shared" si="79"/>
        <v>0</v>
      </c>
      <c r="K611" s="2">
        <f t="shared" si="80"/>
        <v>0</v>
      </c>
      <c r="L611" s="1">
        <f t="shared" si="86"/>
        <v>40012</v>
      </c>
      <c r="M611" s="2">
        <f t="shared" si="81"/>
        <v>91.825000000000003</v>
      </c>
      <c r="N611" s="2">
        <f t="shared" si="82"/>
        <v>-91.825000000000003</v>
      </c>
      <c r="O611" s="17">
        <f t="shared" si="78"/>
        <v>-91.825000000000003</v>
      </c>
      <c r="P611" s="17">
        <f t="shared" si="87"/>
        <v>0</v>
      </c>
      <c r="Q611" s="17">
        <f t="shared" si="88"/>
        <v>0</v>
      </c>
      <c r="R611" s="17">
        <f t="shared" si="89"/>
        <v>0</v>
      </c>
      <c r="S611" s="17">
        <f t="shared" si="90"/>
        <v>0</v>
      </c>
      <c r="T611" s="18">
        <f t="shared" si="91"/>
        <v>0</v>
      </c>
      <c r="U611" s="17">
        <f t="shared" si="92"/>
        <v>0</v>
      </c>
      <c r="V611" s="18">
        <f t="shared" si="93"/>
        <v>0</v>
      </c>
      <c r="W611" s="17">
        <f t="shared" si="94"/>
        <v>0</v>
      </c>
      <c r="X611" s="17"/>
      <c r="Y611" s="20">
        <f t="shared" si="83"/>
        <v>36160</v>
      </c>
      <c r="Z611">
        <f t="shared" si="95"/>
        <v>-76.076383561643851</v>
      </c>
      <c r="AA611">
        <f t="shared" si="84"/>
        <v>110.19000000000001</v>
      </c>
      <c r="AB611">
        <f t="shared" si="97"/>
        <v>186.26638356164386</v>
      </c>
      <c r="AF611" s="29">
        <f t="shared" si="85"/>
        <v>76.16959016393443</v>
      </c>
      <c r="AG611" s="29">
        <f t="shared" si="96"/>
        <v>0</v>
      </c>
    </row>
    <row r="612" spans="1:33" hidden="1">
      <c r="A612" s="7" t="s">
        <v>255</v>
      </c>
      <c r="B612" s="7" t="s">
        <v>256</v>
      </c>
      <c r="C612" s="7" t="s">
        <v>113</v>
      </c>
      <c r="D612" s="8">
        <v>36412</v>
      </c>
      <c r="E612" s="9">
        <v>547.48</v>
      </c>
      <c r="F612" s="8">
        <v>36412</v>
      </c>
      <c r="G612" s="10">
        <v>120</v>
      </c>
      <c r="H612" s="9">
        <v>547.48</v>
      </c>
      <c r="I612" s="11">
        <v>40012</v>
      </c>
      <c r="J612" s="12">
        <f t="shared" si="79"/>
        <v>0</v>
      </c>
      <c r="K612" s="2">
        <f t="shared" si="80"/>
        <v>0</v>
      </c>
      <c r="L612" s="1">
        <f t="shared" si="86"/>
        <v>40012</v>
      </c>
      <c r="M612" s="2">
        <f t="shared" si="81"/>
        <v>45.623333333333335</v>
      </c>
      <c r="N612" s="2">
        <f t="shared" si="82"/>
        <v>-45.623333333333335</v>
      </c>
      <c r="O612" s="17">
        <f t="shared" si="78"/>
        <v>-45.623333333333335</v>
      </c>
      <c r="P612" s="17">
        <f t="shared" si="87"/>
        <v>0</v>
      </c>
      <c r="Q612" s="17">
        <f t="shared" si="88"/>
        <v>0</v>
      </c>
      <c r="R612" s="17">
        <f t="shared" si="89"/>
        <v>0</v>
      </c>
      <c r="S612" s="17">
        <f t="shared" si="90"/>
        <v>0</v>
      </c>
      <c r="T612" s="18">
        <f t="shared" si="91"/>
        <v>0</v>
      </c>
      <c r="U612" s="17">
        <f t="shared" si="92"/>
        <v>0</v>
      </c>
      <c r="V612" s="18">
        <f t="shared" si="93"/>
        <v>0</v>
      </c>
      <c r="W612" s="17">
        <f t="shared" si="94"/>
        <v>0</v>
      </c>
      <c r="X612" s="17"/>
      <c r="Y612" s="20">
        <f t="shared" si="83"/>
        <v>36160</v>
      </c>
      <c r="Z612">
        <f t="shared" si="95"/>
        <v>-37.798619178082198</v>
      </c>
      <c r="AA612">
        <f t="shared" si="84"/>
        <v>54.748000000000005</v>
      </c>
      <c r="AB612">
        <f t="shared" si="97"/>
        <v>92.54661917808221</v>
      </c>
      <c r="AF612" s="29">
        <f t="shared" si="85"/>
        <v>37.844928961748636</v>
      </c>
      <c r="AG612" s="29">
        <f t="shared" si="96"/>
        <v>0</v>
      </c>
    </row>
    <row r="613" spans="1:33" hidden="1">
      <c r="A613" s="7" t="s">
        <v>257</v>
      </c>
      <c r="B613" s="7" t="s">
        <v>258</v>
      </c>
      <c r="C613" s="7" t="s">
        <v>113</v>
      </c>
      <c r="D613" s="8">
        <v>36416</v>
      </c>
      <c r="E613" s="9">
        <v>679.62</v>
      </c>
      <c r="F613" s="8">
        <v>36416</v>
      </c>
      <c r="G613" s="10">
        <v>120</v>
      </c>
      <c r="H613" s="9">
        <v>679.62</v>
      </c>
      <c r="I613" s="11">
        <v>40016</v>
      </c>
      <c r="J613" s="12">
        <f t="shared" si="79"/>
        <v>0</v>
      </c>
      <c r="K613" s="2">
        <f t="shared" si="80"/>
        <v>0</v>
      </c>
      <c r="L613" s="1">
        <f t="shared" si="86"/>
        <v>40016</v>
      </c>
      <c r="M613" s="2">
        <f t="shared" si="81"/>
        <v>56.634999999999998</v>
      </c>
      <c r="N613" s="2">
        <f t="shared" si="82"/>
        <v>-56.634999999999998</v>
      </c>
      <c r="O613" s="17">
        <f t="shared" si="78"/>
        <v>-56.634999999999998</v>
      </c>
      <c r="P613" s="17">
        <f t="shared" si="87"/>
        <v>0</v>
      </c>
      <c r="Q613" s="17">
        <f t="shared" si="88"/>
        <v>0</v>
      </c>
      <c r="R613" s="17">
        <f t="shared" si="89"/>
        <v>0</v>
      </c>
      <c r="S613" s="17">
        <f t="shared" si="90"/>
        <v>0</v>
      </c>
      <c r="T613" s="18">
        <f t="shared" si="91"/>
        <v>0</v>
      </c>
      <c r="U613" s="17">
        <f t="shared" si="92"/>
        <v>0</v>
      </c>
      <c r="V613" s="18">
        <f t="shared" si="93"/>
        <v>0</v>
      </c>
      <c r="W613" s="17">
        <f t="shared" si="94"/>
        <v>0</v>
      </c>
      <c r="X613" s="17"/>
      <c r="Y613" s="20">
        <f t="shared" si="83"/>
        <v>36160</v>
      </c>
      <c r="Z613">
        <f t="shared" si="95"/>
        <v>-47.666498630136992</v>
      </c>
      <c r="AA613">
        <f t="shared" si="84"/>
        <v>67.962000000000003</v>
      </c>
      <c r="AB613">
        <f t="shared" si="97"/>
        <v>115.62849863013699</v>
      </c>
      <c r="AF613" s="29">
        <f t="shared" si="85"/>
        <v>47.721950819672131</v>
      </c>
      <c r="AG613" s="29">
        <f t="shared" si="96"/>
        <v>0</v>
      </c>
    </row>
    <row r="614" spans="1:33" hidden="1">
      <c r="A614" s="7" t="s">
        <v>259</v>
      </c>
      <c r="B614" s="7" t="s">
        <v>260</v>
      </c>
      <c r="C614" s="7" t="s">
        <v>113</v>
      </c>
      <c r="D614" s="8">
        <v>36416</v>
      </c>
      <c r="E614" s="9">
        <v>634.19000000000005</v>
      </c>
      <c r="F614" s="8">
        <v>36416</v>
      </c>
      <c r="G614" s="10">
        <v>120</v>
      </c>
      <c r="H614" s="9">
        <v>634.19000000000005</v>
      </c>
      <c r="I614" s="11">
        <v>40016</v>
      </c>
      <c r="J614" s="12">
        <f t="shared" si="79"/>
        <v>0</v>
      </c>
      <c r="K614" s="2">
        <f t="shared" si="80"/>
        <v>0</v>
      </c>
      <c r="L614" s="1">
        <f t="shared" si="86"/>
        <v>40016</v>
      </c>
      <c r="M614" s="2">
        <f t="shared" si="81"/>
        <v>52.849166666666676</v>
      </c>
      <c r="N614" s="2">
        <f t="shared" si="82"/>
        <v>-52.849166666666676</v>
      </c>
      <c r="O614" s="17">
        <f t="shared" si="78"/>
        <v>-52.849166666666676</v>
      </c>
      <c r="P614" s="17">
        <f t="shared" si="87"/>
        <v>0</v>
      </c>
      <c r="Q614" s="17">
        <f t="shared" si="88"/>
        <v>0</v>
      </c>
      <c r="R614" s="17">
        <f t="shared" si="89"/>
        <v>0</v>
      </c>
      <c r="S614" s="17">
        <f t="shared" si="90"/>
        <v>0</v>
      </c>
      <c r="T614" s="18">
        <f t="shared" si="91"/>
        <v>0</v>
      </c>
      <c r="U614" s="17">
        <f t="shared" si="92"/>
        <v>0</v>
      </c>
      <c r="V614" s="18">
        <f t="shared" si="93"/>
        <v>0</v>
      </c>
      <c r="W614" s="17">
        <f t="shared" si="94"/>
        <v>0</v>
      </c>
      <c r="X614" s="17"/>
      <c r="Y614" s="20">
        <f t="shared" si="83"/>
        <v>36160</v>
      </c>
      <c r="Z614">
        <f t="shared" si="95"/>
        <v>-44.480175342465756</v>
      </c>
      <c r="AA614">
        <f t="shared" si="84"/>
        <v>63.419000000000004</v>
      </c>
      <c r="AB614">
        <f t="shared" si="97"/>
        <v>107.89917534246575</v>
      </c>
      <c r="AF614" s="29">
        <f t="shared" si="85"/>
        <v>44.531920765027337</v>
      </c>
      <c r="AG614" s="29">
        <f t="shared" si="96"/>
        <v>0</v>
      </c>
    </row>
    <row r="615" spans="1:33" hidden="1">
      <c r="A615" s="7" t="s">
        <v>261</v>
      </c>
      <c r="B615" s="7" t="s">
        <v>262</v>
      </c>
      <c r="C615" s="7" t="s">
        <v>113</v>
      </c>
      <c r="D615" s="8">
        <v>36432</v>
      </c>
      <c r="E615" s="9">
        <v>592.57000000000005</v>
      </c>
      <c r="F615" s="8">
        <v>36432</v>
      </c>
      <c r="G615" s="10">
        <v>120</v>
      </c>
      <c r="H615" s="9">
        <v>592.57000000000005</v>
      </c>
      <c r="I615" s="11">
        <v>40032</v>
      </c>
      <c r="J615" s="12">
        <f t="shared" si="79"/>
        <v>0</v>
      </c>
      <c r="K615" s="2">
        <f t="shared" si="80"/>
        <v>0</v>
      </c>
      <c r="L615" s="1">
        <f t="shared" si="86"/>
        <v>40032</v>
      </c>
      <c r="M615" s="2">
        <f t="shared" si="81"/>
        <v>49.380833333333342</v>
      </c>
      <c r="N615" s="2">
        <f t="shared" si="82"/>
        <v>-49.380833333333342</v>
      </c>
      <c r="O615" s="17">
        <f t="shared" si="78"/>
        <v>-49.380833333333342</v>
      </c>
      <c r="P615" s="17">
        <f t="shared" si="87"/>
        <v>0</v>
      </c>
      <c r="Q615" s="17">
        <f t="shared" si="88"/>
        <v>0</v>
      </c>
      <c r="R615" s="17">
        <f t="shared" si="89"/>
        <v>0</v>
      </c>
      <c r="S615" s="17">
        <f t="shared" si="90"/>
        <v>0</v>
      </c>
      <c r="T615" s="18">
        <f t="shared" si="91"/>
        <v>0</v>
      </c>
      <c r="U615" s="17">
        <f t="shared" si="92"/>
        <v>0</v>
      </c>
      <c r="V615" s="18">
        <f t="shared" si="93"/>
        <v>0</v>
      </c>
      <c r="W615" s="17">
        <f t="shared" si="94"/>
        <v>0</v>
      </c>
      <c r="X615" s="17"/>
      <c r="Y615" s="20">
        <f t="shared" si="83"/>
        <v>36160</v>
      </c>
      <c r="Z615">
        <f t="shared" si="95"/>
        <v>-44.158641095890417</v>
      </c>
      <c r="AA615">
        <f t="shared" si="84"/>
        <v>59.257000000000005</v>
      </c>
      <c r="AB615">
        <f t="shared" si="97"/>
        <v>103.41564109589042</v>
      </c>
      <c r="AF615" s="29">
        <f t="shared" si="85"/>
        <v>44.199893442622951</v>
      </c>
      <c r="AG615" s="29">
        <f t="shared" si="96"/>
        <v>0</v>
      </c>
    </row>
    <row r="616" spans="1:33" hidden="1">
      <c r="A616" s="7" t="s">
        <v>263</v>
      </c>
      <c r="B616" s="7" t="s">
        <v>264</v>
      </c>
      <c r="C616" s="7" t="s">
        <v>113</v>
      </c>
      <c r="D616" s="8">
        <v>36435</v>
      </c>
      <c r="E616" s="9">
        <v>975.06</v>
      </c>
      <c r="F616" s="8">
        <v>36435</v>
      </c>
      <c r="G616" s="10">
        <v>120</v>
      </c>
      <c r="H616" s="9">
        <v>975.06</v>
      </c>
      <c r="I616" s="11">
        <v>40035</v>
      </c>
      <c r="J616" s="12">
        <f t="shared" si="79"/>
        <v>0</v>
      </c>
      <c r="K616" s="2">
        <f t="shared" si="80"/>
        <v>0</v>
      </c>
      <c r="L616" s="1">
        <f t="shared" si="86"/>
        <v>40035</v>
      </c>
      <c r="M616" s="2">
        <f t="shared" si="81"/>
        <v>81.254999999999995</v>
      </c>
      <c r="N616" s="2">
        <f t="shared" si="82"/>
        <v>-81.254999999999995</v>
      </c>
      <c r="O616" s="17">
        <f t="shared" si="78"/>
        <v>-81.254999999999995</v>
      </c>
      <c r="P616" s="17">
        <f t="shared" si="87"/>
        <v>0</v>
      </c>
      <c r="Q616" s="17">
        <f t="shared" si="88"/>
        <v>0</v>
      </c>
      <c r="R616" s="17">
        <f t="shared" si="89"/>
        <v>0</v>
      </c>
      <c r="S616" s="17">
        <f t="shared" si="90"/>
        <v>0</v>
      </c>
      <c r="T616" s="18">
        <f t="shared" si="91"/>
        <v>0</v>
      </c>
      <c r="U616" s="17">
        <f t="shared" si="92"/>
        <v>0</v>
      </c>
      <c r="V616" s="18">
        <f t="shared" si="93"/>
        <v>0</v>
      </c>
      <c r="W616" s="17">
        <f t="shared" si="94"/>
        <v>0</v>
      </c>
      <c r="X616" s="17"/>
      <c r="Y616" s="20">
        <f t="shared" si="83"/>
        <v>36160</v>
      </c>
      <c r="Z616">
        <f t="shared" si="95"/>
        <v>-73.463424657534247</v>
      </c>
      <c r="AA616">
        <f t="shared" si="84"/>
        <v>97.506</v>
      </c>
      <c r="AB616">
        <f t="shared" si="97"/>
        <v>170.96942465753426</v>
      </c>
      <c r="AF616" s="29">
        <f t="shared" si="85"/>
        <v>73.529114754098359</v>
      </c>
      <c r="AG616" s="29">
        <f t="shared" si="96"/>
        <v>0</v>
      </c>
    </row>
    <row r="617" spans="1:33" hidden="1">
      <c r="A617" s="7" t="s">
        <v>265</v>
      </c>
      <c r="B617" s="7" t="s">
        <v>266</v>
      </c>
      <c r="C617" s="7" t="s">
        <v>113</v>
      </c>
      <c r="D617" s="8">
        <v>36435</v>
      </c>
      <c r="E617" s="9">
        <v>1054.3399999999999</v>
      </c>
      <c r="F617" s="8">
        <v>36435</v>
      </c>
      <c r="G617" s="10">
        <v>120</v>
      </c>
      <c r="H617" s="9">
        <v>1054.3399999999999</v>
      </c>
      <c r="I617" s="11">
        <v>40035</v>
      </c>
      <c r="J617" s="12">
        <f t="shared" si="79"/>
        <v>0</v>
      </c>
      <c r="K617" s="2">
        <f t="shared" si="80"/>
        <v>0</v>
      </c>
      <c r="L617" s="1">
        <f t="shared" si="86"/>
        <v>40035</v>
      </c>
      <c r="M617" s="2">
        <f t="shared" si="81"/>
        <v>87.861666666666665</v>
      </c>
      <c r="N617" s="2">
        <f t="shared" si="82"/>
        <v>-87.861666666666665</v>
      </c>
      <c r="O617" s="17">
        <f t="shared" si="78"/>
        <v>-87.861666666666665</v>
      </c>
      <c r="P617" s="17">
        <f t="shared" si="87"/>
        <v>0</v>
      </c>
      <c r="Q617" s="17">
        <f t="shared" si="88"/>
        <v>0</v>
      </c>
      <c r="R617" s="17">
        <f t="shared" si="89"/>
        <v>0</v>
      </c>
      <c r="S617" s="17">
        <f t="shared" si="90"/>
        <v>0</v>
      </c>
      <c r="T617" s="18">
        <f t="shared" si="91"/>
        <v>0</v>
      </c>
      <c r="U617" s="17">
        <f t="shared" si="92"/>
        <v>0</v>
      </c>
      <c r="V617" s="18">
        <f t="shared" si="93"/>
        <v>0</v>
      </c>
      <c r="W617" s="17">
        <f t="shared" si="94"/>
        <v>0</v>
      </c>
      <c r="X617" s="17"/>
      <c r="Y617" s="20">
        <f t="shared" si="83"/>
        <v>36160</v>
      </c>
      <c r="Z617">
        <f t="shared" si="95"/>
        <v>-79.436575342465758</v>
      </c>
      <c r="AA617">
        <f t="shared" si="84"/>
        <v>105.434</v>
      </c>
      <c r="AB617">
        <f t="shared" si="97"/>
        <v>184.87057534246577</v>
      </c>
      <c r="AF617" s="29">
        <f t="shared" si="85"/>
        <v>79.507606557377045</v>
      </c>
      <c r="AG617" s="29">
        <f t="shared" si="96"/>
        <v>0</v>
      </c>
    </row>
    <row r="618" spans="1:33" hidden="1">
      <c r="A618" s="7" t="s">
        <v>267</v>
      </c>
      <c r="B618" s="7" t="s">
        <v>217</v>
      </c>
      <c r="C618" s="7" t="s">
        <v>113</v>
      </c>
      <c r="D618" s="8">
        <v>36439</v>
      </c>
      <c r="E618" s="9">
        <v>366.64</v>
      </c>
      <c r="F618" s="8">
        <v>36439</v>
      </c>
      <c r="G618" s="10">
        <v>120</v>
      </c>
      <c r="H618" s="9">
        <v>366.64</v>
      </c>
      <c r="I618" s="11">
        <v>40039</v>
      </c>
      <c r="J618" s="12">
        <f t="shared" si="79"/>
        <v>0</v>
      </c>
      <c r="K618" s="2">
        <f t="shared" si="80"/>
        <v>0</v>
      </c>
      <c r="L618" s="1">
        <f t="shared" si="86"/>
        <v>40039</v>
      </c>
      <c r="M618" s="2">
        <f t="shared" si="81"/>
        <v>30.553333333333335</v>
      </c>
      <c r="N618" s="2">
        <f t="shared" si="82"/>
        <v>-30.553333333333335</v>
      </c>
      <c r="O618" s="17">
        <f t="shared" si="78"/>
        <v>-30.553333333333335</v>
      </c>
      <c r="P618" s="17">
        <f t="shared" si="87"/>
        <v>0</v>
      </c>
      <c r="Q618" s="17">
        <f t="shared" si="88"/>
        <v>0</v>
      </c>
      <c r="R618" s="17">
        <f t="shared" si="89"/>
        <v>0</v>
      </c>
      <c r="S618" s="17">
        <f t="shared" si="90"/>
        <v>0</v>
      </c>
      <c r="T618" s="18">
        <f t="shared" si="91"/>
        <v>0</v>
      </c>
      <c r="U618" s="17">
        <f t="shared" si="92"/>
        <v>0</v>
      </c>
      <c r="V618" s="18">
        <f t="shared" si="93"/>
        <v>0</v>
      </c>
      <c r="W618" s="17">
        <f t="shared" si="94"/>
        <v>0</v>
      </c>
      <c r="X618" s="17"/>
      <c r="Y618" s="20">
        <f t="shared" si="83"/>
        <v>36160</v>
      </c>
      <c r="Z618">
        <f t="shared" si="95"/>
        <v>-28.025358904109588</v>
      </c>
      <c r="AA618">
        <f t="shared" si="84"/>
        <v>36.664000000000001</v>
      </c>
      <c r="AB618">
        <f t="shared" si="97"/>
        <v>64.689358904109582</v>
      </c>
      <c r="AF618" s="29">
        <f t="shared" si="85"/>
        <v>28.048961748633882</v>
      </c>
      <c r="AG618" s="29">
        <f t="shared" si="96"/>
        <v>0</v>
      </c>
    </row>
    <row r="619" spans="1:33" hidden="1">
      <c r="A619" s="7" t="s">
        <v>268</v>
      </c>
      <c r="B619" s="7" t="s">
        <v>269</v>
      </c>
      <c r="C619" s="7" t="s">
        <v>113</v>
      </c>
      <c r="D619" s="8">
        <v>36441</v>
      </c>
      <c r="E619" s="9">
        <v>435.01</v>
      </c>
      <c r="F619" s="8">
        <v>36441</v>
      </c>
      <c r="G619" s="10">
        <v>120</v>
      </c>
      <c r="H619" s="9">
        <v>435.01</v>
      </c>
      <c r="I619" s="11">
        <v>40041</v>
      </c>
      <c r="J619" s="12">
        <f t="shared" si="79"/>
        <v>0</v>
      </c>
      <c r="K619" s="2">
        <f t="shared" si="80"/>
        <v>0</v>
      </c>
      <c r="L619" s="1">
        <f t="shared" si="86"/>
        <v>40041</v>
      </c>
      <c r="M619" s="2">
        <f t="shared" si="81"/>
        <v>36.250833333333333</v>
      </c>
      <c r="N619" s="2">
        <f t="shared" si="82"/>
        <v>-36.250833333333333</v>
      </c>
      <c r="O619" s="17">
        <f t="shared" si="78"/>
        <v>-36.250833333333333</v>
      </c>
      <c r="P619" s="17">
        <f t="shared" si="87"/>
        <v>0</v>
      </c>
      <c r="Q619" s="17">
        <f t="shared" si="88"/>
        <v>0</v>
      </c>
      <c r="R619" s="17">
        <f t="shared" si="89"/>
        <v>0</v>
      </c>
      <c r="S619" s="17">
        <f t="shared" si="90"/>
        <v>0</v>
      </c>
      <c r="T619" s="18">
        <f t="shared" si="91"/>
        <v>0</v>
      </c>
      <c r="U619" s="17">
        <f t="shared" si="92"/>
        <v>0</v>
      </c>
      <c r="V619" s="18">
        <f t="shared" si="93"/>
        <v>0</v>
      </c>
      <c r="W619" s="17">
        <f t="shared" si="94"/>
        <v>0</v>
      </c>
      <c r="X619" s="17"/>
      <c r="Y619" s="20">
        <f t="shared" si="83"/>
        <v>36160</v>
      </c>
      <c r="Z619">
        <f t="shared" si="95"/>
        <v>-33.489810958904108</v>
      </c>
      <c r="AA619">
        <f t="shared" si="84"/>
        <v>43.500999999999998</v>
      </c>
      <c r="AB619">
        <f t="shared" si="97"/>
        <v>76.990810958904106</v>
      </c>
      <c r="AF619" s="29">
        <f t="shared" si="85"/>
        <v>33.517163934426236</v>
      </c>
      <c r="AG619" s="29">
        <f t="shared" si="96"/>
        <v>0</v>
      </c>
    </row>
    <row r="620" spans="1:33" hidden="1">
      <c r="A620" s="7" t="s">
        <v>270</v>
      </c>
      <c r="B620" s="7" t="s">
        <v>271</v>
      </c>
      <c r="C620" s="7" t="s">
        <v>113</v>
      </c>
      <c r="D620" s="8">
        <v>36402</v>
      </c>
      <c r="E620" s="9">
        <v>4346.93</v>
      </c>
      <c r="F620" s="8">
        <v>36402</v>
      </c>
      <c r="G620" s="10">
        <v>120</v>
      </c>
      <c r="H620" s="9">
        <v>4346.93</v>
      </c>
      <c r="I620" s="11">
        <v>40002</v>
      </c>
      <c r="J620" s="12">
        <f t="shared" si="79"/>
        <v>0</v>
      </c>
      <c r="K620" s="2">
        <f t="shared" si="80"/>
        <v>0</v>
      </c>
      <c r="L620" s="1">
        <f t="shared" si="86"/>
        <v>40002</v>
      </c>
      <c r="M620" s="2">
        <f t="shared" si="81"/>
        <v>362.24416666666667</v>
      </c>
      <c r="N620" s="2">
        <f t="shared" si="82"/>
        <v>-362.24416666666667</v>
      </c>
      <c r="O620" s="17">
        <f t="shared" si="78"/>
        <v>-362.24416666666667</v>
      </c>
      <c r="P620" s="17">
        <f t="shared" si="87"/>
        <v>0</v>
      </c>
      <c r="Q620" s="17">
        <f t="shared" si="88"/>
        <v>0</v>
      </c>
      <c r="R620" s="17">
        <f t="shared" si="89"/>
        <v>0</v>
      </c>
      <c r="S620" s="17">
        <f t="shared" si="90"/>
        <v>0</v>
      </c>
      <c r="T620" s="18">
        <f t="shared" si="91"/>
        <v>0</v>
      </c>
      <c r="U620" s="17">
        <f t="shared" si="92"/>
        <v>0</v>
      </c>
      <c r="V620" s="18">
        <f t="shared" si="93"/>
        <v>0</v>
      </c>
      <c r="W620" s="17">
        <f t="shared" si="94"/>
        <v>0</v>
      </c>
      <c r="X620" s="17"/>
      <c r="Y620" s="20">
        <f t="shared" si="83"/>
        <v>36160</v>
      </c>
      <c r="Z620">
        <f t="shared" si="95"/>
        <v>-288.20741369863021</v>
      </c>
      <c r="AA620">
        <f t="shared" si="84"/>
        <v>434.69300000000004</v>
      </c>
      <c r="AB620">
        <f t="shared" si="97"/>
        <v>722.90041369863025</v>
      </c>
      <c r="AF620" s="29">
        <f t="shared" si="85"/>
        <v>288.60764754098363</v>
      </c>
      <c r="AG620" s="29">
        <f t="shared" si="96"/>
        <v>0</v>
      </c>
    </row>
    <row r="621" spans="1:33" hidden="1">
      <c r="A621" s="7" t="s">
        <v>272</v>
      </c>
      <c r="B621" s="7" t="s">
        <v>273</v>
      </c>
      <c r="C621" s="7" t="s">
        <v>113</v>
      </c>
      <c r="D621" s="8">
        <v>36479</v>
      </c>
      <c r="E621" s="9">
        <v>394.39</v>
      </c>
      <c r="F621" s="8">
        <v>36479</v>
      </c>
      <c r="G621" s="10">
        <v>120</v>
      </c>
      <c r="H621" s="9">
        <v>394.39</v>
      </c>
      <c r="I621" s="11">
        <v>40079</v>
      </c>
      <c r="J621" s="12">
        <f t="shared" si="79"/>
        <v>0</v>
      </c>
      <c r="K621" s="2">
        <f t="shared" si="80"/>
        <v>0</v>
      </c>
      <c r="L621" s="1">
        <f t="shared" si="86"/>
        <v>40079</v>
      </c>
      <c r="M621" s="2">
        <f t="shared" si="81"/>
        <v>32.865833333333335</v>
      </c>
      <c r="N621" s="2">
        <f t="shared" si="82"/>
        <v>-32.865833333333335</v>
      </c>
      <c r="O621" s="17">
        <f t="shared" si="78"/>
        <v>-32.865833333333335</v>
      </c>
      <c r="P621" s="17">
        <f t="shared" si="87"/>
        <v>0</v>
      </c>
      <c r="Q621" s="17">
        <f t="shared" si="88"/>
        <v>0</v>
      </c>
      <c r="R621" s="17">
        <f t="shared" si="89"/>
        <v>0</v>
      </c>
      <c r="S621" s="17">
        <f t="shared" si="90"/>
        <v>0</v>
      </c>
      <c r="T621" s="18">
        <f t="shared" si="91"/>
        <v>0</v>
      </c>
      <c r="U621" s="17">
        <f t="shared" si="92"/>
        <v>0</v>
      </c>
      <c r="V621" s="18">
        <f t="shared" si="93"/>
        <v>0</v>
      </c>
      <c r="W621" s="17">
        <f t="shared" si="94"/>
        <v>0</v>
      </c>
      <c r="X621" s="17"/>
      <c r="Y621" s="20">
        <f t="shared" si="83"/>
        <v>36160</v>
      </c>
      <c r="Z621">
        <f t="shared" si="95"/>
        <v>-34.468605479452052</v>
      </c>
      <c r="AA621">
        <f t="shared" si="84"/>
        <v>39.439</v>
      </c>
      <c r="AB621">
        <f t="shared" si="97"/>
        <v>73.907605479452059</v>
      </c>
      <c r="AF621" s="29">
        <f t="shared" si="85"/>
        <v>34.482185792349725</v>
      </c>
      <c r="AG621" s="29">
        <f t="shared" si="96"/>
        <v>0</v>
      </c>
    </row>
    <row r="622" spans="1:33" hidden="1">
      <c r="A622" s="7" t="s">
        <v>274</v>
      </c>
      <c r="B622" s="7" t="s">
        <v>275</v>
      </c>
      <c r="C622" s="7" t="s">
        <v>113</v>
      </c>
      <c r="D622" s="8">
        <v>36479</v>
      </c>
      <c r="E622" s="9">
        <v>542.53</v>
      </c>
      <c r="F622" s="8">
        <v>36479</v>
      </c>
      <c r="G622" s="10">
        <v>120</v>
      </c>
      <c r="H622" s="9">
        <v>542.53</v>
      </c>
      <c r="I622" s="11">
        <v>40079</v>
      </c>
      <c r="J622" s="12">
        <f t="shared" si="79"/>
        <v>0</v>
      </c>
      <c r="K622" s="2">
        <f t="shared" si="80"/>
        <v>0</v>
      </c>
      <c r="L622" s="1">
        <f t="shared" si="86"/>
        <v>40079</v>
      </c>
      <c r="M622" s="2">
        <f t="shared" si="81"/>
        <v>45.210833333333333</v>
      </c>
      <c r="N622" s="2">
        <f t="shared" si="82"/>
        <v>-45.210833333333333</v>
      </c>
      <c r="O622" s="17">
        <f t="shared" si="78"/>
        <v>-45.210833333333333</v>
      </c>
      <c r="P622" s="17">
        <f t="shared" si="87"/>
        <v>0</v>
      </c>
      <c r="Q622" s="17">
        <f t="shared" si="88"/>
        <v>0</v>
      </c>
      <c r="R622" s="17">
        <f t="shared" si="89"/>
        <v>0</v>
      </c>
      <c r="S622" s="17">
        <f t="shared" si="90"/>
        <v>0</v>
      </c>
      <c r="T622" s="18">
        <f t="shared" si="91"/>
        <v>0</v>
      </c>
      <c r="U622" s="17">
        <f t="shared" si="92"/>
        <v>0</v>
      </c>
      <c r="V622" s="18">
        <f t="shared" si="93"/>
        <v>0</v>
      </c>
      <c r="W622" s="17">
        <f t="shared" si="94"/>
        <v>0</v>
      </c>
      <c r="X622" s="17"/>
      <c r="Y622" s="20">
        <f t="shared" si="83"/>
        <v>36160</v>
      </c>
      <c r="Z622">
        <f t="shared" si="95"/>
        <v>-47.415635616438351</v>
      </c>
      <c r="AA622">
        <f t="shared" si="84"/>
        <v>54.253</v>
      </c>
      <c r="AB622">
        <f t="shared" si="97"/>
        <v>101.66863561643835</v>
      </c>
      <c r="AF622" s="29">
        <f t="shared" si="85"/>
        <v>47.434316939890714</v>
      </c>
      <c r="AG622" s="29">
        <f t="shared" si="96"/>
        <v>0</v>
      </c>
    </row>
    <row r="623" spans="1:33" hidden="1">
      <c r="A623" s="7" t="s">
        <v>276</v>
      </c>
      <c r="B623" s="7" t="s">
        <v>277</v>
      </c>
      <c r="C623" s="7" t="s">
        <v>113</v>
      </c>
      <c r="D623" s="8">
        <v>36605</v>
      </c>
      <c r="E623" s="9">
        <v>182.33</v>
      </c>
      <c r="F623" s="8">
        <v>36605</v>
      </c>
      <c r="G623" s="10">
        <v>120</v>
      </c>
      <c r="H623" s="9">
        <v>182.33</v>
      </c>
      <c r="I623" s="11">
        <v>40205</v>
      </c>
      <c r="J623" s="12">
        <f t="shared" si="79"/>
        <v>0</v>
      </c>
      <c r="K623" s="2">
        <f t="shared" si="80"/>
        <v>0</v>
      </c>
      <c r="L623" s="1">
        <f t="shared" si="86"/>
        <v>40205</v>
      </c>
      <c r="M623" s="2">
        <f t="shared" si="81"/>
        <v>15.194166666666669</v>
      </c>
      <c r="N623" s="2">
        <f t="shared" si="82"/>
        <v>-15.194166666666669</v>
      </c>
      <c r="O623" s="17">
        <f t="shared" ref="O623:O686" si="98">IF((K623*12)&gt;N623,N623,(K623*12))</f>
        <v>-15.194166666666669</v>
      </c>
      <c r="P623" s="17">
        <f t="shared" si="87"/>
        <v>0</v>
      </c>
      <c r="Q623" s="17">
        <f t="shared" si="88"/>
        <v>0</v>
      </c>
      <c r="R623" s="17">
        <f t="shared" si="89"/>
        <v>0</v>
      </c>
      <c r="S623" s="17">
        <f t="shared" si="90"/>
        <v>0</v>
      </c>
      <c r="T623" s="18">
        <f t="shared" si="91"/>
        <v>0</v>
      </c>
      <c r="U623" s="17">
        <f t="shared" si="92"/>
        <v>0</v>
      </c>
      <c r="V623" s="18">
        <f t="shared" si="93"/>
        <v>0</v>
      </c>
      <c r="W623" s="17">
        <f t="shared" si="94"/>
        <v>0</v>
      </c>
      <c r="X623" s="17"/>
      <c r="Y623" s="20">
        <f t="shared" si="83"/>
        <v>36525</v>
      </c>
      <c r="Z623">
        <f t="shared" si="95"/>
        <v>-3.9962739726027396</v>
      </c>
      <c r="AA623">
        <f t="shared" si="84"/>
        <v>18.233000000000001</v>
      </c>
      <c r="AB623">
        <f t="shared" si="97"/>
        <v>22.229273972602741</v>
      </c>
      <c r="AF623" s="29">
        <f t="shared" si="85"/>
        <v>18.233000000000001</v>
      </c>
      <c r="AG623" s="29">
        <f t="shared" si="96"/>
        <v>3.985355191256831</v>
      </c>
    </row>
    <row r="624" spans="1:33" hidden="1">
      <c r="A624" s="7" t="s">
        <v>278</v>
      </c>
      <c r="B624" s="7" t="s">
        <v>279</v>
      </c>
      <c r="C624" s="7" t="s">
        <v>113</v>
      </c>
      <c r="D624" s="8">
        <v>36665</v>
      </c>
      <c r="E624" s="9">
        <v>2152.77</v>
      </c>
      <c r="F624" s="8">
        <v>36665</v>
      </c>
      <c r="G624" s="10">
        <v>120</v>
      </c>
      <c r="H624" s="9">
        <v>2152.77</v>
      </c>
      <c r="I624" s="11">
        <v>40265</v>
      </c>
      <c r="J624" s="12">
        <f t="shared" si="79"/>
        <v>0</v>
      </c>
      <c r="K624" s="2">
        <f t="shared" si="80"/>
        <v>0</v>
      </c>
      <c r="L624" s="1">
        <f t="shared" si="86"/>
        <v>40265</v>
      </c>
      <c r="M624" s="2">
        <f t="shared" si="81"/>
        <v>179.39750000000001</v>
      </c>
      <c r="N624" s="2">
        <f t="shared" si="82"/>
        <v>-179.39750000000001</v>
      </c>
      <c r="O624" s="17">
        <f t="shared" si="98"/>
        <v>-179.39750000000001</v>
      </c>
      <c r="P624" s="17">
        <f t="shared" si="87"/>
        <v>0</v>
      </c>
      <c r="Q624" s="17">
        <f t="shared" si="88"/>
        <v>0</v>
      </c>
      <c r="R624" s="17">
        <f t="shared" si="89"/>
        <v>0</v>
      </c>
      <c r="S624" s="17">
        <f t="shared" si="90"/>
        <v>0</v>
      </c>
      <c r="T624" s="18">
        <f t="shared" si="91"/>
        <v>0</v>
      </c>
      <c r="U624" s="17">
        <f t="shared" si="92"/>
        <v>0</v>
      </c>
      <c r="V624" s="18">
        <f t="shared" si="93"/>
        <v>0</v>
      </c>
      <c r="W624" s="17">
        <f t="shared" si="94"/>
        <v>0</v>
      </c>
      <c r="X624" s="17"/>
      <c r="Y624" s="20">
        <f t="shared" si="83"/>
        <v>36525</v>
      </c>
      <c r="Z624">
        <f t="shared" si="95"/>
        <v>-82.571999999999989</v>
      </c>
      <c r="AA624">
        <f t="shared" si="84"/>
        <v>215.27699999999999</v>
      </c>
      <c r="AB624">
        <f t="shared" si="97"/>
        <v>297.84899999999999</v>
      </c>
      <c r="AF624" s="29">
        <f t="shared" si="85"/>
        <v>215.27699999999999</v>
      </c>
      <c r="AG624" s="29">
        <f t="shared" si="96"/>
        <v>82.346393442622968</v>
      </c>
    </row>
    <row r="625" spans="1:33" hidden="1">
      <c r="A625" s="7" t="s">
        <v>280</v>
      </c>
      <c r="B625" s="7" t="s">
        <v>281</v>
      </c>
      <c r="C625" s="7" t="s">
        <v>113</v>
      </c>
      <c r="D625" s="8">
        <v>36668</v>
      </c>
      <c r="E625" s="9">
        <v>156.57</v>
      </c>
      <c r="F625" s="8">
        <v>36668</v>
      </c>
      <c r="G625" s="10">
        <v>120</v>
      </c>
      <c r="H625" s="9">
        <v>156.57</v>
      </c>
      <c r="I625" s="11">
        <v>40268</v>
      </c>
      <c r="J625" s="12">
        <f t="shared" si="79"/>
        <v>0</v>
      </c>
      <c r="K625" s="2">
        <f t="shared" si="80"/>
        <v>0</v>
      </c>
      <c r="L625" s="1">
        <f t="shared" si="86"/>
        <v>40268</v>
      </c>
      <c r="M625" s="2">
        <f t="shared" si="81"/>
        <v>13.047499999999999</v>
      </c>
      <c r="N625" s="2">
        <f t="shared" si="82"/>
        <v>-13.047499999999999</v>
      </c>
      <c r="O625" s="17">
        <f t="shared" si="98"/>
        <v>-13.047499999999999</v>
      </c>
      <c r="P625" s="17">
        <f t="shared" si="87"/>
        <v>0</v>
      </c>
      <c r="Q625" s="17">
        <f t="shared" si="88"/>
        <v>0</v>
      </c>
      <c r="R625" s="17">
        <f t="shared" si="89"/>
        <v>0</v>
      </c>
      <c r="S625" s="17">
        <f t="shared" si="90"/>
        <v>0</v>
      </c>
      <c r="T625" s="18">
        <f t="shared" si="91"/>
        <v>0</v>
      </c>
      <c r="U625" s="17">
        <f t="shared" si="92"/>
        <v>0</v>
      </c>
      <c r="V625" s="18">
        <f t="shared" si="93"/>
        <v>0</v>
      </c>
      <c r="W625" s="17">
        <f t="shared" si="94"/>
        <v>0</v>
      </c>
      <c r="X625" s="17"/>
      <c r="Y625" s="20">
        <f t="shared" si="83"/>
        <v>36525</v>
      </c>
      <c r="Z625">
        <f t="shared" si="95"/>
        <v>-6.1341123287671229</v>
      </c>
      <c r="AA625">
        <f t="shared" si="84"/>
        <v>15.657</v>
      </c>
      <c r="AB625">
        <f t="shared" si="97"/>
        <v>21.791112328767124</v>
      </c>
      <c r="AF625" s="29">
        <f t="shared" si="85"/>
        <v>15.657</v>
      </c>
      <c r="AG625" s="29">
        <f t="shared" si="96"/>
        <v>6.1173524590163932</v>
      </c>
    </row>
    <row r="626" spans="1:33" hidden="1">
      <c r="A626" s="7" t="s">
        <v>282</v>
      </c>
      <c r="B626" s="7" t="s">
        <v>283</v>
      </c>
      <c r="C626" s="7" t="s">
        <v>113</v>
      </c>
      <c r="D626" s="8">
        <v>36854</v>
      </c>
      <c r="E626" s="9">
        <v>675.81</v>
      </c>
      <c r="F626" s="8">
        <v>36854</v>
      </c>
      <c r="G626" s="10">
        <v>120</v>
      </c>
      <c r="H626" s="9">
        <v>675.81</v>
      </c>
      <c r="I626" s="11">
        <v>40454</v>
      </c>
      <c r="J626" s="12">
        <f t="shared" si="79"/>
        <v>0</v>
      </c>
      <c r="K626" s="2">
        <f t="shared" si="80"/>
        <v>0</v>
      </c>
      <c r="L626" s="1">
        <f t="shared" si="86"/>
        <v>40454</v>
      </c>
      <c r="M626" s="2">
        <f t="shared" si="81"/>
        <v>56.317499999999995</v>
      </c>
      <c r="N626" s="2">
        <f t="shared" si="82"/>
        <v>-56.317499999999995</v>
      </c>
      <c r="O626" s="17">
        <f t="shared" si="98"/>
        <v>-56.317499999999995</v>
      </c>
      <c r="P626" s="17">
        <f t="shared" si="87"/>
        <v>0</v>
      </c>
      <c r="Q626" s="17">
        <f t="shared" si="88"/>
        <v>0</v>
      </c>
      <c r="R626" s="17">
        <f t="shared" si="89"/>
        <v>0</v>
      </c>
      <c r="S626" s="17">
        <f t="shared" si="90"/>
        <v>0</v>
      </c>
      <c r="T626" s="18">
        <f t="shared" si="91"/>
        <v>0</v>
      </c>
      <c r="U626" s="17">
        <f t="shared" si="92"/>
        <v>0</v>
      </c>
      <c r="V626" s="18">
        <f t="shared" si="93"/>
        <v>0</v>
      </c>
      <c r="W626" s="17">
        <f t="shared" si="94"/>
        <v>0</v>
      </c>
      <c r="X626" s="17"/>
      <c r="Y626" s="20">
        <f t="shared" si="83"/>
        <v>36525</v>
      </c>
      <c r="Z626">
        <f t="shared" si="95"/>
        <v>-60.915476712328754</v>
      </c>
      <c r="AA626">
        <f t="shared" si="84"/>
        <v>67.580999999999989</v>
      </c>
      <c r="AB626">
        <f t="shared" si="97"/>
        <v>128.49647671232873</v>
      </c>
      <c r="AF626" s="29">
        <f t="shared" si="85"/>
        <v>67.580999999999989</v>
      </c>
      <c r="AG626" s="29">
        <f t="shared" si="96"/>
        <v>60.749040983606562</v>
      </c>
    </row>
    <row r="627" spans="1:33" hidden="1">
      <c r="A627" s="7" t="s">
        <v>284</v>
      </c>
      <c r="B627" s="7" t="s">
        <v>285</v>
      </c>
      <c r="C627" s="7" t="s">
        <v>113</v>
      </c>
      <c r="D627" s="8">
        <v>36867</v>
      </c>
      <c r="E627" s="9">
        <v>205.62</v>
      </c>
      <c r="F627" s="8">
        <v>36867</v>
      </c>
      <c r="G627" s="10">
        <v>120</v>
      </c>
      <c r="H627" s="9">
        <v>205.62</v>
      </c>
      <c r="I627" s="11">
        <v>40467</v>
      </c>
      <c r="J627" s="12">
        <f t="shared" si="79"/>
        <v>0</v>
      </c>
      <c r="K627" s="2">
        <f t="shared" si="80"/>
        <v>0</v>
      </c>
      <c r="L627" s="1">
        <f t="shared" si="86"/>
        <v>40467</v>
      </c>
      <c r="M627" s="2">
        <f t="shared" si="81"/>
        <v>17.135000000000002</v>
      </c>
      <c r="N627" s="2">
        <f t="shared" si="82"/>
        <v>-17.135000000000002</v>
      </c>
      <c r="O627" s="17">
        <f t="shared" si="98"/>
        <v>-17.135000000000002</v>
      </c>
      <c r="P627" s="17">
        <f t="shared" si="87"/>
        <v>0</v>
      </c>
      <c r="Q627" s="17">
        <f t="shared" si="88"/>
        <v>0</v>
      </c>
      <c r="R627" s="17">
        <f t="shared" si="89"/>
        <v>0</v>
      </c>
      <c r="S627" s="17">
        <f t="shared" si="90"/>
        <v>0</v>
      </c>
      <c r="T627" s="18">
        <f t="shared" si="91"/>
        <v>0</v>
      </c>
      <c r="U627" s="17">
        <f t="shared" si="92"/>
        <v>0</v>
      </c>
      <c r="V627" s="18">
        <f t="shared" si="93"/>
        <v>0</v>
      </c>
      <c r="W627" s="17">
        <f t="shared" si="94"/>
        <v>0</v>
      </c>
      <c r="X627" s="17"/>
      <c r="Y627" s="20">
        <f t="shared" si="83"/>
        <v>36525</v>
      </c>
      <c r="Z627">
        <f t="shared" si="95"/>
        <v>-19.266312328767125</v>
      </c>
      <c r="AA627">
        <f t="shared" si="84"/>
        <v>20.562000000000001</v>
      </c>
      <c r="AB627">
        <f t="shared" si="97"/>
        <v>39.828312328767126</v>
      </c>
      <c r="AF627" s="29">
        <f t="shared" si="85"/>
        <v>20.562000000000001</v>
      </c>
      <c r="AG627" s="29">
        <f t="shared" si="96"/>
        <v>19.213672131147543</v>
      </c>
    </row>
    <row r="628" spans="1:33" hidden="1">
      <c r="A628" s="7" t="s">
        <v>286</v>
      </c>
      <c r="B628" s="7" t="s">
        <v>287</v>
      </c>
      <c r="C628" s="7" t="s">
        <v>113</v>
      </c>
      <c r="D628" s="8">
        <v>36984</v>
      </c>
      <c r="E628" s="9">
        <v>762.25</v>
      </c>
      <c r="F628" s="8">
        <v>36984</v>
      </c>
      <c r="G628" s="10">
        <v>120</v>
      </c>
      <c r="H628" s="9">
        <v>755.36</v>
      </c>
      <c r="I628" s="11">
        <f t="shared" ref="I628:I659" si="99">F628+G628*30.4</f>
        <v>40632</v>
      </c>
      <c r="J628" s="12">
        <f t="shared" si="79"/>
        <v>6.8899999999999864</v>
      </c>
      <c r="K628" s="2">
        <f t="shared" si="80"/>
        <v>6.3520833333333337</v>
      </c>
      <c r="L628" s="1">
        <f t="shared" si="86"/>
        <v>40632</v>
      </c>
      <c r="M628" s="2">
        <f t="shared" si="81"/>
        <v>63.520833333333336</v>
      </c>
      <c r="N628" s="2">
        <f t="shared" si="82"/>
        <v>-56.630833333333349</v>
      </c>
      <c r="O628" s="17">
        <f t="shared" si="98"/>
        <v>-56.630833333333349</v>
      </c>
      <c r="P628" s="17">
        <f t="shared" si="87"/>
        <v>0</v>
      </c>
      <c r="Q628" s="17">
        <f t="shared" si="88"/>
        <v>0</v>
      </c>
      <c r="R628" s="17">
        <f t="shared" si="89"/>
        <v>0</v>
      </c>
      <c r="S628" s="17">
        <f t="shared" si="90"/>
        <v>0</v>
      </c>
      <c r="T628" s="18">
        <f t="shared" si="91"/>
        <v>0</v>
      </c>
      <c r="U628" s="17">
        <f t="shared" si="92"/>
        <v>0</v>
      </c>
      <c r="V628" s="18">
        <f t="shared" si="93"/>
        <v>0</v>
      </c>
      <c r="W628" s="17">
        <f t="shared" si="94"/>
        <v>0</v>
      </c>
      <c r="X628" s="17"/>
      <c r="Y628" s="20">
        <f t="shared" si="83"/>
        <v>36891</v>
      </c>
      <c r="Z628">
        <f t="shared" si="95"/>
        <v>-19.421712328767121</v>
      </c>
      <c r="AA628">
        <f t="shared" si="84"/>
        <v>76.224999999999994</v>
      </c>
      <c r="AB628">
        <f t="shared" si="97"/>
        <v>95.646712328767109</v>
      </c>
      <c r="AF628" s="29">
        <f t="shared" si="85"/>
        <v>76.224999999999994</v>
      </c>
      <c r="AG628" s="29">
        <f t="shared" si="96"/>
        <v>76.224999999999994</v>
      </c>
    </row>
    <row r="629" spans="1:33" hidden="1">
      <c r="A629" s="7" t="s">
        <v>288</v>
      </c>
      <c r="B629" s="7" t="s">
        <v>289</v>
      </c>
      <c r="C629" s="7" t="s">
        <v>113</v>
      </c>
      <c r="D629" s="8">
        <v>37426</v>
      </c>
      <c r="E629" s="9">
        <v>1154.43</v>
      </c>
      <c r="F629" s="8">
        <v>37426</v>
      </c>
      <c r="G629" s="10">
        <v>120</v>
      </c>
      <c r="H629" s="9">
        <v>1004.2</v>
      </c>
      <c r="I629" s="11">
        <f t="shared" si="99"/>
        <v>41074</v>
      </c>
      <c r="J629" s="12">
        <f t="shared" si="79"/>
        <v>150.23000000000002</v>
      </c>
      <c r="K629" s="2">
        <f t="shared" si="80"/>
        <v>9.6202500000000004</v>
      </c>
      <c r="L629" s="1">
        <f t="shared" si="86"/>
        <v>41074</v>
      </c>
      <c r="M629" s="2">
        <f t="shared" si="81"/>
        <v>96.202500000000001</v>
      </c>
      <c r="N629" s="2">
        <f t="shared" si="82"/>
        <v>54.027500000000018</v>
      </c>
      <c r="O629" s="17">
        <f t="shared" si="98"/>
        <v>54.027500000000018</v>
      </c>
      <c r="P629" s="17">
        <f t="shared" si="87"/>
        <v>0</v>
      </c>
      <c r="Q629" s="17">
        <f t="shared" si="88"/>
        <v>0</v>
      </c>
      <c r="R629" s="17">
        <f t="shared" si="89"/>
        <v>0</v>
      </c>
      <c r="S629" s="17">
        <f t="shared" si="90"/>
        <v>0</v>
      </c>
      <c r="T629" s="18">
        <f t="shared" si="91"/>
        <v>0</v>
      </c>
      <c r="U629" s="17">
        <f t="shared" si="92"/>
        <v>0</v>
      </c>
      <c r="V629" s="18">
        <f t="shared" si="93"/>
        <v>0</v>
      </c>
      <c r="W629" s="17">
        <f t="shared" si="94"/>
        <v>0</v>
      </c>
      <c r="X629" s="17"/>
      <c r="Y629" s="20">
        <f t="shared" si="83"/>
        <v>37256</v>
      </c>
      <c r="Z629">
        <f t="shared" si="95"/>
        <v>-53.767972602739725</v>
      </c>
      <c r="AA629">
        <f t="shared" si="84"/>
        <v>115.44300000000001</v>
      </c>
      <c r="AB629">
        <f t="shared" si="97"/>
        <v>169.21097260273973</v>
      </c>
      <c r="AF629" s="29">
        <f t="shared" si="85"/>
        <v>115.443</v>
      </c>
      <c r="AG629" s="29">
        <f t="shared" si="96"/>
        <v>115.443</v>
      </c>
    </row>
    <row r="630" spans="1:33" hidden="1">
      <c r="A630" s="7" t="s">
        <v>290</v>
      </c>
      <c r="B630" s="7" t="s">
        <v>291</v>
      </c>
      <c r="C630" s="7" t="s">
        <v>113</v>
      </c>
      <c r="D630" s="8">
        <v>37776</v>
      </c>
      <c r="E630" s="9">
        <v>161.19999999999999</v>
      </c>
      <c r="F630" s="8">
        <v>37776</v>
      </c>
      <c r="G630" s="10">
        <v>120</v>
      </c>
      <c r="H630" s="9">
        <v>124.76</v>
      </c>
      <c r="I630" s="11">
        <f t="shared" si="99"/>
        <v>41424</v>
      </c>
      <c r="J630" s="12">
        <f t="shared" si="79"/>
        <v>36.439999999999984</v>
      </c>
      <c r="K630" s="2">
        <f t="shared" si="80"/>
        <v>1.3433333333333333</v>
      </c>
      <c r="L630" s="1">
        <f t="shared" si="86"/>
        <v>41424</v>
      </c>
      <c r="M630" s="2">
        <f t="shared" si="81"/>
        <v>13.433333333333334</v>
      </c>
      <c r="N630" s="2">
        <f t="shared" si="82"/>
        <v>23.00666666666665</v>
      </c>
      <c r="O630" s="17">
        <f t="shared" si="98"/>
        <v>16.119999999999997</v>
      </c>
      <c r="P630" s="17">
        <f t="shared" si="87"/>
        <v>6.8866666666666525</v>
      </c>
      <c r="Q630" s="17">
        <f t="shared" si="88"/>
        <v>6.8866666666666525</v>
      </c>
      <c r="R630" s="17">
        <f t="shared" si="89"/>
        <v>0</v>
      </c>
      <c r="S630" s="17">
        <f t="shared" si="90"/>
        <v>0</v>
      </c>
      <c r="T630" s="18">
        <f t="shared" si="91"/>
        <v>0</v>
      </c>
      <c r="U630" s="17">
        <f t="shared" si="92"/>
        <v>0</v>
      </c>
      <c r="V630" s="18">
        <f t="shared" si="93"/>
        <v>0</v>
      </c>
      <c r="W630" s="17">
        <f t="shared" si="94"/>
        <v>0</v>
      </c>
      <c r="X630" s="17"/>
      <c r="Y630" s="20">
        <f t="shared" si="83"/>
        <v>37621</v>
      </c>
      <c r="Z630">
        <f t="shared" si="95"/>
        <v>-6.8454794520547928</v>
      </c>
      <c r="AA630">
        <f t="shared" si="84"/>
        <v>16.119999999999997</v>
      </c>
      <c r="AB630">
        <f t="shared" si="97"/>
        <v>22.96547945205479</v>
      </c>
      <c r="AF630" s="29">
        <f t="shared" si="85"/>
        <v>16.119999999999997</v>
      </c>
      <c r="AG630" s="29">
        <f t="shared" si="96"/>
        <v>16.119999999999997</v>
      </c>
    </row>
    <row r="631" spans="1:33" hidden="1">
      <c r="A631" s="7" t="s">
        <v>292</v>
      </c>
      <c r="B631" s="7" t="s">
        <v>293</v>
      </c>
      <c r="C631" s="7" t="s">
        <v>113</v>
      </c>
      <c r="D631" s="8">
        <v>37776</v>
      </c>
      <c r="E631" s="9">
        <v>277.55</v>
      </c>
      <c r="F631" s="8">
        <v>37776</v>
      </c>
      <c r="G631" s="10">
        <v>120</v>
      </c>
      <c r="H631" s="9">
        <v>214.82</v>
      </c>
      <c r="I631" s="11">
        <f t="shared" si="99"/>
        <v>41424</v>
      </c>
      <c r="J631" s="12">
        <f t="shared" si="79"/>
        <v>62.730000000000018</v>
      </c>
      <c r="K631" s="2">
        <f t="shared" si="80"/>
        <v>2.3129166666666667</v>
      </c>
      <c r="L631" s="1">
        <f t="shared" si="86"/>
        <v>41424</v>
      </c>
      <c r="M631" s="2">
        <f t="shared" si="81"/>
        <v>23.129166666666666</v>
      </c>
      <c r="N631" s="2">
        <f t="shared" si="82"/>
        <v>39.600833333333355</v>
      </c>
      <c r="O631" s="17">
        <f t="shared" si="98"/>
        <v>27.755000000000003</v>
      </c>
      <c r="P631" s="17">
        <f t="shared" si="87"/>
        <v>11.845833333333353</v>
      </c>
      <c r="Q631" s="17">
        <f t="shared" si="88"/>
        <v>11.845833333333353</v>
      </c>
      <c r="R631" s="17">
        <f t="shared" si="89"/>
        <v>0</v>
      </c>
      <c r="S631" s="17">
        <f t="shared" si="90"/>
        <v>0</v>
      </c>
      <c r="T631" s="18">
        <f t="shared" si="91"/>
        <v>0</v>
      </c>
      <c r="U631" s="17">
        <f t="shared" si="92"/>
        <v>0</v>
      </c>
      <c r="V631" s="18">
        <f t="shared" si="93"/>
        <v>0</v>
      </c>
      <c r="W631" s="17">
        <f t="shared" si="94"/>
        <v>0</v>
      </c>
      <c r="X631" s="17"/>
      <c r="Y631" s="20">
        <f t="shared" si="83"/>
        <v>37621</v>
      </c>
      <c r="Z631">
        <f t="shared" si="95"/>
        <v>-11.786369863013698</v>
      </c>
      <c r="AA631">
        <f t="shared" si="84"/>
        <v>27.755000000000003</v>
      </c>
      <c r="AB631">
        <f t="shared" si="97"/>
        <v>39.541369863013699</v>
      </c>
      <c r="AF631" s="29">
        <f t="shared" si="85"/>
        <v>27.755000000000003</v>
      </c>
      <c r="AG631" s="29">
        <f t="shared" si="96"/>
        <v>27.755000000000003</v>
      </c>
    </row>
    <row r="632" spans="1:33" hidden="1">
      <c r="A632" s="7" t="s">
        <v>294</v>
      </c>
      <c r="B632" s="7" t="s">
        <v>295</v>
      </c>
      <c r="C632" s="7" t="s">
        <v>113</v>
      </c>
      <c r="D632" s="8">
        <v>37776</v>
      </c>
      <c r="E632" s="9">
        <v>202.8</v>
      </c>
      <c r="F632" s="8">
        <v>37776</v>
      </c>
      <c r="G632" s="10">
        <v>120</v>
      </c>
      <c r="H632" s="9">
        <v>156.96</v>
      </c>
      <c r="I632" s="11">
        <f t="shared" si="99"/>
        <v>41424</v>
      </c>
      <c r="J632" s="12">
        <f t="shared" si="79"/>
        <v>45.84</v>
      </c>
      <c r="K632" s="2">
        <f t="shared" si="80"/>
        <v>1.6900000000000002</v>
      </c>
      <c r="L632" s="1">
        <f t="shared" si="86"/>
        <v>41424</v>
      </c>
      <c r="M632" s="2">
        <f t="shared" si="81"/>
        <v>16.899999999999999</v>
      </c>
      <c r="N632" s="2">
        <f t="shared" si="82"/>
        <v>28.940000000000005</v>
      </c>
      <c r="O632" s="17">
        <f t="shared" si="98"/>
        <v>20.28</v>
      </c>
      <c r="P632" s="17">
        <f t="shared" si="87"/>
        <v>8.6600000000000037</v>
      </c>
      <c r="Q632" s="17">
        <f t="shared" si="88"/>
        <v>8.6600000000000037</v>
      </c>
      <c r="R632" s="17">
        <f t="shared" si="89"/>
        <v>0</v>
      </c>
      <c r="S632" s="17">
        <f t="shared" si="90"/>
        <v>0</v>
      </c>
      <c r="T632" s="18">
        <f t="shared" si="91"/>
        <v>0</v>
      </c>
      <c r="U632" s="17">
        <f t="shared" si="92"/>
        <v>0</v>
      </c>
      <c r="V632" s="18">
        <f t="shared" si="93"/>
        <v>0</v>
      </c>
      <c r="W632" s="17">
        <f t="shared" si="94"/>
        <v>0</v>
      </c>
      <c r="X632" s="17"/>
      <c r="Y632" s="20">
        <f t="shared" si="83"/>
        <v>37621</v>
      </c>
      <c r="Z632">
        <f t="shared" si="95"/>
        <v>-8.6120547945205477</v>
      </c>
      <c r="AA632">
        <f t="shared" si="84"/>
        <v>20.28</v>
      </c>
      <c r="AB632">
        <f t="shared" si="97"/>
        <v>28.892054794520547</v>
      </c>
      <c r="AF632" s="29">
        <f t="shared" si="85"/>
        <v>20.280000000000005</v>
      </c>
      <c r="AG632" s="29">
        <f t="shared" si="96"/>
        <v>20.280000000000005</v>
      </c>
    </row>
    <row r="633" spans="1:33" hidden="1">
      <c r="A633" s="7" t="s">
        <v>296</v>
      </c>
      <c r="B633" s="7" t="s">
        <v>297</v>
      </c>
      <c r="C633" s="7" t="s">
        <v>113</v>
      </c>
      <c r="D633" s="8">
        <v>37776</v>
      </c>
      <c r="E633" s="9">
        <v>126.75</v>
      </c>
      <c r="F633" s="8">
        <v>37776</v>
      </c>
      <c r="G633" s="10">
        <v>120</v>
      </c>
      <c r="H633" s="9">
        <v>98.1</v>
      </c>
      <c r="I633" s="11">
        <f t="shared" si="99"/>
        <v>41424</v>
      </c>
      <c r="J633" s="12">
        <f t="shared" si="79"/>
        <v>28.650000000000006</v>
      </c>
      <c r="K633" s="2">
        <f t="shared" si="80"/>
        <v>1.0562499999999999</v>
      </c>
      <c r="L633" s="1">
        <f t="shared" si="86"/>
        <v>41424</v>
      </c>
      <c r="M633" s="2">
        <f t="shared" si="81"/>
        <v>10.5625</v>
      </c>
      <c r="N633" s="2">
        <f t="shared" si="82"/>
        <v>18.087500000000006</v>
      </c>
      <c r="O633" s="17">
        <f t="shared" si="98"/>
        <v>12.674999999999999</v>
      </c>
      <c r="P633" s="17">
        <f t="shared" si="87"/>
        <v>5.4125000000000068</v>
      </c>
      <c r="Q633" s="17">
        <f t="shared" si="88"/>
        <v>5.4125000000000068</v>
      </c>
      <c r="R633" s="17">
        <f t="shared" si="89"/>
        <v>0</v>
      </c>
      <c r="S633" s="17">
        <f t="shared" si="90"/>
        <v>0</v>
      </c>
      <c r="T633" s="18">
        <f t="shared" si="91"/>
        <v>0</v>
      </c>
      <c r="U633" s="17">
        <f t="shared" si="92"/>
        <v>0</v>
      </c>
      <c r="V633" s="18">
        <f t="shared" si="93"/>
        <v>0</v>
      </c>
      <c r="W633" s="17">
        <f t="shared" si="94"/>
        <v>0</v>
      </c>
      <c r="X633" s="17"/>
      <c r="Y633" s="20">
        <f t="shared" si="83"/>
        <v>37621</v>
      </c>
      <c r="Z633">
        <f t="shared" si="95"/>
        <v>-5.3825342465753421</v>
      </c>
      <c r="AA633">
        <f t="shared" si="84"/>
        <v>12.675000000000001</v>
      </c>
      <c r="AB633">
        <f t="shared" si="97"/>
        <v>18.057534246575344</v>
      </c>
      <c r="AF633" s="29">
        <f t="shared" si="85"/>
        <v>12.675000000000001</v>
      </c>
      <c r="AG633" s="29">
        <f t="shared" si="96"/>
        <v>12.675000000000001</v>
      </c>
    </row>
    <row r="634" spans="1:33" hidden="1">
      <c r="A634" s="7" t="s">
        <v>298</v>
      </c>
      <c r="B634" s="7" t="s">
        <v>297</v>
      </c>
      <c r="C634" s="7" t="s">
        <v>113</v>
      </c>
      <c r="D634" s="8">
        <v>37776</v>
      </c>
      <c r="E634" s="9">
        <v>126.75</v>
      </c>
      <c r="F634" s="8">
        <v>37776</v>
      </c>
      <c r="G634" s="10">
        <v>120</v>
      </c>
      <c r="H634" s="9">
        <v>98.1</v>
      </c>
      <c r="I634" s="11">
        <f t="shared" si="99"/>
        <v>41424</v>
      </c>
      <c r="J634" s="12">
        <f t="shared" si="79"/>
        <v>28.650000000000006</v>
      </c>
      <c r="K634" s="2">
        <f t="shared" si="80"/>
        <v>1.0562499999999999</v>
      </c>
      <c r="L634" s="1">
        <f t="shared" si="86"/>
        <v>41424</v>
      </c>
      <c r="M634" s="2">
        <f t="shared" si="81"/>
        <v>10.5625</v>
      </c>
      <c r="N634" s="2">
        <f t="shared" si="82"/>
        <v>18.087500000000006</v>
      </c>
      <c r="O634" s="17">
        <f t="shared" si="98"/>
        <v>12.674999999999999</v>
      </c>
      <c r="P634" s="17">
        <f t="shared" si="87"/>
        <v>5.4125000000000068</v>
      </c>
      <c r="Q634" s="17">
        <f t="shared" si="88"/>
        <v>5.4125000000000068</v>
      </c>
      <c r="R634" s="17">
        <f t="shared" si="89"/>
        <v>0</v>
      </c>
      <c r="S634" s="17">
        <f t="shared" si="90"/>
        <v>0</v>
      </c>
      <c r="T634" s="18">
        <f t="shared" si="91"/>
        <v>0</v>
      </c>
      <c r="U634" s="17">
        <f t="shared" si="92"/>
        <v>0</v>
      </c>
      <c r="V634" s="18">
        <f t="shared" si="93"/>
        <v>0</v>
      </c>
      <c r="W634" s="17">
        <f t="shared" si="94"/>
        <v>0</v>
      </c>
      <c r="X634" s="17"/>
      <c r="Y634" s="20">
        <f t="shared" si="83"/>
        <v>37621</v>
      </c>
      <c r="Z634">
        <f t="shared" si="95"/>
        <v>-5.3825342465753421</v>
      </c>
      <c r="AA634">
        <f t="shared" si="84"/>
        <v>12.675000000000001</v>
      </c>
      <c r="AB634">
        <f t="shared" si="97"/>
        <v>18.057534246575344</v>
      </c>
      <c r="AF634" s="29">
        <f t="shared" si="85"/>
        <v>12.675000000000001</v>
      </c>
      <c r="AG634" s="29">
        <f t="shared" si="96"/>
        <v>12.675000000000001</v>
      </c>
    </row>
    <row r="635" spans="1:33" hidden="1">
      <c r="A635" s="7" t="s">
        <v>299</v>
      </c>
      <c r="B635" s="7" t="s">
        <v>297</v>
      </c>
      <c r="C635" s="7" t="s">
        <v>113</v>
      </c>
      <c r="D635" s="8">
        <v>37776</v>
      </c>
      <c r="E635" s="9">
        <v>126.75</v>
      </c>
      <c r="F635" s="8">
        <v>37776</v>
      </c>
      <c r="G635" s="10">
        <v>120</v>
      </c>
      <c r="H635" s="9">
        <v>98.1</v>
      </c>
      <c r="I635" s="11">
        <f t="shared" si="99"/>
        <v>41424</v>
      </c>
      <c r="J635" s="12">
        <f t="shared" si="79"/>
        <v>28.650000000000006</v>
      </c>
      <c r="K635" s="2">
        <f t="shared" si="80"/>
        <v>1.0562499999999999</v>
      </c>
      <c r="L635" s="1">
        <f t="shared" si="86"/>
        <v>41424</v>
      </c>
      <c r="M635" s="2">
        <f t="shared" si="81"/>
        <v>10.5625</v>
      </c>
      <c r="N635" s="2">
        <f t="shared" si="82"/>
        <v>18.087500000000006</v>
      </c>
      <c r="O635" s="17">
        <f t="shared" si="98"/>
        <v>12.674999999999999</v>
      </c>
      <c r="P635" s="17">
        <f t="shared" si="87"/>
        <v>5.4125000000000068</v>
      </c>
      <c r="Q635" s="17">
        <f t="shared" si="88"/>
        <v>5.4125000000000068</v>
      </c>
      <c r="R635" s="17">
        <f t="shared" si="89"/>
        <v>0</v>
      </c>
      <c r="S635" s="17">
        <f t="shared" si="90"/>
        <v>0</v>
      </c>
      <c r="T635" s="18">
        <f t="shared" si="91"/>
        <v>0</v>
      </c>
      <c r="U635" s="17">
        <f t="shared" si="92"/>
        <v>0</v>
      </c>
      <c r="V635" s="18">
        <f t="shared" si="93"/>
        <v>0</v>
      </c>
      <c r="W635" s="17">
        <f t="shared" si="94"/>
        <v>0</v>
      </c>
      <c r="X635" s="17"/>
      <c r="Y635" s="20">
        <f t="shared" si="83"/>
        <v>37621</v>
      </c>
      <c r="Z635">
        <f t="shared" si="95"/>
        <v>-5.3825342465753421</v>
      </c>
      <c r="AA635">
        <f t="shared" si="84"/>
        <v>12.675000000000001</v>
      </c>
      <c r="AB635">
        <f t="shared" si="97"/>
        <v>18.057534246575344</v>
      </c>
      <c r="AF635" s="29">
        <f t="shared" si="85"/>
        <v>12.675000000000001</v>
      </c>
      <c r="AG635" s="29">
        <f t="shared" si="96"/>
        <v>12.675000000000001</v>
      </c>
    </row>
    <row r="636" spans="1:33" hidden="1">
      <c r="A636" s="7" t="s">
        <v>300</v>
      </c>
      <c r="B636" s="7" t="s">
        <v>301</v>
      </c>
      <c r="C636" s="7" t="s">
        <v>113</v>
      </c>
      <c r="D636" s="8">
        <v>37776</v>
      </c>
      <c r="E636" s="9">
        <v>134.55000000000001</v>
      </c>
      <c r="F636" s="8">
        <v>37776</v>
      </c>
      <c r="G636" s="10">
        <v>120</v>
      </c>
      <c r="H636" s="9">
        <v>104.14</v>
      </c>
      <c r="I636" s="11">
        <f t="shared" si="99"/>
        <v>41424</v>
      </c>
      <c r="J636" s="12">
        <f t="shared" si="79"/>
        <v>30.410000000000011</v>
      </c>
      <c r="K636" s="2">
        <f t="shared" si="80"/>
        <v>1.1212500000000001</v>
      </c>
      <c r="L636" s="1">
        <f t="shared" si="86"/>
        <v>41424</v>
      </c>
      <c r="M636" s="2">
        <f t="shared" si="81"/>
        <v>11.2125</v>
      </c>
      <c r="N636" s="2">
        <f t="shared" si="82"/>
        <v>19.197500000000012</v>
      </c>
      <c r="O636" s="17">
        <f t="shared" si="98"/>
        <v>13.455000000000002</v>
      </c>
      <c r="P636" s="17">
        <f t="shared" si="87"/>
        <v>5.7425000000000104</v>
      </c>
      <c r="Q636" s="17">
        <f t="shared" si="88"/>
        <v>5.7425000000000104</v>
      </c>
      <c r="R636" s="17">
        <f t="shared" si="89"/>
        <v>0</v>
      </c>
      <c r="S636" s="17">
        <f t="shared" si="90"/>
        <v>0</v>
      </c>
      <c r="T636" s="18">
        <f t="shared" si="91"/>
        <v>0</v>
      </c>
      <c r="U636" s="17">
        <f t="shared" si="92"/>
        <v>0</v>
      </c>
      <c r="V636" s="18">
        <f t="shared" si="93"/>
        <v>0</v>
      </c>
      <c r="W636" s="17">
        <f t="shared" si="94"/>
        <v>0</v>
      </c>
      <c r="X636" s="17"/>
      <c r="Y636" s="20">
        <f t="shared" si="83"/>
        <v>37621</v>
      </c>
      <c r="Z636">
        <f t="shared" si="95"/>
        <v>-5.7137671232876714</v>
      </c>
      <c r="AA636">
        <f t="shared" si="84"/>
        <v>13.455000000000002</v>
      </c>
      <c r="AB636">
        <f t="shared" si="97"/>
        <v>19.168767123287672</v>
      </c>
      <c r="AF636" s="29">
        <f t="shared" si="85"/>
        <v>13.455000000000002</v>
      </c>
      <c r="AG636" s="29">
        <f t="shared" si="96"/>
        <v>13.455000000000002</v>
      </c>
    </row>
    <row r="637" spans="1:33" hidden="1">
      <c r="A637" s="7" t="s">
        <v>302</v>
      </c>
      <c r="B637" s="7" t="s">
        <v>301</v>
      </c>
      <c r="C637" s="7" t="s">
        <v>113</v>
      </c>
      <c r="D637" s="8">
        <v>37776</v>
      </c>
      <c r="E637" s="9">
        <v>134.55000000000001</v>
      </c>
      <c r="F637" s="8">
        <v>37776</v>
      </c>
      <c r="G637" s="10">
        <v>120</v>
      </c>
      <c r="H637" s="9">
        <v>104.14</v>
      </c>
      <c r="I637" s="11">
        <f t="shared" si="99"/>
        <v>41424</v>
      </c>
      <c r="J637" s="12">
        <f t="shared" si="79"/>
        <v>30.410000000000011</v>
      </c>
      <c r="K637" s="2">
        <f t="shared" si="80"/>
        <v>1.1212500000000001</v>
      </c>
      <c r="L637" s="1">
        <f t="shared" si="86"/>
        <v>41424</v>
      </c>
      <c r="M637" s="2">
        <f t="shared" si="81"/>
        <v>11.2125</v>
      </c>
      <c r="N637" s="2">
        <f t="shared" si="82"/>
        <v>19.197500000000012</v>
      </c>
      <c r="O637" s="17">
        <f t="shared" si="98"/>
        <v>13.455000000000002</v>
      </c>
      <c r="P637" s="17">
        <f t="shared" si="87"/>
        <v>5.7425000000000104</v>
      </c>
      <c r="Q637" s="17">
        <f t="shared" si="88"/>
        <v>5.7425000000000104</v>
      </c>
      <c r="R637" s="17">
        <f t="shared" si="89"/>
        <v>0</v>
      </c>
      <c r="S637" s="17">
        <f t="shared" si="90"/>
        <v>0</v>
      </c>
      <c r="T637" s="18">
        <f t="shared" si="91"/>
        <v>0</v>
      </c>
      <c r="U637" s="17">
        <f t="shared" si="92"/>
        <v>0</v>
      </c>
      <c r="V637" s="18">
        <f t="shared" si="93"/>
        <v>0</v>
      </c>
      <c r="W637" s="17">
        <f t="shared" si="94"/>
        <v>0</v>
      </c>
      <c r="X637" s="17"/>
      <c r="Y637" s="20">
        <f t="shared" si="83"/>
        <v>37621</v>
      </c>
      <c r="Z637">
        <f t="shared" si="95"/>
        <v>-5.7137671232876714</v>
      </c>
      <c r="AA637">
        <f t="shared" si="84"/>
        <v>13.455000000000002</v>
      </c>
      <c r="AB637">
        <f t="shared" si="97"/>
        <v>19.168767123287672</v>
      </c>
      <c r="AF637" s="29">
        <f t="shared" si="85"/>
        <v>13.455000000000002</v>
      </c>
      <c r="AG637" s="29">
        <f t="shared" si="96"/>
        <v>13.455000000000002</v>
      </c>
    </row>
    <row r="638" spans="1:33" hidden="1">
      <c r="A638" s="7" t="s">
        <v>303</v>
      </c>
      <c r="B638" s="7" t="s">
        <v>301</v>
      </c>
      <c r="C638" s="7" t="s">
        <v>113</v>
      </c>
      <c r="D638" s="8">
        <v>37776</v>
      </c>
      <c r="E638" s="9">
        <v>134.55000000000001</v>
      </c>
      <c r="F638" s="8">
        <v>37776</v>
      </c>
      <c r="G638" s="10">
        <v>120</v>
      </c>
      <c r="H638" s="9">
        <v>104.14</v>
      </c>
      <c r="I638" s="11">
        <f t="shared" si="99"/>
        <v>41424</v>
      </c>
      <c r="J638" s="12">
        <f t="shared" si="79"/>
        <v>30.410000000000011</v>
      </c>
      <c r="K638" s="2">
        <f t="shared" si="80"/>
        <v>1.1212500000000001</v>
      </c>
      <c r="L638" s="1">
        <f t="shared" si="86"/>
        <v>41424</v>
      </c>
      <c r="M638" s="2">
        <f t="shared" si="81"/>
        <v>11.2125</v>
      </c>
      <c r="N638" s="2">
        <f t="shared" si="82"/>
        <v>19.197500000000012</v>
      </c>
      <c r="O638" s="17">
        <f t="shared" si="98"/>
        <v>13.455000000000002</v>
      </c>
      <c r="P638" s="17">
        <f t="shared" si="87"/>
        <v>5.7425000000000104</v>
      </c>
      <c r="Q638" s="17">
        <f t="shared" si="88"/>
        <v>5.7425000000000104</v>
      </c>
      <c r="R638" s="17">
        <f t="shared" si="89"/>
        <v>0</v>
      </c>
      <c r="S638" s="17">
        <f t="shared" si="90"/>
        <v>0</v>
      </c>
      <c r="T638" s="18">
        <f t="shared" si="91"/>
        <v>0</v>
      </c>
      <c r="U638" s="17">
        <f t="shared" si="92"/>
        <v>0</v>
      </c>
      <c r="V638" s="18">
        <f t="shared" si="93"/>
        <v>0</v>
      </c>
      <c r="W638" s="17">
        <f t="shared" si="94"/>
        <v>0</v>
      </c>
      <c r="X638" s="17"/>
      <c r="Y638" s="20">
        <f t="shared" si="83"/>
        <v>37621</v>
      </c>
      <c r="Z638">
        <f t="shared" si="95"/>
        <v>-5.7137671232876714</v>
      </c>
      <c r="AA638">
        <f t="shared" si="84"/>
        <v>13.455000000000002</v>
      </c>
      <c r="AB638">
        <f t="shared" si="97"/>
        <v>19.168767123287672</v>
      </c>
      <c r="AF638" s="29">
        <f t="shared" si="85"/>
        <v>13.455000000000002</v>
      </c>
      <c r="AG638" s="29">
        <f t="shared" si="96"/>
        <v>13.455000000000002</v>
      </c>
    </row>
    <row r="639" spans="1:33" hidden="1">
      <c r="A639" s="7" t="s">
        <v>304</v>
      </c>
      <c r="B639" s="7" t="s">
        <v>305</v>
      </c>
      <c r="C639" s="7" t="s">
        <v>113</v>
      </c>
      <c r="D639" s="8">
        <v>37776</v>
      </c>
      <c r="E639" s="9">
        <v>29.9</v>
      </c>
      <c r="F639" s="8">
        <v>37776</v>
      </c>
      <c r="G639" s="10">
        <v>120</v>
      </c>
      <c r="H639" s="9">
        <v>23.14</v>
      </c>
      <c r="I639" s="11">
        <f t="shared" si="99"/>
        <v>41424</v>
      </c>
      <c r="J639" s="12">
        <f t="shared" si="79"/>
        <v>6.759999999999998</v>
      </c>
      <c r="K639" s="2">
        <f t="shared" si="80"/>
        <v>0.24916666666666665</v>
      </c>
      <c r="L639" s="1">
        <f t="shared" si="86"/>
        <v>41424</v>
      </c>
      <c r="M639" s="2">
        <f t="shared" si="81"/>
        <v>2.4916666666666667</v>
      </c>
      <c r="N639" s="2">
        <f t="shared" si="82"/>
        <v>4.2683333333333309</v>
      </c>
      <c r="O639" s="17">
        <f t="shared" si="98"/>
        <v>2.9899999999999998</v>
      </c>
      <c r="P639" s="17">
        <f t="shared" si="87"/>
        <v>1.2783333333333311</v>
      </c>
      <c r="Q639" s="17">
        <f t="shared" si="88"/>
        <v>1.2783333333333311</v>
      </c>
      <c r="R639" s="17">
        <f t="shared" si="89"/>
        <v>0</v>
      </c>
      <c r="S639" s="17">
        <f t="shared" si="90"/>
        <v>0</v>
      </c>
      <c r="T639" s="18">
        <f t="shared" si="91"/>
        <v>0</v>
      </c>
      <c r="U639" s="17">
        <f t="shared" si="92"/>
        <v>0</v>
      </c>
      <c r="V639" s="18">
        <f t="shared" si="93"/>
        <v>0</v>
      </c>
      <c r="W639" s="17">
        <f t="shared" si="94"/>
        <v>0</v>
      </c>
      <c r="X639" s="17"/>
      <c r="Y639" s="20">
        <f t="shared" si="83"/>
        <v>37621</v>
      </c>
      <c r="Z639">
        <f t="shared" si="95"/>
        <v>-1.2697260273972601</v>
      </c>
      <c r="AA639">
        <f t="shared" si="84"/>
        <v>2.9899999999999998</v>
      </c>
      <c r="AB639">
        <f t="shared" si="97"/>
        <v>4.2597260273972601</v>
      </c>
      <c r="AF639" s="29">
        <f t="shared" si="85"/>
        <v>2.9899999999999998</v>
      </c>
      <c r="AG639" s="29">
        <f t="shared" si="96"/>
        <v>2.9899999999999998</v>
      </c>
    </row>
    <row r="640" spans="1:33" hidden="1">
      <c r="A640" s="7" t="s">
        <v>306</v>
      </c>
      <c r="B640" s="7" t="s">
        <v>305</v>
      </c>
      <c r="C640" s="7" t="s">
        <v>113</v>
      </c>
      <c r="D640" s="8">
        <v>37776</v>
      </c>
      <c r="E640" s="9">
        <v>29.9</v>
      </c>
      <c r="F640" s="8">
        <v>37776</v>
      </c>
      <c r="G640" s="10">
        <v>120</v>
      </c>
      <c r="H640" s="9">
        <v>23.14</v>
      </c>
      <c r="I640" s="11">
        <f t="shared" si="99"/>
        <v>41424</v>
      </c>
      <c r="J640" s="12">
        <f t="shared" si="79"/>
        <v>6.759999999999998</v>
      </c>
      <c r="K640" s="2">
        <f t="shared" si="80"/>
        <v>0.24916666666666665</v>
      </c>
      <c r="L640" s="1">
        <f t="shared" si="86"/>
        <v>41424</v>
      </c>
      <c r="M640" s="2">
        <f t="shared" si="81"/>
        <v>2.4916666666666667</v>
      </c>
      <c r="N640" s="2">
        <f t="shared" si="82"/>
        <v>4.2683333333333309</v>
      </c>
      <c r="O640" s="17">
        <f t="shared" si="98"/>
        <v>2.9899999999999998</v>
      </c>
      <c r="P640" s="17">
        <f t="shared" si="87"/>
        <v>1.2783333333333311</v>
      </c>
      <c r="Q640" s="17">
        <f t="shared" si="88"/>
        <v>1.2783333333333311</v>
      </c>
      <c r="R640" s="17">
        <f t="shared" si="89"/>
        <v>0</v>
      </c>
      <c r="S640" s="17">
        <f t="shared" si="90"/>
        <v>0</v>
      </c>
      <c r="T640" s="18">
        <f t="shared" si="91"/>
        <v>0</v>
      </c>
      <c r="U640" s="17">
        <f t="shared" si="92"/>
        <v>0</v>
      </c>
      <c r="V640" s="18">
        <f t="shared" si="93"/>
        <v>0</v>
      </c>
      <c r="W640" s="17">
        <f t="shared" si="94"/>
        <v>0</v>
      </c>
      <c r="X640" s="17"/>
      <c r="Y640" s="20">
        <f t="shared" si="83"/>
        <v>37621</v>
      </c>
      <c r="Z640">
        <f t="shared" si="95"/>
        <v>-1.2697260273972601</v>
      </c>
      <c r="AA640">
        <f t="shared" si="84"/>
        <v>2.9899999999999998</v>
      </c>
      <c r="AB640">
        <f t="shared" si="97"/>
        <v>4.2597260273972601</v>
      </c>
      <c r="AF640" s="29">
        <f t="shared" si="85"/>
        <v>2.9899999999999998</v>
      </c>
      <c r="AG640" s="29">
        <f t="shared" si="96"/>
        <v>2.9899999999999998</v>
      </c>
    </row>
    <row r="641" spans="1:33" hidden="1">
      <c r="A641" s="7" t="s">
        <v>307</v>
      </c>
      <c r="B641" s="7" t="s">
        <v>305</v>
      </c>
      <c r="C641" s="7" t="s">
        <v>113</v>
      </c>
      <c r="D641" s="8">
        <v>37776</v>
      </c>
      <c r="E641" s="9">
        <v>29.9</v>
      </c>
      <c r="F641" s="8">
        <v>37776</v>
      </c>
      <c r="G641" s="10">
        <v>120</v>
      </c>
      <c r="H641" s="9">
        <v>23.14</v>
      </c>
      <c r="I641" s="11">
        <f t="shared" si="99"/>
        <v>41424</v>
      </c>
      <c r="J641" s="12">
        <f t="shared" si="79"/>
        <v>6.759999999999998</v>
      </c>
      <c r="K641" s="2">
        <f t="shared" si="80"/>
        <v>0.24916666666666665</v>
      </c>
      <c r="L641" s="1">
        <f t="shared" si="86"/>
        <v>41424</v>
      </c>
      <c r="M641" s="2">
        <f t="shared" si="81"/>
        <v>2.4916666666666667</v>
      </c>
      <c r="N641" s="2">
        <f t="shared" si="82"/>
        <v>4.2683333333333309</v>
      </c>
      <c r="O641" s="17">
        <f t="shared" si="98"/>
        <v>2.9899999999999998</v>
      </c>
      <c r="P641" s="17">
        <f t="shared" si="87"/>
        <v>1.2783333333333311</v>
      </c>
      <c r="Q641" s="17">
        <f t="shared" si="88"/>
        <v>1.2783333333333311</v>
      </c>
      <c r="R641" s="17">
        <f t="shared" si="89"/>
        <v>0</v>
      </c>
      <c r="S641" s="17">
        <f t="shared" si="90"/>
        <v>0</v>
      </c>
      <c r="T641" s="18">
        <f t="shared" si="91"/>
        <v>0</v>
      </c>
      <c r="U641" s="17">
        <f t="shared" si="92"/>
        <v>0</v>
      </c>
      <c r="V641" s="18">
        <f t="shared" si="93"/>
        <v>0</v>
      </c>
      <c r="W641" s="17">
        <f t="shared" si="94"/>
        <v>0</v>
      </c>
      <c r="X641" s="17"/>
      <c r="Y641" s="20">
        <f t="shared" si="83"/>
        <v>37621</v>
      </c>
      <c r="Z641">
        <f t="shared" si="95"/>
        <v>-1.2697260273972601</v>
      </c>
      <c r="AA641">
        <f t="shared" si="84"/>
        <v>2.9899999999999998</v>
      </c>
      <c r="AB641">
        <f t="shared" si="97"/>
        <v>4.2597260273972601</v>
      </c>
      <c r="AF641" s="29">
        <f t="shared" si="85"/>
        <v>2.9899999999999998</v>
      </c>
      <c r="AG641" s="29">
        <f t="shared" si="96"/>
        <v>2.9899999999999998</v>
      </c>
    </row>
    <row r="642" spans="1:33" hidden="1">
      <c r="A642" s="7" t="s">
        <v>308</v>
      </c>
      <c r="B642" s="7" t="s">
        <v>309</v>
      </c>
      <c r="C642" s="7" t="s">
        <v>113</v>
      </c>
      <c r="D642" s="8">
        <v>37776</v>
      </c>
      <c r="E642" s="9">
        <v>20.8</v>
      </c>
      <c r="F642" s="8">
        <v>37776</v>
      </c>
      <c r="G642" s="10">
        <v>120</v>
      </c>
      <c r="H642" s="9">
        <v>16.100000000000001</v>
      </c>
      <c r="I642" s="11">
        <f t="shared" si="99"/>
        <v>41424</v>
      </c>
      <c r="J642" s="12">
        <f t="shared" si="79"/>
        <v>4.6999999999999993</v>
      </c>
      <c r="K642" s="2">
        <f t="shared" si="80"/>
        <v>0.17333333333333334</v>
      </c>
      <c r="L642" s="1">
        <f t="shared" si="86"/>
        <v>41424</v>
      </c>
      <c r="M642" s="2">
        <f t="shared" si="81"/>
        <v>1.7333333333333334</v>
      </c>
      <c r="N642" s="2">
        <f t="shared" si="82"/>
        <v>2.9666666666666659</v>
      </c>
      <c r="O642" s="17">
        <f t="shared" si="98"/>
        <v>2.08</v>
      </c>
      <c r="P642" s="17">
        <f t="shared" si="87"/>
        <v>0.88666666666666583</v>
      </c>
      <c r="Q642" s="17">
        <f t="shared" si="88"/>
        <v>0.88666666666666583</v>
      </c>
      <c r="R642" s="17">
        <f t="shared" si="89"/>
        <v>0</v>
      </c>
      <c r="S642" s="17">
        <f t="shared" si="90"/>
        <v>0</v>
      </c>
      <c r="T642" s="18">
        <f t="shared" si="91"/>
        <v>0</v>
      </c>
      <c r="U642" s="17">
        <f t="shared" si="92"/>
        <v>0</v>
      </c>
      <c r="V642" s="18">
        <f t="shared" si="93"/>
        <v>0</v>
      </c>
      <c r="W642" s="17">
        <f t="shared" si="94"/>
        <v>0</v>
      </c>
      <c r="X642" s="17"/>
      <c r="Y642" s="20">
        <f t="shared" si="83"/>
        <v>37621</v>
      </c>
      <c r="Z642">
        <f t="shared" si="95"/>
        <v>-0.88328767123287666</v>
      </c>
      <c r="AA642">
        <f t="shared" si="84"/>
        <v>2.08</v>
      </c>
      <c r="AB642">
        <f t="shared" si="97"/>
        <v>2.9632876712328766</v>
      </c>
      <c r="AF642" s="29">
        <f t="shared" si="85"/>
        <v>2.08</v>
      </c>
      <c r="AG642" s="29">
        <f t="shared" si="96"/>
        <v>2.08</v>
      </c>
    </row>
    <row r="643" spans="1:33" hidden="1">
      <c r="A643" s="7" t="s">
        <v>310</v>
      </c>
      <c r="B643" s="7" t="s">
        <v>309</v>
      </c>
      <c r="C643" s="7" t="s">
        <v>113</v>
      </c>
      <c r="D643" s="8">
        <v>37776</v>
      </c>
      <c r="E643" s="9">
        <v>20.8</v>
      </c>
      <c r="F643" s="8">
        <v>37776</v>
      </c>
      <c r="G643" s="10">
        <v>120</v>
      </c>
      <c r="H643" s="9">
        <v>16.100000000000001</v>
      </c>
      <c r="I643" s="11">
        <f t="shared" si="99"/>
        <v>41424</v>
      </c>
      <c r="J643" s="12">
        <f t="shared" ref="J643:J706" si="100">E643-H643</f>
        <v>4.6999999999999993</v>
      </c>
      <c r="K643" s="2">
        <f t="shared" ref="K643:K706" si="101">IF(J643=0,0,E643/G643)</f>
        <v>0.17333333333333334</v>
      </c>
      <c r="L643" s="1">
        <f t="shared" si="86"/>
        <v>41424</v>
      </c>
      <c r="M643" s="2">
        <f t="shared" ref="M643:M706" si="102">IF(L643&gt;300,300*E643/(G643*30),L643*E643/(G643*30))</f>
        <v>1.7333333333333334</v>
      </c>
      <c r="N643" s="2">
        <f t="shared" ref="N643:N706" si="103">J643-M643</f>
        <v>2.9666666666666659</v>
      </c>
      <c r="O643" s="17">
        <f t="shared" si="98"/>
        <v>2.08</v>
      </c>
      <c r="P643" s="17">
        <f t="shared" si="87"/>
        <v>0.88666666666666583</v>
      </c>
      <c r="Q643" s="17">
        <f t="shared" si="88"/>
        <v>0.88666666666666583</v>
      </c>
      <c r="R643" s="17">
        <f t="shared" si="89"/>
        <v>0</v>
      </c>
      <c r="S643" s="17">
        <f t="shared" si="90"/>
        <v>0</v>
      </c>
      <c r="T643" s="18">
        <f t="shared" si="91"/>
        <v>0</v>
      </c>
      <c r="U643" s="17">
        <f t="shared" si="92"/>
        <v>0</v>
      </c>
      <c r="V643" s="18">
        <f t="shared" si="93"/>
        <v>0</v>
      </c>
      <c r="W643" s="17">
        <f t="shared" si="94"/>
        <v>0</v>
      </c>
      <c r="X643" s="17"/>
      <c r="Y643" s="20">
        <f t="shared" ref="Y643:Y706" si="104">IF(E643=0,"",IF((G644/12)&lt;&gt;"",DATE(YEAR(D643)+$Y$1,MONTH($Z$1),DAY($Z$1)),""))</f>
        <v>37621</v>
      </c>
      <c r="Z643">
        <f t="shared" si="95"/>
        <v>-0.88328767123287666</v>
      </c>
      <c r="AA643">
        <f t="shared" ref="AA643:AA706" si="105">E643/(G643/12)</f>
        <v>2.08</v>
      </c>
      <c r="AB643">
        <f t="shared" si="97"/>
        <v>2.9632876712328766</v>
      </c>
      <c r="AF643" s="29">
        <f t="shared" ref="AF643:AF706" si="106">IF(YEAR($F643)&gt;AF$2,0,IF(YEAR($F643)=AF$2,(CONCATENATE("31/12/",AF$2)-$D643)/(30.5*$G643)*$E643,IF(YEAR(($F643+$G643*30.5))&lt;AF$2,0,IF(YEAR($F643+$G643*30.5)=AF$2,$E643*(12/$G643)-(CONCATENATE("31/12/",YEAR($D643))-$D643)/(30.5*$G643)*$E643,$E643*12/$G643))))</f>
        <v>2.08</v>
      </c>
      <c r="AG643" s="29">
        <f t="shared" si="96"/>
        <v>2.08</v>
      </c>
    </row>
    <row r="644" spans="1:33" hidden="1">
      <c r="A644" s="7" t="s">
        <v>311</v>
      </c>
      <c r="B644" s="7" t="s">
        <v>291</v>
      </c>
      <c r="C644" s="7" t="s">
        <v>113</v>
      </c>
      <c r="D644" s="8">
        <v>37776</v>
      </c>
      <c r="E644" s="9">
        <v>161.19999999999999</v>
      </c>
      <c r="F644" s="8">
        <v>37776</v>
      </c>
      <c r="G644" s="10">
        <v>120</v>
      </c>
      <c r="H644" s="9">
        <v>124.76</v>
      </c>
      <c r="I644" s="11">
        <f t="shared" si="99"/>
        <v>41424</v>
      </c>
      <c r="J644" s="12">
        <f t="shared" si="100"/>
        <v>36.439999999999984</v>
      </c>
      <c r="K644" s="2">
        <f t="shared" si="101"/>
        <v>1.3433333333333333</v>
      </c>
      <c r="L644" s="1">
        <f t="shared" ref="L644:L707" si="107">IF(I644&lt;$L$1,0,I644-$L$1)</f>
        <v>41424</v>
      </c>
      <c r="M644" s="2">
        <f t="shared" si="102"/>
        <v>13.433333333333334</v>
      </c>
      <c r="N644" s="2">
        <f t="shared" si="103"/>
        <v>23.00666666666665</v>
      </c>
      <c r="O644" s="17">
        <f t="shared" si="98"/>
        <v>16.119999999999997</v>
      </c>
      <c r="P644" s="17">
        <f t="shared" ref="P644:P707" si="108">N644-O644</f>
        <v>6.8866666666666525</v>
      </c>
      <c r="Q644" s="17">
        <f t="shared" ref="Q644:Q707" si="109">IF(($K644*12)&gt;P644,P644,($K644*12))</f>
        <v>6.8866666666666525</v>
      </c>
      <c r="R644" s="17">
        <f t="shared" ref="R644:R707" si="110">P644-Q644</f>
        <v>0</v>
      </c>
      <c r="S644" s="17">
        <f t="shared" ref="S644:S707" si="111">IF(($K644*12)&gt;R644,R644,($K644*12))</f>
        <v>0</v>
      </c>
      <c r="T644" s="18">
        <f t="shared" ref="T644:T707" si="112">R644-S644</f>
        <v>0</v>
      </c>
      <c r="U644" s="17">
        <f t="shared" ref="U644:U707" si="113">IF(($K644*12)&gt;T644,T644,($K644*12))</f>
        <v>0</v>
      </c>
      <c r="V644" s="18">
        <f t="shared" ref="V644:V707" si="114">T644-U644</f>
        <v>0</v>
      </c>
      <c r="W644" s="17">
        <f t="shared" ref="W644:W707" si="115">IF(($K644*12)&gt;V644,V644,($K644*12))</f>
        <v>0</v>
      </c>
      <c r="X644" s="17"/>
      <c r="Y644" s="20">
        <f t="shared" si="104"/>
        <v>37621</v>
      </c>
      <c r="Z644">
        <f t="shared" si="95"/>
        <v>-6.8454794520547928</v>
      </c>
      <c r="AA644">
        <f t="shared" si="105"/>
        <v>16.119999999999997</v>
      </c>
      <c r="AB644">
        <f t="shared" si="97"/>
        <v>22.96547945205479</v>
      </c>
      <c r="AF644" s="29">
        <f t="shared" si="106"/>
        <v>16.119999999999997</v>
      </c>
      <c r="AG644" s="29">
        <f t="shared" si="96"/>
        <v>16.119999999999997</v>
      </c>
    </row>
    <row r="645" spans="1:33" hidden="1">
      <c r="A645" s="7" t="s">
        <v>312</v>
      </c>
      <c r="B645" s="7" t="s">
        <v>313</v>
      </c>
      <c r="C645" s="7" t="s">
        <v>113</v>
      </c>
      <c r="D645" s="8">
        <v>37862</v>
      </c>
      <c r="E645" s="9">
        <v>1850</v>
      </c>
      <c r="F645" s="8">
        <v>37862</v>
      </c>
      <c r="G645" s="10">
        <v>120</v>
      </c>
      <c r="H645" s="9">
        <v>1388.26</v>
      </c>
      <c r="I645" s="11">
        <f t="shared" si="99"/>
        <v>41510</v>
      </c>
      <c r="J645" s="12">
        <f t="shared" si="100"/>
        <v>461.74</v>
      </c>
      <c r="K645" s="2">
        <f t="shared" si="101"/>
        <v>15.416666666666666</v>
      </c>
      <c r="L645" s="1">
        <f t="shared" si="107"/>
        <v>41510</v>
      </c>
      <c r="M645" s="2">
        <f t="shared" si="102"/>
        <v>154.16666666666666</v>
      </c>
      <c r="N645" s="2">
        <f t="shared" si="103"/>
        <v>307.57333333333338</v>
      </c>
      <c r="O645" s="17">
        <f t="shared" si="98"/>
        <v>185</v>
      </c>
      <c r="P645" s="17">
        <f t="shared" si="108"/>
        <v>122.57333333333338</v>
      </c>
      <c r="Q645" s="17">
        <f t="shared" si="109"/>
        <v>122.57333333333338</v>
      </c>
      <c r="R645" s="17">
        <f t="shared" si="110"/>
        <v>0</v>
      </c>
      <c r="S645" s="17">
        <f t="shared" si="111"/>
        <v>0</v>
      </c>
      <c r="T645" s="18">
        <f t="shared" si="112"/>
        <v>0</v>
      </c>
      <c r="U645" s="17">
        <f t="shared" si="113"/>
        <v>0</v>
      </c>
      <c r="V645" s="18">
        <f t="shared" si="114"/>
        <v>0</v>
      </c>
      <c r="W645" s="17">
        <f t="shared" si="115"/>
        <v>0</v>
      </c>
      <c r="X645" s="17"/>
      <c r="Y645" s="20">
        <f t="shared" si="104"/>
        <v>37621</v>
      </c>
      <c r="Z645">
        <f t="shared" ref="Z645:Z708" si="116">IF(E645=0,0,E645/((G645/12))*((Y645-D645)/365))</f>
        <v>-122.15068493150685</v>
      </c>
      <c r="AA645">
        <f t="shared" si="105"/>
        <v>185</v>
      </c>
      <c r="AB645">
        <f t="shared" si="97"/>
        <v>307.15068493150682</v>
      </c>
      <c r="AF645" s="29">
        <f t="shared" si="106"/>
        <v>185</v>
      </c>
      <c r="AG645" s="29">
        <f t="shared" ref="AG645:AG708" si="117">IF(YEAR($F645)&gt;AG$2,0,IF(YEAR($F645)=AG$2,(CONCATENATE("31/12/",AG$2)-$D645)/(30.5*$G645)*$E645,IF(YEAR(($F645+$G645*30.5))&lt;AG$2,0,IF(YEAR($F645+$G645*30.5)=AG$2,$E645*(12/$G645)-(CONCATENATE("31/12/",YEAR($D645))-$D645)/(30.5*$G645)*$E645,$E645*12/$G645))))</f>
        <v>185</v>
      </c>
    </row>
    <row r="646" spans="1:33" hidden="1">
      <c r="A646" s="7" t="s">
        <v>314</v>
      </c>
      <c r="B646" s="7" t="s">
        <v>315</v>
      </c>
      <c r="C646" s="7" t="s">
        <v>113</v>
      </c>
      <c r="D646" s="8">
        <v>37890</v>
      </c>
      <c r="E646" s="9">
        <v>294.3</v>
      </c>
      <c r="F646" s="8">
        <v>37890</v>
      </c>
      <c r="G646" s="10">
        <v>120</v>
      </c>
      <c r="H646" s="9">
        <v>218.59</v>
      </c>
      <c r="I646" s="11">
        <f t="shared" si="99"/>
        <v>41538</v>
      </c>
      <c r="J646" s="12">
        <f t="shared" si="100"/>
        <v>75.710000000000008</v>
      </c>
      <c r="K646" s="2">
        <f t="shared" si="101"/>
        <v>2.4525000000000001</v>
      </c>
      <c r="L646" s="1">
        <f t="shared" si="107"/>
        <v>41538</v>
      </c>
      <c r="M646" s="2">
        <f t="shared" si="102"/>
        <v>24.524999999999999</v>
      </c>
      <c r="N646" s="2">
        <f t="shared" si="103"/>
        <v>51.185000000000009</v>
      </c>
      <c r="O646" s="17">
        <f t="shared" si="98"/>
        <v>29.43</v>
      </c>
      <c r="P646" s="17">
        <f t="shared" si="108"/>
        <v>21.75500000000001</v>
      </c>
      <c r="Q646" s="17">
        <f t="shared" si="109"/>
        <v>21.75500000000001</v>
      </c>
      <c r="R646" s="17">
        <f t="shared" si="110"/>
        <v>0</v>
      </c>
      <c r="S646" s="17">
        <f t="shared" si="111"/>
        <v>0</v>
      </c>
      <c r="T646" s="18">
        <f t="shared" si="112"/>
        <v>0</v>
      </c>
      <c r="U646" s="17">
        <f t="shared" si="113"/>
        <v>0</v>
      </c>
      <c r="V646" s="18">
        <f t="shared" si="114"/>
        <v>0</v>
      </c>
      <c r="W646" s="17">
        <f t="shared" si="115"/>
        <v>0</v>
      </c>
      <c r="X646" s="17"/>
      <c r="Y646" s="20">
        <f t="shared" si="104"/>
        <v>37621</v>
      </c>
      <c r="Z646">
        <f t="shared" si="116"/>
        <v>-21.689506849315066</v>
      </c>
      <c r="AA646">
        <f t="shared" si="105"/>
        <v>29.43</v>
      </c>
      <c r="AB646">
        <f t="shared" ref="AB646:AB709" si="118">AA646-Z646</f>
        <v>51.119506849315066</v>
      </c>
      <c r="AF646" s="29">
        <f t="shared" si="106"/>
        <v>29.430000000000003</v>
      </c>
      <c r="AG646" s="29">
        <f t="shared" si="117"/>
        <v>29.430000000000003</v>
      </c>
    </row>
    <row r="647" spans="1:33" hidden="1">
      <c r="A647" s="7" t="s">
        <v>316</v>
      </c>
      <c r="B647" s="7" t="s">
        <v>317</v>
      </c>
      <c r="C647" s="7" t="s">
        <v>113</v>
      </c>
      <c r="D647" s="8">
        <v>38085</v>
      </c>
      <c r="E647" s="9">
        <v>2258.75</v>
      </c>
      <c r="F647" s="8">
        <v>38085</v>
      </c>
      <c r="G647" s="10">
        <v>120</v>
      </c>
      <c r="H647" s="9">
        <v>1557.61</v>
      </c>
      <c r="I647" s="11">
        <f t="shared" si="99"/>
        <v>41733</v>
      </c>
      <c r="J647" s="12">
        <f t="shared" si="100"/>
        <v>701.1400000000001</v>
      </c>
      <c r="K647" s="2">
        <f t="shared" si="101"/>
        <v>18.822916666666668</v>
      </c>
      <c r="L647" s="1">
        <f t="shared" si="107"/>
        <v>41733</v>
      </c>
      <c r="M647" s="2">
        <f t="shared" si="102"/>
        <v>188.22916666666666</v>
      </c>
      <c r="N647" s="2">
        <f t="shared" si="103"/>
        <v>512.91083333333347</v>
      </c>
      <c r="O647" s="17">
        <f t="shared" si="98"/>
        <v>225.875</v>
      </c>
      <c r="P647" s="17">
        <f t="shared" si="108"/>
        <v>287.03583333333347</v>
      </c>
      <c r="Q647" s="17">
        <f t="shared" si="109"/>
        <v>225.875</v>
      </c>
      <c r="R647" s="17">
        <f t="shared" si="110"/>
        <v>61.160833333333471</v>
      </c>
      <c r="S647" s="17">
        <f t="shared" si="111"/>
        <v>61.160833333333471</v>
      </c>
      <c r="T647" s="18">
        <f t="shared" si="112"/>
        <v>0</v>
      </c>
      <c r="U647" s="17">
        <f t="shared" si="113"/>
        <v>0</v>
      </c>
      <c r="V647" s="18">
        <f t="shared" si="114"/>
        <v>0</v>
      </c>
      <c r="W647" s="17">
        <f t="shared" si="115"/>
        <v>0</v>
      </c>
      <c r="X647" s="17"/>
      <c r="Y647" s="20">
        <f t="shared" si="104"/>
        <v>37986</v>
      </c>
      <c r="Z647">
        <f t="shared" si="116"/>
        <v>-61.264726027397259</v>
      </c>
      <c r="AA647">
        <f t="shared" si="105"/>
        <v>225.875</v>
      </c>
      <c r="AB647">
        <f t="shared" si="118"/>
        <v>287.13972602739727</v>
      </c>
      <c r="AF647" s="29">
        <f t="shared" si="106"/>
        <v>225.875</v>
      </c>
      <c r="AG647" s="29">
        <f t="shared" si="117"/>
        <v>225.875</v>
      </c>
    </row>
    <row r="648" spans="1:33" hidden="1">
      <c r="A648" s="7" t="s">
        <v>318</v>
      </c>
      <c r="B648" s="7" t="s">
        <v>319</v>
      </c>
      <c r="C648" s="7" t="s">
        <v>113</v>
      </c>
      <c r="D648" s="8">
        <v>38086</v>
      </c>
      <c r="E648" s="9">
        <v>322.39999999999998</v>
      </c>
      <c r="F648" s="8">
        <v>38086</v>
      </c>
      <c r="G648" s="10">
        <v>120</v>
      </c>
      <c r="H648" s="9">
        <v>222.24</v>
      </c>
      <c r="I648" s="11">
        <f t="shared" si="99"/>
        <v>41734</v>
      </c>
      <c r="J648" s="12">
        <f t="shared" si="100"/>
        <v>100.15999999999997</v>
      </c>
      <c r="K648" s="2">
        <f t="shared" si="101"/>
        <v>2.6866666666666665</v>
      </c>
      <c r="L648" s="1">
        <f t="shared" si="107"/>
        <v>41734</v>
      </c>
      <c r="M648" s="2">
        <f t="shared" si="102"/>
        <v>26.866666666666667</v>
      </c>
      <c r="N648" s="2">
        <f t="shared" si="103"/>
        <v>73.293333333333294</v>
      </c>
      <c r="O648" s="17">
        <f t="shared" si="98"/>
        <v>32.239999999999995</v>
      </c>
      <c r="P648" s="17">
        <f t="shared" si="108"/>
        <v>41.053333333333299</v>
      </c>
      <c r="Q648" s="17">
        <f t="shared" si="109"/>
        <v>32.239999999999995</v>
      </c>
      <c r="R648" s="17">
        <f t="shared" si="110"/>
        <v>8.8133333333333042</v>
      </c>
      <c r="S648" s="17">
        <f t="shared" si="111"/>
        <v>8.8133333333333042</v>
      </c>
      <c r="T648" s="18">
        <f t="shared" si="112"/>
        <v>0</v>
      </c>
      <c r="U648" s="17">
        <f t="shared" si="113"/>
        <v>0</v>
      </c>
      <c r="V648" s="18">
        <f t="shared" si="114"/>
        <v>0</v>
      </c>
      <c r="W648" s="17">
        <f t="shared" si="115"/>
        <v>0</v>
      </c>
      <c r="X648" s="17"/>
      <c r="Y648" s="20">
        <f t="shared" si="104"/>
        <v>37986</v>
      </c>
      <c r="Z648">
        <f t="shared" si="116"/>
        <v>-8.8328767123287655</v>
      </c>
      <c r="AA648">
        <f t="shared" si="105"/>
        <v>32.239999999999995</v>
      </c>
      <c r="AB648">
        <f t="shared" si="118"/>
        <v>41.072876712328764</v>
      </c>
      <c r="AF648" s="29">
        <f t="shared" si="106"/>
        <v>32.239999999999995</v>
      </c>
      <c r="AG648" s="29">
        <f t="shared" si="117"/>
        <v>32.239999999999995</v>
      </c>
    </row>
    <row r="649" spans="1:33" hidden="1">
      <c r="A649" s="7" t="s">
        <v>320</v>
      </c>
      <c r="B649" s="7" t="s">
        <v>321</v>
      </c>
      <c r="C649" s="7" t="s">
        <v>113</v>
      </c>
      <c r="D649" s="8">
        <v>38092</v>
      </c>
      <c r="E649" s="9">
        <v>479.05</v>
      </c>
      <c r="F649" s="8">
        <v>38092</v>
      </c>
      <c r="G649" s="10">
        <v>120</v>
      </c>
      <c r="H649" s="9">
        <v>329.43</v>
      </c>
      <c r="I649" s="11">
        <f t="shared" si="99"/>
        <v>41740</v>
      </c>
      <c r="J649" s="12">
        <f t="shared" si="100"/>
        <v>149.62</v>
      </c>
      <c r="K649" s="2">
        <f t="shared" si="101"/>
        <v>3.9920833333333334</v>
      </c>
      <c r="L649" s="1">
        <f t="shared" si="107"/>
        <v>41740</v>
      </c>
      <c r="M649" s="2">
        <f t="shared" si="102"/>
        <v>39.920833333333334</v>
      </c>
      <c r="N649" s="2">
        <f t="shared" si="103"/>
        <v>109.69916666666667</v>
      </c>
      <c r="O649" s="17">
        <f t="shared" si="98"/>
        <v>47.905000000000001</v>
      </c>
      <c r="P649" s="17">
        <f t="shared" si="108"/>
        <v>61.794166666666669</v>
      </c>
      <c r="Q649" s="17">
        <f t="shared" si="109"/>
        <v>47.905000000000001</v>
      </c>
      <c r="R649" s="17">
        <f t="shared" si="110"/>
        <v>13.889166666666668</v>
      </c>
      <c r="S649" s="17">
        <f t="shared" si="111"/>
        <v>13.889166666666668</v>
      </c>
      <c r="T649" s="18">
        <f t="shared" si="112"/>
        <v>0</v>
      </c>
      <c r="U649" s="17">
        <f t="shared" si="113"/>
        <v>0</v>
      </c>
      <c r="V649" s="18">
        <f t="shared" si="114"/>
        <v>0</v>
      </c>
      <c r="W649" s="17">
        <f t="shared" si="115"/>
        <v>0</v>
      </c>
      <c r="X649" s="17"/>
      <c r="Y649" s="20">
        <f t="shared" si="104"/>
        <v>37986</v>
      </c>
      <c r="Z649">
        <f t="shared" si="116"/>
        <v>-13.91213698630137</v>
      </c>
      <c r="AA649">
        <f t="shared" si="105"/>
        <v>47.905000000000001</v>
      </c>
      <c r="AB649">
        <f t="shared" si="118"/>
        <v>61.817136986301371</v>
      </c>
      <c r="AF649" s="29">
        <f t="shared" si="106"/>
        <v>47.905000000000001</v>
      </c>
      <c r="AG649" s="29">
        <f t="shared" si="117"/>
        <v>47.905000000000001</v>
      </c>
    </row>
    <row r="650" spans="1:33" hidden="1">
      <c r="A650" s="7" t="s">
        <v>322</v>
      </c>
      <c r="B650" s="7" t="s">
        <v>323</v>
      </c>
      <c r="C650" s="7" t="s">
        <v>113</v>
      </c>
      <c r="D650" s="8">
        <v>38133</v>
      </c>
      <c r="E650" s="9">
        <v>345.8</v>
      </c>
      <c r="F650" s="8">
        <v>38133</v>
      </c>
      <c r="G650" s="10">
        <v>120</v>
      </c>
      <c r="H650" s="9">
        <v>233.91</v>
      </c>
      <c r="I650" s="11">
        <f t="shared" si="99"/>
        <v>41781</v>
      </c>
      <c r="J650" s="12">
        <f t="shared" si="100"/>
        <v>111.89000000000001</v>
      </c>
      <c r="K650" s="2">
        <f t="shared" si="101"/>
        <v>2.8816666666666668</v>
      </c>
      <c r="L650" s="1">
        <f t="shared" si="107"/>
        <v>41781</v>
      </c>
      <c r="M650" s="2">
        <f t="shared" si="102"/>
        <v>28.816666666666666</v>
      </c>
      <c r="N650" s="2">
        <f t="shared" si="103"/>
        <v>83.073333333333352</v>
      </c>
      <c r="O650" s="17">
        <f t="shared" si="98"/>
        <v>34.58</v>
      </c>
      <c r="P650" s="17">
        <f t="shared" si="108"/>
        <v>48.493333333333354</v>
      </c>
      <c r="Q650" s="17">
        <f t="shared" si="109"/>
        <v>34.58</v>
      </c>
      <c r="R650" s="17">
        <f t="shared" si="110"/>
        <v>13.913333333333355</v>
      </c>
      <c r="S650" s="17">
        <f t="shared" si="111"/>
        <v>13.913333333333355</v>
      </c>
      <c r="T650" s="18">
        <f t="shared" si="112"/>
        <v>0</v>
      </c>
      <c r="U650" s="17">
        <f t="shared" si="113"/>
        <v>0</v>
      </c>
      <c r="V650" s="18">
        <f t="shared" si="114"/>
        <v>0</v>
      </c>
      <c r="W650" s="17">
        <f t="shared" si="115"/>
        <v>0</v>
      </c>
      <c r="X650" s="17"/>
      <c r="Y650" s="20">
        <f t="shared" si="104"/>
        <v>37986</v>
      </c>
      <c r="Z650">
        <f t="shared" si="116"/>
        <v>-13.926739726027398</v>
      </c>
      <c r="AA650">
        <f t="shared" si="105"/>
        <v>34.58</v>
      </c>
      <c r="AB650">
        <f t="shared" si="118"/>
        <v>48.506739726027398</v>
      </c>
      <c r="AF650" s="29">
        <f t="shared" si="106"/>
        <v>34.580000000000005</v>
      </c>
      <c r="AG650" s="29">
        <f t="shared" si="117"/>
        <v>34.580000000000005</v>
      </c>
    </row>
    <row r="651" spans="1:33" hidden="1">
      <c r="A651" s="7" t="s">
        <v>324</v>
      </c>
      <c r="B651" s="7" t="s">
        <v>325</v>
      </c>
      <c r="C651" s="7" t="s">
        <v>113</v>
      </c>
      <c r="D651" s="8">
        <v>38133</v>
      </c>
      <c r="E651" s="9">
        <v>63.05</v>
      </c>
      <c r="F651" s="8">
        <v>38133</v>
      </c>
      <c r="G651" s="10">
        <v>120</v>
      </c>
      <c r="H651" s="9">
        <v>42.65</v>
      </c>
      <c r="I651" s="11">
        <f t="shared" si="99"/>
        <v>41781</v>
      </c>
      <c r="J651" s="12">
        <f t="shared" si="100"/>
        <v>20.399999999999999</v>
      </c>
      <c r="K651" s="2">
        <f t="shared" si="101"/>
        <v>0.52541666666666664</v>
      </c>
      <c r="L651" s="1">
        <f t="shared" si="107"/>
        <v>41781</v>
      </c>
      <c r="M651" s="2">
        <f t="shared" si="102"/>
        <v>5.2541666666666664</v>
      </c>
      <c r="N651" s="2">
        <f t="shared" si="103"/>
        <v>15.145833333333332</v>
      </c>
      <c r="O651" s="17">
        <f t="shared" si="98"/>
        <v>6.3049999999999997</v>
      </c>
      <c r="P651" s="17">
        <f t="shared" si="108"/>
        <v>8.8408333333333324</v>
      </c>
      <c r="Q651" s="17">
        <f t="shared" si="109"/>
        <v>6.3049999999999997</v>
      </c>
      <c r="R651" s="17">
        <f t="shared" si="110"/>
        <v>2.5358333333333327</v>
      </c>
      <c r="S651" s="17">
        <f t="shared" si="111"/>
        <v>2.5358333333333327</v>
      </c>
      <c r="T651" s="18">
        <f t="shared" si="112"/>
        <v>0</v>
      </c>
      <c r="U651" s="17">
        <f t="shared" si="113"/>
        <v>0</v>
      </c>
      <c r="V651" s="18">
        <f t="shared" si="114"/>
        <v>0</v>
      </c>
      <c r="W651" s="17">
        <f t="shared" si="115"/>
        <v>0</v>
      </c>
      <c r="X651" s="17"/>
      <c r="Y651" s="20">
        <f t="shared" si="104"/>
        <v>37986</v>
      </c>
      <c r="Z651">
        <f t="shared" si="116"/>
        <v>-2.5392739726027398</v>
      </c>
      <c r="AA651">
        <f t="shared" si="105"/>
        <v>6.3049999999999997</v>
      </c>
      <c r="AB651">
        <f t="shared" si="118"/>
        <v>8.8442739726027391</v>
      </c>
      <c r="AF651" s="29">
        <f t="shared" si="106"/>
        <v>6.3049999999999988</v>
      </c>
      <c r="AG651" s="29">
        <f t="shared" si="117"/>
        <v>6.3049999999999988</v>
      </c>
    </row>
    <row r="652" spans="1:33" hidden="1">
      <c r="A652" s="7" t="s">
        <v>326</v>
      </c>
      <c r="B652" s="7" t="s">
        <v>327</v>
      </c>
      <c r="C652" s="7" t="s">
        <v>113</v>
      </c>
      <c r="D652" s="8">
        <v>38133</v>
      </c>
      <c r="E652" s="9">
        <v>161.19999999999999</v>
      </c>
      <c r="F652" s="8">
        <v>38133</v>
      </c>
      <c r="G652" s="10">
        <v>120</v>
      </c>
      <c r="H652" s="9">
        <v>109.04</v>
      </c>
      <c r="I652" s="11">
        <f t="shared" si="99"/>
        <v>41781</v>
      </c>
      <c r="J652" s="12">
        <f t="shared" si="100"/>
        <v>52.159999999999982</v>
      </c>
      <c r="K652" s="2">
        <f t="shared" si="101"/>
        <v>1.3433333333333333</v>
      </c>
      <c r="L652" s="1">
        <f t="shared" si="107"/>
        <v>41781</v>
      </c>
      <c r="M652" s="2">
        <f t="shared" si="102"/>
        <v>13.433333333333334</v>
      </c>
      <c r="N652" s="2">
        <f t="shared" si="103"/>
        <v>38.726666666666645</v>
      </c>
      <c r="O652" s="17">
        <f t="shared" si="98"/>
        <v>16.119999999999997</v>
      </c>
      <c r="P652" s="17">
        <f t="shared" si="108"/>
        <v>22.606666666666648</v>
      </c>
      <c r="Q652" s="17">
        <f t="shared" si="109"/>
        <v>16.119999999999997</v>
      </c>
      <c r="R652" s="17">
        <f t="shared" si="110"/>
        <v>6.4866666666666504</v>
      </c>
      <c r="S652" s="17">
        <f t="shared" si="111"/>
        <v>6.4866666666666504</v>
      </c>
      <c r="T652" s="18">
        <f t="shared" si="112"/>
        <v>0</v>
      </c>
      <c r="U652" s="17">
        <f t="shared" si="113"/>
        <v>0</v>
      </c>
      <c r="V652" s="18">
        <f t="shared" si="114"/>
        <v>0</v>
      </c>
      <c r="W652" s="17">
        <f t="shared" si="115"/>
        <v>0</v>
      </c>
      <c r="X652" s="17"/>
      <c r="Y652" s="20">
        <f t="shared" si="104"/>
        <v>37986</v>
      </c>
      <c r="Z652">
        <f t="shared" si="116"/>
        <v>-6.4921643835616427</v>
      </c>
      <c r="AA652">
        <f t="shared" si="105"/>
        <v>16.119999999999997</v>
      </c>
      <c r="AB652">
        <f t="shared" si="118"/>
        <v>22.612164383561641</v>
      </c>
      <c r="AF652" s="29">
        <f t="shared" si="106"/>
        <v>16.119999999999997</v>
      </c>
      <c r="AG652" s="29">
        <f t="shared" si="117"/>
        <v>16.119999999999997</v>
      </c>
    </row>
    <row r="653" spans="1:33" hidden="1">
      <c r="A653" s="7" t="s">
        <v>328</v>
      </c>
      <c r="B653" s="7" t="s">
        <v>329</v>
      </c>
      <c r="C653" s="7" t="s">
        <v>113</v>
      </c>
      <c r="D653" s="8">
        <v>38266</v>
      </c>
      <c r="E653" s="9">
        <v>65.569999999999993</v>
      </c>
      <c r="F653" s="8">
        <v>38266</v>
      </c>
      <c r="G653" s="10">
        <v>120</v>
      </c>
      <c r="H653" s="9">
        <v>41.96</v>
      </c>
      <c r="I653" s="11">
        <f t="shared" si="99"/>
        <v>41914</v>
      </c>
      <c r="J653" s="12">
        <f t="shared" si="100"/>
        <v>23.609999999999992</v>
      </c>
      <c r="K653" s="2">
        <f t="shared" si="101"/>
        <v>0.54641666666666666</v>
      </c>
      <c r="L653" s="1">
        <f t="shared" si="107"/>
        <v>41914</v>
      </c>
      <c r="M653" s="2">
        <f t="shared" si="102"/>
        <v>5.4641666666666655</v>
      </c>
      <c r="N653" s="2">
        <f t="shared" si="103"/>
        <v>18.145833333333329</v>
      </c>
      <c r="O653" s="17">
        <f t="shared" si="98"/>
        <v>6.5570000000000004</v>
      </c>
      <c r="P653" s="17">
        <f t="shared" si="108"/>
        <v>11.588833333333328</v>
      </c>
      <c r="Q653" s="17">
        <f t="shared" si="109"/>
        <v>6.5570000000000004</v>
      </c>
      <c r="R653" s="17">
        <f t="shared" si="110"/>
        <v>5.0318333333333278</v>
      </c>
      <c r="S653" s="17">
        <f t="shared" si="111"/>
        <v>5.0318333333333278</v>
      </c>
      <c r="T653" s="18">
        <f t="shared" si="112"/>
        <v>0</v>
      </c>
      <c r="U653" s="17">
        <f t="shared" si="113"/>
        <v>0</v>
      </c>
      <c r="V653" s="18">
        <f t="shared" si="114"/>
        <v>0</v>
      </c>
      <c r="W653" s="17">
        <f t="shared" si="115"/>
        <v>0</v>
      </c>
      <c r="X653" s="17"/>
      <c r="Y653" s="20">
        <f t="shared" si="104"/>
        <v>37986</v>
      </c>
      <c r="Z653">
        <f t="shared" si="116"/>
        <v>-5.0300273972602731</v>
      </c>
      <c r="AA653">
        <f t="shared" si="105"/>
        <v>6.5569999999999995</v>
      </c>
      <c r="AB653">
        <f t="shared" si="118"/>
        <v>11.587027397260272</v>
      </c>
      <c r="AF653" s="29">
        <f t="shared" si="106"/>
        <v>6.5569999999999995</v>
      </c>
      <c r="AG653" s="29">
        <f t="shared" si="117"/>
        <v>6.5569999999999995</v>
      </c>
    </row>
    <row r="654" spans="1:33" hidden="1">
      <c r="A654" s="7" t="s">
        <v>330</v>
      </c>
      <c r="B654" s="7" t="s">
        <v>331</v>
      </c>
      <c r="C654" s="7" t="s">
        <v>113</v>
      </c>
      <c r="D654" s="8">
        <v>38266</v>
      </c>
      <c r="E654" s="9">
        <v>235.25</v>
      </c>
      <c r="F654" s="8">
        <v>38266</v>
      </c>
      <c r="G654" s="10">
        <v>120</v>
      </c>
      <c r="H654" s="9">
        <v>150.56</v>
      </c>
      <c r="I654" s="11">
        <f t="shared" si="99"/>
        <v>41914</v>
      </c>
      <c r="J654" s="12">
        <f t="shared" si="100"/>
        <v>84.69</v>
      </c>
      <c r="K654" s="2">
        <f t="shared" si="101"/>
        <v>1.9604166666666667</v>
      </c>
      <c r="L654" s="1">
        <f t="shared" si="107"/>
        <v>41914</v>
      </c>
      <c r="M654" s="2">
        <f t="shared" si="102"/>
        <v>19.604166666666668</v>
      </c>
      <c r="N654" s="2">
        <f t="shared" si="103"/>
        <v>65.085833333333326</v>
      </c>
      <c r="O654" s="17">
        <f t="shared" si="98"/>
        <v>23.524999999999999</v>
      </c>
      <c r="P654" s="17">
        <f t="shared" si="108"/>
        <v>41.560833333333328</v>
      </c>
      <c r="Q654" s="17">
        <f t="shared" si="109"/>
        <v>23.524999999999999</v>
      </c>
      <c r="R654" s="17">
        <f t="shared" si="110"/>
        <v>18.035833333333329</v>
      </c>
      <c r="S654" s="17">
        <f t="shared" si="111"/>
        <v>18.035833333333329</v>
      </c>
      <c r="T654" s="18">
        <f t="shared" si="112"/>
        <v>0</v>
      </c>
      <c r="U654" s="17">
        <f t="shared" si="113"/>
        <v>0</v>
      </c>
      <c r="V654" s="18">
        <f t="shared" si="114"/>
        <v>0</v>
      </c>
      <c r="W654" s="17">
        <f t="shared" si="115"/>
        <v>0</v>
      </c>
      <c r="X654" s="17"/>
      <c r="Y654" s="20">
        <f t="shared" si="104"/>
        <v>37986</v>
      </c>
      <c r="Z654">
        <f t="shared" si="116"/>
        <v>-18.046575342465751</v>
      </c>
      <c r="AA654">
        <f t="shared" si="105"/>
        <v>23.524999999999999</v>
      </c>
      <c r="AB654">
        <f t="shared" si="118"/>
        <v>41.571575342465749</v>
      </c>
      <c r="AF654" s="29">
        <f t="shared" si="106"/>
        <v>23.524999999999999</v>
      </c>
      <c r="AG654" s="29">
        <f t="shared" si="117"/>
        <v>23.524999999999999</v>
      </c>
    </row>
    <row r="655" spans="1:33" hidden="1">
      <c r="A655" s="7" t="s">
        <v>332</v>
      </c>
      <c r="B655" s="7" t="s">
        <v>333</v>
      </c>
      <c r="C655" s="7" t="s">
        <v>113</v>
      </c>
      <c r="D655" s="8">
        <v>38370</v>
      </c>
      <c r="E655" s="9">
        <v>180</v>
      </c>
      <c r="F655" s="8">
        <v>38370</v>
      </c>
      <c r="G655" s="10">
        <v>120</v>
      </c>
      <c r="H655" s="9">
        <v>110.07</v>
      </c>
      <c r="I655" s="11">
        <f t="shared" si="99"/>
        <v>42018</v>
      </c>
      <c r="J655" s="12">
        <f t="shared" si="100"/>
        <v>69.930000000000007</v>
      </c>
      <c r="K655" s="2">
        <f t="shared" si="101"/>
        <v>1.5</v>
      </c>
      <c r="L655" s="1">
        <f t="shared" si="107"/>
        <v>42018</v>
      </c>
      <c r="M655" s="2">
        <f t="shared" si="102"/>
        <v>15</v>
      </c>
      <c r="N655" s="2">
        <f t="shared" si="103"/>
        <v>54.930000000000007</v>
      </c>
      <c r="O655" s="17">
        <f t="shared" si="98"/>
        <v>18</v>
      </c>
      <c r="P655" s="17">
        <f t="shared" si="108"/>
        <v>36.930000000000007</v>
      </c>
      <c r="Q655" s="17">
        <f t="shared" si="109"/>
        <v>18</v>
      </c>
      <c r="R655" s="17">
        <f t="shared" si="110"/>
        <v>18.930000000000007</v>
      </c>
      <c r="S655" s="17">
        <f t="shared" si="111"/>
        <v>18</v>
      </c>
      <c r="T655" s="18">
        <f t="shared" si="112"/>
        <v>0.93000000000000682</v>
      </c>
      <c r="U655" s="17">
        <f t="shared" si="113"/>
        <v>0.93000000000000682</v>
      </c>
      <c r="V655" s="18">
        <f t="shared" si="114"/>
        <v>0</v>
      </c>
      <c r="W655" s="17">
        <f t="shared" si="115"/>
        <v>0</v>
      </c>
      <c r="X655" s="17"/>
      <c r="Y655" s="20">
        <f t="shared" si="104"/>
        <v>38352</v>
      </c>
      <c r="Z655">
        <f t="shared" si="116"/>
        <v>-0.88767123287671235</v>
      </c>
      <c r="AA655">
        <f t="shared" si="105"/>
        <v>18</v>
      </c>
      <c r="AB655">
        <f t="shared" si="118"/>
        <v>18.887671232876713</v>
      </c>
      <c r="AF655" s="29">
        <f t="shared" si="106"/>
        <v>18</v>
      </c>
      <c r="AG655" s="29">
        <f t="shared" si="117"/>
        <v>18</v>
      </c>
    </row>
    <row r="656" spans="1:33" hidden="1">
      <c r="A656" s="7" t="s">
        <v>334</v>
      </c>
      <c r="B656" s="7" t="s">
        <v>335</v>
      </c>
      <c r="C656" s="7" t="s">
        <v>113</v>
      </c>
      <c r="D656" s="8">
        <v>38616</v>
      </c>
      <c r="E656" s="9">
        <v>300</v>
      </c>
      <c r="F656" s="8">
        <v>38616</v>
      </c>
      <c r="G656" s="10">
        <v>120</v>
      </c>
      <c r="H656" s="9">
        <v>163.22999999999999</v>
      </c>
      <c r="I656" s="11">
        <f t="shared" si="99"/>
        <v>42264</v>
      </c>
      <c r="J656" s="12">
        <f t="shared" si="100"/>
        <v>136.77000000000001</v>
      </c>
      <c r="K656" s="2">
        <f t="shared" si="101"/>
        <v>2.5</v>
      </c>
      <c r="L656" s="1">
        <f t="shared" si="107"/>
        <v>42264</v>
      </c>
      <c r="M656" s="2">
        <f t="shared" si="102"/>
        <v>25</v>
      </c>
      <c r="N656" s="2">
        <f t="shared" si="103"/>
        <v>111.77000000000001</v>
      </c>
      <c r="O656" s="17">
        <f t="shared" si="98"/>
        <v>30</v>
      </c>
      <c r="P656" s="17">
        <f t="shared" si="108"/>
        <v>81.77000000000001</v>
      </c>
      <c r="Q656" s="17">
        <f t="shared" si="109"/>
        <v>30</v>
      </c>
      <c r="R656" s="17">
        <f t="shared" si="110"/>
        <v>51.77000000000001</v>
      </c>
      <c r="S656" s="17">
        <f t="shared" si="111"/>
        <v>30</v>
      </c>
      <c r="T656" s="18">
        <f t="shared" si="112"/>
        <v>21.77000000000001</v>
      </c>
      <c r="U656" s="17">
        <f t="shared" si="113"/>
        <v>21.77000000000001</v>
      </c>
      <c r="V656" s="18">
        <f t="shared" si="114"/>
        <v>0</v>
      </c>
      <c r="W656" s="17">
        <f t="shared" si="115"/>
        <v>0</v>
      </c>
      <c r="X656" s="17"/>
      <c r="Y656" s="20">
        <f t="shared" si="104"/>
        <v>38352</v>
      </c>
      <c r="Z656">
        <f t="shared" si="116"/>
        <v>-21.698630136986303</v>
      </c>
      <c r="AA656">
        <f t="shared" si="105"/>
        <v>30</v>
      </c>
      <c r="AB656">
        <f t="shared" si="118"/>
        <v>51.698630136986303</v>
      </c>
      <c r="AF656" s="29">
        <f t="shared" si="106"/>
        <v>30</v>
      </c>
      <c r="AG656" s="29">
        <f t="shared" si="117"/>
        <v>30</v>
      </c>
    </row>
    <row r="657" spans="1:33" hidden="1">
      <c r="A657" s="7" t="s">
        <v>336</v>
      </c>
      <c r="B657" s="7" t="s">
        <v>337</v>
      </c>
      <c r="C657" s="7" t="s">
        <v>113</v>
      </c>
      <c r="D657" s="8">
        <v>38803</v>
      </c>
      <c r="E657" s="9">
        <v>800</v>
      </c>
      <c r="F657" s="8">
        <v>38803</v>
      </c>
      <c r="G657" s="10">
        <v>120</v>
      </c>
      <c r="H657" s="9">
        <v>394.3</v>
      </c>
      <c r="I657" s="11">
        <f t="shared" si="99"/>
        <v>42451</v>
      </c>
      <c r="J657" s="12">
        <f t="shared" si="100"/>
        <v>405.7</v>
      </c>
      <c r="K657" s="2">
        <f t="shared" si="101"/>
        <v>6.666666666666667</v>
      </c>
      <c r="L657" s="1">
        <f t="shared" si="107"/>
        <v>42451</v>
      </c>
      <c r="M657" s="2">
        <f t="shared" si="102"/>
        <v>66.666666666666671</v>
      </c>
      <c r="N657" s="2">
        <f t="shared" si="103"/>
        <v>339.0333333333333</v>
      </c>
      <c r="O657" s="17">
        <f t="shared" si="98"/>
        <v>80</v>
      </c>
      <c r="P657" s="17">
        <f t="shared" si="108"/>
        <v>259.0333333333333</v>
      </c>
      <c r="Q657" s="17">
        <f t="shared" si="109"/>
        <v>80</v>
      </c>
      <c r="R657" s="17">
        <f t="shared" si="110"/>
        <v>179.0333333333333</v>
      </c>
      <c r="S657" s="17">
        <f t="shared" si="111"/>
        <v>80</v>
      </c>
      <c r="T657" s="18">
        <f t="shared" si="112"/>
        <v>99.033333333333303</v>
      </c>
      <c r="U657" s="17">
        <f t="shared" si="113"/>
        <v>80</v>
      </c>
      <c r="V657" s="18">
        <f t="shared" si="114"/>
        <v>19.033333333333303</v>
      </c>
      <c r="W657" s="17">
        <f t="shared" si="115"/>
        <v>19.033333333333303</v>
      </c>
      <c r="X657" s="17"/>
      <c r="Y657" s="20">
        <f t="shared" si="104"/>
        <v>38717</v>
      </c>
      <c r="Z657">
        <f t="shared" si="116"/>
        <v>-18.849315068493151</v>
      </c>
      <c r="AA657">
        <f t="shared" si="105"/>
        <v>80</v>
      </c>
      <c r="AB657">
        <f t="shared" si="118"/>
        <v>98.849315068493155</v>
      </c>
      <c r="AF657" s="29">
        <f t="shared" si="106"/>
        <v>80</v>
      </c>
      <c r="AG657" s="29">
        <f t="shared" si="117"/>
        <v>80</v>
      </c>
    </row>
    <row r="658" spans="1:33" hidden="1">
      <c r="A658" s="7" t="s">
        <v>338</v>
      </c>
      <c r="B658" s="7" t="s">
        <v>339</v>
      </c>
      <c r="C658" s="7" t="s">
        <v>113</v>
      </c>
      <c r="D658" s="8">
        <v>38860</v>
      </c>
      <c r="E658" s="9">
        <v>181.66</v>
      </c>
      <c r="F658" s="8">
        <v>38860</v>
      </c>
      <c r="G658" s="10">
        <v>120</v>
      </c>
      <c r="H658" s="9">
        <v>86.7</v>
      </c>
      <c r="I658" s="11">
        <f t="shared" si="99"/>
        <v>42508</v>
      </c>
      <c r="J658" s="12">
        <f t="shared" si="100"/>
        <v>94.96</v>
      </c>
      <c r="K658" s="2">
        <f t="shared" si="101"/>
        <v>1.5138333333333334</v>
      </c>
      <c r="L658" s="1">
        <f t="shared" si="107"/>
        <v>42508</v>
      </c>
      <c r="M658" s="2">
        <f t="shared" si="102"/>
        <v>15.138333333333334</v>
      </c>
      <c r="N658" s="2">
        <f t="shared" si="103"/>
        <v>79.821666666666658</v>
      </c>
      <c r="O658" s="17">
        <f t="shared" si="98"/>
        <v>18.166</v>
      </c>
      <c r="P658" s="17">
        <f t="shared" si="108"/>
        <v>61.655666666666662</v>
      </c>
      <c r="Q658" s="17">
        <f t="shared" si="109"/>
        <v>18.166</v>
      </c>
      <c r="R658" s="17">
        <f t="shared" si="110"/>
        <v>43.489666666666665</v>
      </c>
      <c r="S658" s="17">
        <f t="shared" si="111"/>
        <v>18.166</v>
      </c>
      <c r="T658" s="18">
        <f t="shared" si="112"/>
        <v>25.323666666666664</v>
      </c>
      <c r="U658" s="17">
        <f t="shared" si="113"/>
        <v>18.166</v>
      </c>
      <c r="V658" s="18">
        <f t="shared" si="114"/>
        <v>7.157666666666664</v>
      </c>
      <c r="W658" s="17">
        <f t="shared" si="115"/>
        <v>7.157666666666664</v>
      </c>
      <c r="X658" s="17"/>
      <c r="Y658" s="20">
        <f t="shared" si="104"/>
        <v>38717</v>
      </c>
      <c r="Z658">
        <f t="shared" si="116"/>
        <v>-7.1170904109589044</v>
      </c>
      <c r="AA658">
        <f t="shared" si="105"/>
        <v>18.166</v>
      </c>
      <c r="AB658">
        <f t="shared" si="118"/>
        <v>25.283090410958906</v>
      </c>
      <c r="AF658" s="29">
        <f t="shared" si="106"/>
        <v>18.166</v>
      </c>
      <c r="AG658" s="29">
        <f t="shared" si="117"/>
        <v>18.166</v>
      </c>
    </row>
    <row r="659" spans="1:33" hidden="1">
      <c r="A659" s="7" t="s">
        <v>340</v>
      </c>
      <c r="B659" s="7" t="s">
        <v>341</v>
      </c>
      <c r="C659" s="7" t="s">
        <v>113</v>
      </c>
      <c r="D659" s="8">
        <v>38860</v>
      </c>
      <c r="E659" s="9">
        <v>181.66</v>
      </c>
      <c r="F659" s="8">
        <v>38860</v>
      </c>
      <c r="G659" s="10">
        <v>120</v>
      </c>
      <c r="H659" s="9">
        <v>86.7</v>
      </c>
      <c r="I659" s="11">
        <f t="shared" si="99"/>
        <v>42508</v>
      </c>
      <c r="J659" s="12">
        <f t="shared" si="100"/>
        <v>94.96</v>
      </c>
      <c r="K659" s="2">
        <f t="shared" si="101"/>
        <v>1.5138333333333334</v>
      </c>
      <c r="L659" s="1">
        <f t="shared" si="107"/>
        <v>42508</v>
      </c>
      <c r="M659" s="2">
        <f t="shared" si="102"/>
        <v>15.138333333333334</v>
      </c>
      <c r="N659" s="2">
        <f t="shared" si="103"/>
        <v>79.821666666666658</v>
      </c>
      <c r="O659" s="17">
        <f t="shared" si="98"/>
        <v>18.166</v>
      </c>
      <c r="P659" s="17">
        <f t="shared" si="108"/>
        <v>61.655666666666662</v>
      </c>
      <c r="Q659" s="17">
        <f t="shared" si="109"/>
        <v>18.166</v>
      </c>
      <c r="R659" s="17">
        <f t="shared" si="110"/>
        <v>43.489666666666665</v>
      </c>
      <c r="S659" s="17">
        <f t="shared" si="111"/>
        <v>18.166</v>
      </c>
      <c r="T659" s="18">
        <f t="shared" si="112"/>
        <v>25.323666666666664</v>
      </c>
      <c r="U659" s="17">
        <f t="shared" si="113"/>
        <v>18.166</v>
      </c>
      <c r="V659" s="18">
        <f t="shared" si="114"/>
        <v>7.157666666666664</v>
      </c>
      <c r="W659" s="17">
        <f t="shared" si="115"/>
        <v>7.157666666666664</v>
      </c>
      <c r="X659" s="17"/>
      <c r="Y659" s="20">
        <f t="shared" si="104"/>
        <v>38717</v>
      </c>
      <c r="Z659">
        <f t="shared" si="116"/>
        <v>-7.1170904109589044</v>
      </c>
      <c r="AA659">
        <f t="shared" si="105"/>
        <v>18.166</v>
      </c>
      <c r="AB659">
        <f t="shared" si="118"/>
        <v>25.283090410958906</v>
      </c>
      <c r="AF659" s="29">
        <f t="shared" si="106"/>
        <v>18.166</v>
      </c>
      <c r="AG659" s="29">
        <f t="shared" si="117"/>
        <v>18.166</v>
      </c>
    </row>
    <row r="660" spans="1:33" hidden="1">
      <c r="A660" s="7" t="s">
        <v>342</v>
      </c>
      <c r="B660" s="7" t="s">
        <v>343</v>
      </c>
      <c r="C660" s="7" t="s">
        <v>113</v>
      </c>
      <c r="D660" s="8">
        <v>38860</v>
      </c>
      <c r="E660" s="9">
        <v>181.66</v>
      </c>
      <c r="F660" s="8">
        <v>38860</v>
      </c>
      <c r="G660" s="10">
        <v>120</v>
      </c>
      <c r="H660" s="9">
        <v>86.7</v>
      </c>
      <c r="I660" s="11">
        <f t="shared" ref="I660:I691" si="119">F660+G660*30.4</f>
        <v>42508</v>
      </c>
      <c r="J660" s="12">
        <f t="shared" si="100"/>
        <v>94.96</v>
      </c>
      <c r="K660" s="2">
        <f t="shared" si="101"/>
        <v>1.5138333333333334</v>
      </c>
      <c r="L660" s="1">
        <f t="shared" si="107"/>
        <v>42508</v>
      </c>
      <c r="M660" s="2">
        <f t="shared" si="102"/>
        <v>15.138333333333334</v>
      </c>
      <c r="N660" s="2">
        <f t="shared" si="103"/>
        <v>79.821666666666658</v>
      </c>
      <c r="O660" s="17">
        <f t="shared" si="98"/>
        <v>18.166</v>
      </c>
      <c r="P660" s="17">
        <f t="shared" si="108"/>
        <v>61.655666666666662</v>
      </c>
      <c r="Q660" s="17">
        <f t="shared" si="109"/>
        <v>18.166</v>
      </c>
      <c r="R660" s="17">
        <f t="shared" si="110"/>
        <v>43.489666666666665</v>
      </c>
      <c r="S660" s="17">
        <f t="shared" si="111"/>
        <v>18.166</v>
      </c>
      <c r="T660" s="18">
        <f t="shared" si="112"/>
        <v>25.323666666666664</v>
      </c>
      <c r="U660" s="17">
        <f t="shared" si="113"/>
        <v>18.166</v>
      </c>
      <c r="V660" s="18">
        <f t="shared" si="114"/>
        <v>7.157666666666664</v>
      </c>
      <c r="W660" s="17">
        <f t="shared" si="115"/>
        <v>7.157666666666664</v>
      </c>
      <c r="X660" s="17"/>
      <c r="Y660" s="20">
        <f t="shared" si="104"/>
        <v>38717</v>
      </c>
      <c r="Z660">
        <f t="shared" si="116"/>
        <v>-7.1170904109589044</v>
      </c>
      <c r="AA660">
        <f t="shared" si="105"/>
        <v>18.166</v>
      </c>
      <c r="AB660">
        <f t="shared" si="118"/>
        <v>25.283090410958906</v>
      </c>
      <c r="AF660" s="29">
        <f t="shared" si="106"/>
        <v>18.166</v>
      </c>
      <c r="AG660" s="29">
        <f t="shared" si="117"/>
        <v>18.166</v>
      </c>
    </row>
    <row r="661" spans="1:33" hidden="1">
      <c r="A661" s="7" t="s">
        <v>344</v>
      </c>
      <c r="B661" s="7" t="s">
        <v>345</v>
      </c>
      <c r="C661" s="7" t="s">
        <v>113</v>
      </c>
      <c r="D661" s="8">
        <v>38860</v>
      </c>
      <c r="E661" s="9">
        <v>145.08000000000001</v>
      </c>
      <c r="F661" s="8">
        <v>38860</v>
      </c>
      <c r="G661" s="10">
        <v>120</v>
      </c>
      <c r="H661" s="9">
        <v>69.239999999999995</v>
      </c>
      <c r="I661" s="11">
        <f t="shared" si="119"/>
        <v>42508</v>
      </c>
      <c r="J661" s="12">
        <f t="shared" si="100"/>
        <v>75.840000000000018</v>
      </c>
      <c r="K661" s="2">
        <f t="shared" si="101"/>
        <v>1.2090000000000001</v>
      </c>
      <c r="L661" s="1">
        <f t="shared" si="107"/>
        <v>42508</v>
      </c>
      <c r="M661" s="2">
        <f t="shared" si="102"/>
        <v>12.090000000000002</v>
      </c>
      <c r="N661" s="2">
        <f t="shared" si="103"/>
        <v>63.750000000000014</v>
      </c>
      <c r="O661" s="17">
        <f t="shared" si="98"/>
        <v>14.508000000000001</v>
      </c>
      <c r="P661" s="17">
        <f t="shared" si="108"/>
        <v>49.242000000000012</v>
      </c>
      <c r="Q661" s="17">
        <f t="shared" si="109"/>
        <v>14.508000000000001</v>
      </c>
      <c r="R661" s="17">
        <f t="shared" si="110"/>
        <v>34.734000000000009</v>
      </c>
      <c r="S661" s="17">
        <f t="shared" si="111"/>
        <v>14.508000000000001</v>
      </c>
      <c r="T661" s="18">
        <f t="shared" si="112"/>
        <v>20.226000000000006</v>
      </c>
      <c r="U661" s="17">
        <f t="shared" si="113"/>
        <v>14.508000000000001</v>
      </c>
      <c r="V661" s="18">
        <f t="shared" si="114"/>
        <v>5.7180000000000053</v>
      </c>
      <c r="W661" s="17">
        <f t="shared" si="115"/>
        <v>5.7180000000000053</v>
      </c>
      <c r="X661" s="17"/>
      <c r="Y661" s="20">
        <f t="shared" si="104"/>
        <v>38717</v>
      </c>
      <c r="Z661">
        <f t="shared" si="116"/>
        <v>-5.6839561643835621</v>
      </c>
      <c r="AA661">
        <f t="shared" si="105"/>
        <v>14.508000000000001</v>
      </c>
      <c r="AB661">
        <f t="shared" si="118"/>
        <v>20.191956164383562</v>
      </c>
      <c r="AF661" s="29">
        <f t="shared" si="106"/>
        <v>14.508000000000001</v>
      </c>
      <c r="AG661" s="29">
        <f t="shared" si="117"/>
        <v>14.508000000000001</v>
      </c>
    </row>
    <row r="662" spans="1:33" hidden="1">
      <c r="A662" s="7" t="s">
        <v>346</v>
      </c>
      <c r="B662" s="7" t="s">
        <v>347</v>
      </c>
      <c r="C662" s="7" t="s">
        <v>113</v>
      </c>
      <c r="D662" s="8">
        <v>38860</v>
      </c>
      <c r="E662" s="9">
        <v>145.08000000000001</v>
      </c>
      <c r="F662" s="8">
        <v>38860</v>
      </c>
      <c r="G662" s="10">
        <v>120</v>
      </c>
      <c r="H662" s="9">
        <v>69.239999999999995</v>
      </c>
      <c r="I662" s="11">
        <f t="shared" si="119"/>
        <v>42508</v>
      </c>
      <c r="J662" s="12">
        <f t="shared" si="100"/>
        <v>75.840000000000018</v>
      </c>
      <c r="K662" s="2">
        <f t="shared" si="101"/>
        <v>1.2090000000000001</v>
      </c>
      <c r="L662" s="1">
        <f t="shared" si="107"/>
        <v>42508</v>
      </c>
      <c r="M662" s="2">
        <f t="shared" si="102"/>
        <v>12.090000000000002</v>
      </c>
      <c r="N662" s="2">
        <f t="shared" si="103"/>
        <v>63.750000000000014</v>
      </c>
      <c r="O662" s="17">
        <f t="shared" si="98"/>
        <v>14.508000000000001</v>
      </c>
      <c r="P662" s="17">
        <f t="shared" si="108"/>
        <v>49.242000000000012</v>
      </c>
      <c r="Q662" s="17">
        <f t="shared" si="109"/>
        <v>14.508000000000001</v>
      </c>
      <c r="R662" s="17">
        <f t="shared" si="110"/>
        <v>34.734000000000009</v>
      </c>
      <c r="S662" s="17">
        <f t="shared" si="111"/>
        <v>14.508000000000001</v>
      </c>
      <c r="T662" s="18">
        <f t="shared" si="112"/>
        <v>20.226000000000006</v>
      </c>
      <c r="U662" s="17">
        <f t="shared" si="113"/>
        <v>14.508000000000001</v>
      </c>
      <c r="V662" s="18">
        <f t="shared" si="114"/>
        <v>5.7180000000000053</v>
      </c>
      <c r="W662" s="17">
        <f t="shared" si="115"/>
        <v>5.7180000000000053</v>
      </c>
      <c r="X662" s="17"/>
      <c r="Y662" s="20">
        <f t="shared" si="104"/>
        <v>38717</v>
      </c>
      <c r="Z662">
        <f t="shared" si="116"/>
        <v>-5.6839561643835621</v>
      </c>
      <c r="AA662">
        <f t="shared" si="105"/>
        <v>14.508000000000001</v>
      </c>
      <c r="AB662">
        <f t="shared" si="118"/>
        <v>20.191956164383562</v>
      </c>
      <c r="AF662" s="29">
        <f t="shared" si="106"/>
        <v>14.508000000000001</v>
      </c>
      <c r="AG662" s="29">
        <f t="shared" si="117"/>
        <v>14.508000000000001</v>
      </c>
    </row>
    <row r="663" spans="1:33" hidden="1">
      <c r="A663" s="7" t="s">
        <v>348</v>
      </c>
      <c r="B663" s="7" t="s">
        <v>349</v>
      </c>
      <c r="C663" s="7" t="s">
        <v>113</v>
      </c>
      <c r="D663" s="8">
        <v>38860</v>
      </c>
      <c r="E663" s="9">
        <v>145.08000000000001</v>
      </c>
      <c r="F663" s="8">
        <v>38860</v>
      </c>
      <c r="G663" s="10">
        <v>120</v>
      </c>
      <c r="H663" s="9">
        <v>69.239999999999995</v>
      </c>
      <c r="I663" s="11">
        <f t="shared" si="119"/>
        <v>42508</v>
      </c>
      <c r="J663" s="12">
        <f t="shared" si="100"/>
        <v>75.840000000000018</v>
      </c>
      <c r="K663" s="2">
        <f t="shared" si="101"/>
        <v>1.2090000000000001</v>
      </c>
      <c r="L663" s="1">
        <f t="shared" si="107"/>
        <v>42508</v>
      </c>
      <c r="M663" s="2">
        <f t="shared" si="102"/>
        <v>12.090000000000002</v>
      </c>
      <c r="N663" s="2">
        <f t="shared" si="103"/>
        <v>63.750000000000014</v>
      </c>
      <c r="O663" s="17">
        <f t="shared" si="98"/>
        <v>14.508000000000001</v>
      </c>
      <c r="P663" s="17">
        <f t="shared" si="108"/>
        <v>49.242000000000012</v>
      </c>
      <c r="Q663" s="17">
        <f t="shared" si="109"/>
        <v>14.508000000000001</v>
      </c>
      <c r="R663" s="17">
        <f t="shared" si="110"/>
        <v>34.734000000000009</v>
      </c>
      <c r="S663" s="17">
        <f t="shared" si="111"/>
        <v>14.508000000000001</v>
      </c>
      <c r="T663" s="18">
        <f t="shared" si="112"/>
        <v>20.226000000000006</v>
      </c>
      <c r="U663" s="17">
        <f t="shared" si="113"/>
        <v>14.508000000000001</v>
      </c>
      <c r="V663" s="18">
        <f t="shared" si="114"/>
        <v>5.7180000000000053</v>
      </c>
      <c r="W663" s="17">
        <f t="shared" si="115"/>
        <v>5.7180000000000053</v>
      </c>
      <c r="X663" s="17"/>
      <c r="Y663" s="20">
        <f t="shared" si="104"/>
        <v>38717</v>
      </c>
      <c r="Z663">
        <f t="shared" si="116"/>
        <v>-5.6839561643835621</v>
      </c>
      <c r="AA663">
        <f t="shared" si="105"/>
        <v>14.508000000000001</v>
      </c>
      <c r="AB663">
        <f t="shared" si="118"/>
        <v>20.191956164383562</v>
      </c>
      <c r="AF663" s="29">
        <f t="shared" si="106"/>
        <v>14.508000000000001</v>
      </c>
      <c r="AG663" s="29">
        <f t="shared" si="117"/>
        <v>14.508000000000001</v>
      </c>
    </row>
    <row r="664" spans="1:33" hidden="1">
      <c r="A664" s="7" t="s">
        <v>350</v>
      </c>
      <c r="B664" s="7" t="s">
        <v>351</v>
      </c>
      <c r="C664" s="7" t="s">
        <v>113</v>
      </c>
      <c r="D664" s="8">
        <v>38860</v>
      </c>
      <c r="E664" s="9">
        <v>145.08000000000001</v>
      </c>
      <c r="F664" s="8">
        <v>38860</v>
      </c>
      <c r="G664" s="10">
        <v>120</v>
      </c>
      <c r="H664" s="9">
        <v>69.239999999999995</v>
      </c>
      <c r="I664" s="11">
        <f t="shared" si="119"/>
        <v>42508</v>
      </c>
      <c r="J664" s="12">
        <f t="shared" si="100"/>
        <v>75.840000000000018</v>
      </c>
      <c r="K664" s="2">
        <f t="shared" si="101"/>
        <v>1.2090000000000001</v>
      </c>
      <c r="L664" s="1">
        <f t="shared" si="107"/>
        <v>42508</v>
      </c>
      <c r="M664" s="2">
        <f t="shared" si="102"/>
        <v>12.090000000000002</v>
      </c>
      <c r="N664" s="2">
        <f t="shared" si="103"/>
        <v>63.750000000000014</v>
      </c>
      <c r="O664" s="17">
        <f t="shared" si="98"/>
        <v>14.508000000000001</v>
      </c>
      <c r="P664" s="17">
        <f t="shared" si="108"/>
        <v>49.242000000000012</v>
      </c>
      <c r="Q664" s="17">
        <f t="shared" si="109"/>
        <v>14.508000000000001</v>
      </c>
      <c r="R664" s="17">
        <f t="shared" si="110"/>
        <v>34.734000000000009</v>
      </c>
      <c r="S664" s="17">
        <f t="shared" si="111"/>
        <v>14.508000000000001</v>
      </c>
      <c r="T664" s="18">
        <f t="shared" si="112"/>
        <v>20.226000000000006</v>
      </c>
      <c r="U664" s="17">
        <f t="shared" si="113"/>
        <v>14.508000000000001</v>
      </c>
      <c r="V664" s="18">
        <f t="shared" si="114"/>
        <v>5.7180000000000053</v>
      </c>
      <c r="W664" s="17">
        <f t="shared" si="115"/>
        <v>5.7180000000000053</v>
      </c>
      <c r="X664" s="17"/>
      <c r="Y664" s="20">
        <f t="shared" si="104"/>
        <v>38717</v>
      </c>
      <c r="Z664">
        <f t="shared" si="116"/>
        <v>-5.6839561643835621</v>
      </c>
      <c r="AA664">
        <f t="shared" si="105"/>
        <v>14.508000000000001</v>
      </c>
      <c r="AB664">
        <f t="shared" si="118"/>
        <v>20.191956164383562</v>
      </c>
      <c r="AF664" s="29">
        <f t="shared" si="106"/>
        <v>14.508000000000001</v>
      </c>
      <c r="AG664" s="29">
        <f t="shared" si="117"/>
        <v>14.508000000000001</v>
      </c>
    </row>
    <row r="665" spans="1:33" hidden="1">
      <c r="A665" s="7" t="s">
        <v>352</v>
      </c>
      <c r="B665" s="7" t="s">
        <v>353</v>
      </c>
      <c r="C665" s="7" t="s">
        <v>113</v>
      </c>
      <c r="D665" s="8">
        <v>38860</v>
      </c>
      <c r="E665" s="9">
        <v>223.2</v>
      </c>
      <c r="F665" s="8">
        <v>38860</v>
      </c>
      <c r="G665" s="10">
        <v>120</v>
      </c>
      <c r="H665" s="9">
        <v>106.52</v>
      </c>
      <c r="I665" s="11">
        <f t="shared" si="119"/>
        <v>42508</v>
      </c>
      <c r="J665" s="12">
        <f t="shared" si="100"/>
        <v>116.67999999999999</v>
      </c>
      <c r="K665" s="2">
        <f t="shared" si="101"/>
        <v>1.8599999999999999</v>
      </c>
      <c r="L665" s="1">
        <f t="shared" si="107"/>
        <v>42508</v>
      </c>
      <c r="M665" s="2">
        <f t="shared" si="102"/>
        <v>18.600000000000001</v>
      </c>
      <c r="N665" s="2">
        <f t="shared" si="103"/>
        <v>98.079999999999984</v>
      </c>
      <c r="O665" s="17">
        <f t="shared" si="98"/>
        <v>22.32</v>
      </c>
      <c r="P665" s="17">
        <f t="shared" si="108"/>
        <v>75.759999999999991</v>
      </c>
      <c r="Q665" s="17">
        <f t="shared" si="109"/>
        <v>22.32</v>
      </c>
      <c r="R665" s="17">
        <f t="shared" si="110"/>
        <v>53.439999999999991</v>
      </c>
      <c r="S665" s="17">
        <f t="shared" si="111"/>
        <v>22.32</v>
      </c>
      <c r="T665" s="18">
        <f t="shared" si="112"/>
        <v>31.11999999999999</v>
      </c>
      <c r="U665" s="17">
        <f t="shared" si="113"/>
        <v>22.32</v>
      </c>
      <c r="V665" s="18">
        <f t="shared" si="114"/>
        <v>8.7999999999999901</v>
      </c>
      <c r="W665" s="17">
        <f t="shared" si="115"/>
        <v>8.7999999999999901</v>
      </c>
      <c r="X665" s="17"/>
      <c r="Y665" s="20">
        <f t="shared" si="104"/>
        <v>38717</v>
      </c>
      <c r="Z665">
        <f t="shared" si="116"/>
        <v>-8.7445479452054791</v>
      </c>
      <c r="AA665">
        <f t="shared" si="105"/>
        <v>22.32</v>
      </c>
      <c r="AB665">
        <f t="shared" si="118"/>
        <v>31.064547945205479</v>
      </c>
      <c r="AF665" s="29">
        <f t="shared" si="106"/>
        <v>22.319999999999997</v>
      </c>
      <c r="AG665" s="29">
        <f t="shared" si="117"/>
        <v>22.319999999999997</v>
      </c>
    </row>
    <row r="666" spans="1:33" hidden="1">
      <c r="A666" s="7" t="s">
        <v>354</v>
      </c>
      <c r="B666" s="7" t="s">
        <v>355</v>
      </c>
      <c r="C666" s="7" t="s">
        <v>113</v>
      </c>
      <c r="D666" s="8">
        <v>38860</v>
      </c>
      <c r="E666" s="9">
        <v>223.2</v>
      </c>
      <c r="F666" s="8">
        <v>38860</v>
      </c>
      <c r="G666" s="10">
        <v>120</v>
      </c>
      <c r="H666" s="9">
        <v>106.52</v>
      </c>
      <c r="I666" s="11">
        <f t="shared" si="119"/>
        <v>42508</v>
      </c>
      <c r="J666" s="12">
        <f t="shared" si="100"/>
        <v>116.67999999999999</v>
      </c>
      <c r="K666" s="2">
        <f t="shared" si="101"/>
        <v>1.8599999999999999</v>
      </c>
      <c r="L666" s="1">
        <f t="shared" si="107"/>
        <v>42508</v>
      </c>
      <c r="M666" s="2">
        <f t="shared" si="102"/>
        <v>18.600000000000001</v>
      </c>
      <c r="N666" s="2">
        <f t="shared" si="103"/>
        <v>98.079999999999984</v>
      </c>
      <c r="O666" s="17">
        <f t="shared" si="98"/>
        <v>22.32</v>
      </c>
      <c r="P666" s="17">
        <f t="shared" si="108"/>
        <v>75.759999999999991</v>
      </c>
      <c r="Q666" s="17">
        <f t="shared" si="109"/>
        <v>22.32</v>
      </c>
      <c r="R666" s="17">
        <f t="shared" si="110"/>
        <v>53.439999999999991</v>
      </c>
      <c r="S666" s="17">
        <f t="shared" si="111"/>
        <v>22.32</v>
      </c>
      <c r="T666" s="18">
        <f t="shared" si="112"/>
        <v>31.11999999999999</v>
      </c>
      <c r="U666" s="17">
        <f t="shared" si="113"/>
        <v>22.32</v>
      </c>
      <c r="V666" s="18">
        <f t="shared" si="114"/>
        <v>8.7999999999999901</v>
      </c>
      <c r="W666" s="17">
        <f t="shared" si="115"/>
        <v>8.7999999999999901</v>
      </c>
      <c r="X666" s="17"/>
      <c r="Y666" s="20">
        <f t="shared" si="104"/>
        <v>38717</v>
      </c>
      <c r="Z666">
        <f t="shared" si="116"/>
        <v>-8.7445479452054791</v>
      </c>
      <c r="AA666">
        <f t="shared" si="105"/>
        <v>22.32</v>
      </c>
      <c r="AB666">
        <f t="shared" si="118"/>
        <v>31.064547945205479</v>
      </c>
      <c r="AF666" s="29">
        <f t="shared" si="106"/>
        <v>22.319999999999997</v>
      </c>
      <c r="AG666" s="29">
        <f t="shared" si="117"/>
        <v>22.319999999999997</v>
      </c>
    </row>
    <row r="667" spans="1:33" hidden="1">
      <c r="A667" s="7" t="s">
        <v>356</v>
      </c>
      <c r="B667" s="7" t="s">
        <v>357</v>
      </c>
      <c r="C667" s="7" t="s">
        <v>113</v>
      </c>
      <c r="D667" s="8">
        <v>38860</v>
      </c>
      <c r="E667" s="9">
        <v>223.2</v>
      </c>
      <c r="F667" s="8">
        <v>38860</v>
      </c>
      <c r="G667" s="10">
        <v>120</v>
      </c>
      <c r="H667" s="9">
        <v>106.52</v>
      </c>
      <c r="I667" s="11">
        <f t="shared" si="119"/>
        <v>42508</v>
      </c>
      <c r="J667" s="12">
        <f t="shared" si="100"/>
        <v>116.67999999999999</v>
      </c>
      <c r="K667" s="2">
        <f t="shared" si="101"/>
        <v>1.8599999999999999</v>
      </c>
      <c r="L667" s="1">
        <f t="shared" si="107"/>
        <v>42508</v>
      </c>
      <c r="M667" s="2">
        <f t="shared" si="102"/>
        <v>18.600000000000001</v>
      </c>
      <c r="N667" s="2">
        <f t="shared" si="103"/>
        <v>98.079999999999984</v>
      </c>
      <c r="O667" s="17">
        <f t="shared" si="98"/>
        <v>22.32</v>
      </c>
      <c r="P667" s="17">
        <f t="shared" si="108"/>
        <v>75.759999999999991</v>
      </c>
      <c r="Q667" s="17">
        <f t="shared" si="109"/>
        <v>22.32</v>
      </c>
      <c r="R667" s="17">
        <f t="shared" si="110"/>
        <v>53.439999999999991</v>
      </c>
      <c r="S667" s="17">
        <f t="shared" si="111"/>
        <v>22.32</v>
      </c>
      <c r="T667" s="18">
        <f t="shared" si="112"/>
        <v>31.11999999999999</v>
      </c>
      <c r="U667" s="17">
        <f t="shared" si="113"/>
        <v>22.32</v>
      </c>
      <c r="V667" s="18">
        <f t="shared" si="114"/>
        <v>8.7999999999999901</v>
      </c>
      <c r="W667" s="17">
        <f t="shared" si="115"/>
        <v>8.7999999999999901</v>
      </c>
      <c r="X667" s="17"/>
      <c r="Y667" s="20">
        <f t="shared" si="104"/>
        <v>38717</v>
      </c>
      <c r="Z667">
        <f t="shared" si="116"/>
        <v>-8.7445479452054791</v>
      </c>
      <c r="AA667">
        <f t="shared" si="105"/>
        <v>22.32</v>
      </c>
      <c r="AB667">
        <f t="shared" si="118"/>
        <v>31.064547945205479</v>
      </c>
      <c r="AF667" s="29">
        <f t="shared" si="106"/>
        <v>22.319999999999997</v>
      </c>
      <c r="AG667" s="29">
        <f t="shared" si="117"/>
        <v>22.319999999999997</v>
      </c>
    </row>
    <row r="668" spans="1:33" hidden="1">
      <c r="A668" s="7" t="s">
        <v>358</v>
      </c>
      <c r="B668" s="7" t="s">
        <v>359</v>
      </c>
      <c r="C668" s="7" t="s">
        <v>113</v>
      </c>
      <c r="D668" s="8">
        <v>38860</v>
      </c>
      <c r="E668" s="9">
        <v>223.2</v>
      </c>
      <c r="F668" s="8">
        <v>38860</v>
      </c>
      <c r="G668" s="10">
        <v>120</v>
      </c>
      <c r="H668" s="9">
        <v>106.52</v>
      </c>
      <c r="I668" s="11">
        <f t="shared" si="119"/>
        <v>42508</v>
      </c>
      <c r="J668" s="12">
        <f t="shared" si="100"/>
        <v>116.67999999999999</v>
      </c>
      <c r="K668" s="2">
        <f t="shared" si="101"/>
        <v>1.8599999999999999</v>
      </c>
      <c r="L668" s="1">
        <f t="shared" si="107"/>
        <v>42508</v>
      </c>
      <c r="M668" s="2">
        <f t="shared" si="102"/>
        <v>18.600000000000001</v>
      </c>
      <c r="N668" s="2">
        <f t="shared" si="103"/>
        <v>98.079999999999984</v>
      </c>
      <c r="O668" s="17">
        <f t="shared" si="98"/>
        <v>22.32</v>
      </c>
      <c r="P668" s="17">
        <f t="shared" si="108"/>
        <v>75.759999999999991</v>
      </c>
      <c r="Q668" s="17">
        <f t="shared" si="109"/>
        <v>22.32</v>
      </c>
      <c r="R668" s="17">
        <f t="shared" si="110"/>
        <v>53.439999999999991</v>
      </c>
      <c r="S668" s="17">
        <f t="shared" si="111"/>
        <v>22.32</v>
      </c>
      <c r="T668" s="18">
        <f t="shared" si="112"/>
        <v>31.11999999999999</v>
      </c>
      <c r="U668" s="17">
        <f t="shared" si="113"/>
        <v>22.32</v>
      </c>
      <c r="V668" s="18">
        <f t="shared" si="114"/>
        <v>8.7999999999999901</v>
      </c>
      <c r="W668" s="17">
        <f t="shared" si="115"/>
        <v>8.7999999999999901</v>
      </c>
      <c r="X668" s="17"/>
      <c r="Y668" s="20">
        <f t="shared" si="104"/>
        <v>38717</v>
      </c>
      <c r="Z668">
        <f t="shared" si="116"/>
        <v>-8.7445479452054791</v>
      </c>
      <c r="AA668">
        <f t="shared" si="105"/>
        <v>22.32</v>
      </c>
      <c r="AB668">
        <f t="shared" si="118"/>
        <v>31.064547945205479</v>
      </c>
      <c r="AF668" s="29">
        <f t="shared" si="106"/>
        <v>22.319999999999997</v>
      </c>
      <c r="AG668" s="29">
        <f t="shared" si="117"/>
        <v>22.319999999999997</v>
      </c>
    </row>
    <row r="669" spans="1:33" hidden="1">
      <c r="A669" s="7" t="s">
        <v>360</v>
      </c>
      <c r="B669" s="7" t="s">
        <v>361</v>
      </c>
      <c r="C669" s="7" t="s">
        <v>113</v>
      </c>
      <c r="D669" s="8">
        <v>38860</v>
      </c>
      <c r="E669" s="9">
        <v>73.78</v>
      </c>
      <c r="F669" s="8">
        <v>38860</v>
      </c>
      <c r="G669" s="10">
        <v>120</v>
      </c>
      <c r="H669" s="9">
        <v>35.21</v>
      </c>
      <c r="I669" s="11">
        <f t="shared" si="119"/>
        <v>42508</v>
      </c>
      <c r="J669" s="12">
        <f t="shared" si="100"/>
        <v>38.57</v>
      </c>
      <c r="K669" s="2">
        <f t="shared" si="101"/>
        <v>0.61483333333333334</v>
      </c>
      <c r="L669" s="1">
        <f t="shared" si="107"/>
        <v>42508</v>
      </c>
      <c r="M669" s="2">
        <f t="shared" si="102"/>
        <v>6.1483333333333334</v>
      </c>
      <c r="N669" s="2">
        <f t="shared" si="103"/>
        <v>32.421666666666667</v>
      </c>
      <c r="O669" s="17">
        <f t="shared" si="98"/>
        <v>7.3780000000000001</v>
      </c>
      <c r="P669" s="17">
        <f t="shared" si="108"/>
        <v>25.043666666666667</v>
      </c>
      <c r="Q669" s="17">
        <f t="shared" si="109"/>
        <v>7.3780000000000001</v>
      </c>
      <c r="R669" s="17">
        <f t="shared" si="110"/>
        <v>17.665666666666667</v>
      </c>
      <c r="S669" s="17">
        <f t="shared" si="111"/>
        <v>7.3780000000000001</v>
      </c>
      <c r="T669" s="18">
        <f t="shared" si="112"/>
        <v>10.287666666666667</v>
      </c>
      <c r="U669" s="17">
        <f t="shared" si="113"/>
        <v>7.3780000000000001</v>
      </c>
      <c r="V669" s="18">
        <f t="shared" si="114"/>
        <v>2.9096666666666664</v>
      </c>
      <c r="W669" s="17">
        <f t="shared" si="115"/>
        <v>2.9096666666666664</v>
      </c>
      <c r="X669" s="17"/>
      <c r="Y669" s="20">
        <f t="shared" si="104"/>
        <v>38717</v>
      </c>
      <c r="Z669">
        <f t="shared" si="116"/>
        <v>-2.8905589041095889</v>
      </c>
      <c r="AA669">
        <f t="shared" si="105"/>
        <v>7.3780000000000001</v>
      </c>
      <c r="AB669">
        <f t="shared" si="118"/>
        <v>10.268558904109589</v>
      </c>
      <c r="AF669" s="29">
        <f t="shared" si="106"/>
        <v>7.3780000000000001</v>
      </c>
      <c r="AG669" s="29">
        <f t="shared" si="117"/>
        <v>7.3780000000000001</v>
      </c>
    </row>
    <row r="670" spans="1:33" hidden="1">
      <c r="A670" s="7" t="s">
        <v>362</v>
      </c>
      <c r="B670" s="7" t="s">
        <v>363</v>
      </c>
      <c r="C670" s="7" t="s">
        <v>113</v>
      </c>
      <c r="D670" s="8">
        <v>38860</v>
      </c>
      <c r="E670" s="9">
        <v>73.78</v>
      </c>
      <c r="F670" s="8">
        <v>38860</v>
      </c>
      <c r="G670" s="10">
        <v>120</v>
      </c>
      <c r="H670" s="9">
        <v>35.21</v>
      </c>
      <c r="I670" s="11">
        <f t="shared" si="119"/>
        <v>42508</v>
      </c>
      <c r="J670" s="12">
        <f t="shared" si="100"/>
        <v>38.57</v>
      </c>
      <c r="K670" s="2">
        <f t="shared" si="101"/>
        <v>0.61483333333333334</v>
      </c>
      <c r="L670" s="1">
        <f t="shared" si="107"/>
        <v>42508</v>
      </c>
      <c r="M670" s="2">
        <f t="shared" si="102"/>
        <v>6.1483333333333334</v>
      </c>
      <c r="N670" s="2">
        <f t="shared" si="103"/>
        <v>32.421666666666667</v>
      </c>
      <c r="O670" s="17">
        <f t="shared" si="98"/>
        <v>7.3780000000000001</v>
      </c>
      <c r="P670" s="17">
        <f t="shared" si="108"/>
        <v>25.043666666666667</v>
      </c>
      <c r="Q670" s="17">
        <f t="shared" si="109"/>
        <v>7.3780000000000001</v>
      </c>
      <c r="R670" s="17">
        <f t="shared" si="110"/>
        <v>17.665666666666667</v>
      </c>
      <c r="S670" s="17">
        <f t="shared" si="111"/>
        <v>7.3780000000000001</v>
      </c>
      <c r="T670" s="18">
        <f t="shared" si="112"/>
        <v>10.287666666666667</v>
      </c>
      <c r="U670" s="17">
        <f t="shared" si="113"/>
        <v>7.3780000000000001</v>
      </c>
      <c r="V670" s="18">
        <f t="shared" si="114"/>
        <v>2.9096666666666664</v>
      </c>
      <c r="W670" s="17">
        <f t="shared" si="115"/>
        <v>2.9096666666666664</v>
      </c>
      <c r="X670" s="17"/>
      <c r="Y670" s="20">
        <f t="shared" si="104"/>
        <v>38717</v>
      </c>
      <c r="Z670">
        <f t="shared" si="116"/>
        <v>-2.8905589041095889</v>
      </c>
      <c r="AA670">
        <f t="shared" si="105"/>
        <v>7.3780000000000001</v>
      </c>
      <c r="AB670">
        <f t="shared" si="118"/>
        <v>10.268558904109589</v>
      </c>
      <c r="AF670" s="29">
        <f t="shared" si="106"/>
        <v>7.3780000000000001</v>
      </c>
      <c r="AG670" s="29">
        <f t="shared" si="117"/>
        <v>7.3780000000000001</v>
      </c>
    </row>
    <row r="671" spans="1:33" hidden="1">
      <c r="A671" s="7" t="s">
        <v>364</v>
      </c>
      <c r="B671" s="7" t="s">
        <v>365</v>
      </c>
      <c r="C671" s="7" t="s">
        <v>113</v>
      </c>
      <c r="D671" s="8">
        <v>38860</v>
      </c>
      <c r="E671" s="9">
        <v>73.78</v>
      </c>
      <c r="F671" s="8">
        <v>38860</v>
      </c>
      <c r="G671" s="10">
        <v>120</v>
      </c>
      <c r="H671" s="9">
        <v>35.21</v>
      </c>
      <c r="I671" s="11">
        <f t="shared" si="119"/>
        <v>42508</v>
      </c>
      <c r="J671" s="12">
        <f t="shared" si="100"/>
        <v>38.57</v>
      </c>
      <c r="K671" s="2">
        <f t="shared" si="101"/>
        <v>0.61483333333333334</v>
      </c>
      <c r="L671" s="1">
        <f t="shared" si="107"/>
        <v>42508</v>
      </c>
      <c r="M671" s="2">
        <f t="shared" si="102"/>
        <v>6.1483333333333334</v>
      </c>
      <c r="N671" s="2">
        <f t="shared" si="103"/>
        <v>32.421666666666667</v>
      </c>
      <c r="O671" s="17">
        <f t="shared" si="98"/>
        <v>7.3780000000000001</v>
      </c>
      <c r="P671" s="17">
        <f t="shared" si="108"/>
        <v>25.043666666666667</v>
      </c>
      <c r="Q671" s="17">
        <f t="shared" si="109"/>
        <v>7.3780000000000001</v>
      </c>
      <c r="R671" s="17">
        <f t="shared" si="110"/>
        <v>17.665666666666667</v>
      </c>
      <c r="S671" s="17">
        <f t="shared" si="111"/>
        <v>7.3780000000000001</v>
      </c>
      <c r="T671" s="18">
        <f t="shared" si="112"/>
        <v>10.287666666666667</v>
      </c>
      <c r="U671" s="17">
        <f t="shared" si="113"/>
        <v>7.3780000000000001</v>
      </c>
      <c r="V671" s="18">
        <f t="shared" si="114"/>
        <v>2.9096666666666664</v>
      </c>
      <c r="W671" s="17">
        <f t="shared" si="115"/>
        <v>2.9096666666666664</v>
      </c>
      <c r="X671" s="17"/>
      <c r="Y671" s="20">
        <f t="shared" si="104"/>
        <v>38717</v>
      </c>
      <c r="Z671">
        <f t="shared" si="116"/>
        <v>-2.8905589041095889</v>
      </c>
      <c r="AA671">
        <f t="shared" si="105"/>
        <v>7.3780000000000001</v>
      </c>
      <c r="AB671">
        <f t="shared" si="118"/>
        <v>10.268558904109589</v>
      </c>
      <c r="AF671" s="29">
        <f t="shared" si="106"/>
        <v>7.3780000000000001</v>
      </c>
      <c r="AG671" s="29">
        <f t="shared" si="117"/>
        <v>7.3780000000000001</v>
      </c>
    </row>
    <row r="672" spans="1:33" hidden="1">
      <c r="A672" s="7" t="s">
        <v>366</v>
      </c>
      <c r="B672" s="7" t="s">
        <v>367</v>
      </c>
      <c r="C672" s="7" t="s">
        <v>113</v>
      </c>
      <c r="D672" s="8">
        <v>38860</v>
      </c>
      <c r="E672" s="9">
        <v>98.58</v>
      </c>
      <c r="F672" s="8">
        <v>38860</v>
      </c>
      <c r="G672" s="10">
        <v>120</v>
      </c>
      <c r="H672" s="9">
        <v>47.05</v>
      </c>
      <c r="I672" s="11">
        <f t="shared" si="119"/>
        <v>42508</v>
      </c>
      <c r="J672" s="12">
        <f t="shared" si="100"/>
        <v>51.53</v>
      </c>
      <c r="K672" s="2">
        <f t="shared" si="101"/>
        <v>0.82150000000000001</v>
      </c>
      <c r="L672" s="1">
        <f t="shared" si="107"/>
        <v>42508</v>
      </c>
      <c r="M672" s="2">
        <f t="shared" si="102"/>
        <v>8.2149999999999999</v>
      </c>
      <c r="N672" s="2">
        <f t="shared" si="103"/>
        <v>43.314999999999998</v>
      </c>
      <c r="O672" s="17">
        <f t="shared" si="98"/>
        <v>9.8580000000000005</v>
      </c>
      <c r="P672" s="17">
        <f t="shared" si="108"/>
        <v>33.456999999999994</v>
      </c>
      <c r="Q672" s="17">
        <f t="shared" si="109"/>
        <v>9.8580000000000005</v>
      </c>
      <c r="R672" s="17">
        <f t="shared" si="110"/>
        <v>23.598999999999993</v>
      </c>
      <c r="S672" s="17">
        <f t="shared" si="111"/>
        <v>9.8580000000000005</v>
      </c>
      <c r="T672" s="18">
        <f t="shared" si="112"/>
        <v>13.740999999999993</v>
      </c>
      <c r="U672" s="17">
        <f t="shared" si="113"/>
        <v>9.8580000000000005</v>
      </c>
      <c r="V672" s="18">
        <f t="shared" si="114"/>
        <v>3.882999999999992</v>
      </c>
      <c r="W672" s="17">
        <f t="shared" si="115"/>
        <v>3.882999999999992</v>
      </c>
      <c r="X672" s="17"/>
      <c r="Y672" s="20">
        <f t="shared" si="104"/>
        <v>38717</v>
      </c>
      <c r="Z672">
        <f t="shared" si="116"/>
        <v>-3.8621753424657537</v>
      </c>
      <c r="AA672">
        <f t="shared" si="105"/>
        <v>9.8580000000000005</v>
      </c>
      <c r="AB672">
        <f t="shared" si="118"/>
        <v>13.720175342465755</v>
      </c>
      <c r="AF672" s="29">
        <f t="shared" si="106"/>
        <v>9.8580000000000005</v>
      </c>
      <c r="AG672" s="29">
        <f t="shared" si="117"/>
        <v>9.8580000000000005</v>
      </c>
    </row>
    <row r="673" spans="1:33" hidden="1">
      <c r="A673" s="7" t="s">
        <v>368</v>
      </c>
      <c r="B673" s="7" t="s">
        <v>369</v>
      </c>
      <c r="C673" s="7" t="s">
        <v>113</v>
      </c>
      <c r="D673" s="8">
        <v>38861</v>
      </c>
      <c r="E673" s="9">
        <v>35.96</v>
      </c>
      <c r="F673" s="8">
        <v>38861</v>
      </c>
      <c r="G673" s="10">
        <v>120</v>
      </c>
      <c r="H673" s="9">
        <v>17.149999999999999</v>
      </c>
      <c r="I673" s="11">
        <f t="shared" si="119"/>
        <v>42509</v>
      </c>
      <c r="J673" s="12">
        <f t="shared" si="100"/>
        <v>18.810000000000002</v>
      </c>
      <c r="K673" s="2">
        <f t="shared" si="101"/>
        <v>0.29966666666666669</v>
      </c>
      <c r="L673" s="1">
        <f t="shared" si="107"/>
        <v>42509</v>
      </c>
      <c r="M673" s="2">
        <f t="shared" si="102"/>
        <v>2.9966666666666666</v>
      </c>
      <c r="N673" s="2">
        <f t="shared" si="103"/>
        <v>15.813333333333336</v>
      </c>
      <c r="O673" s="17">
        <f t="shared" si="98"/>
        <v>3.5960000000000001</v>
      </c>
      <c r="P673" s="17">
        <f t="shared" si="108"/>
        <v>12.217333333333336</v>
      </c>
      <c r="Q673" s="17">
        <f t="shared" si="109"/>
        <v>3.5960000000000001</v>
      </c>
      <c r="R673" s="17">
        <f t="shared" si="110"/>
        <v>8.621333333333336</v>
      </c>
      <c r="S673" s="17">
        <f t="shared" si="111"/>
        <v>3.5960000000000001</v>
      </c>
      <c r="T673" s="18">
        <f t="shared" si="112"/>
        <v>5.0253333333333359</v>
      </c>
      <c r="U673" s="17">
        <f t="shared" si="113"/>
        <v>3.5960000000000001</v>
      </c>
      <c r="V673" s="18">
        <f t="shared" si="114"/>
        <v>1.4293333333333358</v>
      </c>
      <c r="W673" s="17">
        <f t="shared" si="115"/>
        <v>1.4293333333333358</v>
      </c>
      <c r="X673" s="17"/>
      <c r="Y673" s="20">
        <f t="shared" si="104"/>
        <v>38717</v>
      </c>
      <c r="Z673">
        <f t="shared" si="116"/>
        <v>-1.418695890410959</v>
      </c>
      <c r="AA673">
        <f t="shared" si="105"/>
        <v>3.5960000000000001</v>
      </c>
      <c r="AB673">
        <f t="shared" si="118"/>
        <v>5.0146958904109589</v>
      </c>
      <c r="AF673" s="29">
        <f t="shared" si="106"/>
        <v>3.5959999999999996</v>
      </c>
      <c r="AG673" s="29">
        <f t="shared" si="117"/>
        <v>3.5959999999999996</v>
      </c>
    </row>
    <row r="674" spans="1:33" hidden="1">
      <c r="A674" s="7" t="s">
        <v>370</v>
      </c>
      <c r="B674" s="7" t="s">
        <v>371</v>
      </c>
      <c r="C674" s="7" t="s">
        <v>113</v>
      </c>
      <c r="D674" s="8">
        <v>38861</v>
      </c>
      <c r="E674" s="9">
        <v>35.96</v>
      </c>
      <c r="F674" s="8">
        <v>38861</v>
      </c>
      <c r="G674" s="10">
        <v>120</v>
      </c>
      <c r="H674" s="9">
        <v>17.149999999999999</v>
      </c>
      <c r="I674" s="11">
        <f t="shared" si="119"/>
        <v>42509</v>
      </c>
      <c r="J674" s="12">
        <f t="shared" si="100"/>
        <v>18.810000000000002</v>
      </c>
      <c r="K674" s="2">
        <f t="shared" si="101"/>
        <v>0.29966666666666669</v>
      </c>
      <c r="L674" s="1">
        <f t="shared" si="107"/>
        <v>42509</v>
      </c>
      <c r="M674" s="2">
        <f t="shared" si="102"/>
        <v>2.9966666666666666</v>
      </c>
      <c r="N674" s="2">
        <f t="shared" si="103"/>
        <v>15.813333333333336</v>
      </c>
      <c r="O674" s="17">
        <f t="shared" si="98"/>
        <v>3.5960000000000001</v>
      </c>
      <c r="P674" s="17">
        <f t="shared" si="108"/>
        <v>12.217333333333336</v>
      </c>
      <c r="Q674" s="17">
        <f t="shared" si="109"/>
        <v>3.5960000000000001</v>
      </c>
      <c r="R674" s="17">
        <f t="shared" si="110"/>
        <v>8.621333333333336</v>
      </c>
      <c r="S674" s="17">
        <f t="shared" si="111"/>
        <v>3.5960000000000001</v>
      </c>
      <c r="T674" s="18">
        <f t="shared" si="112"/>
        <v>5.0253333333333359</v>
      </c>
      <c r="U674" s="17">
        <f t="shared" si="113"/>
        <v>3.5960000000000001</v>
      </c>
      <c r="V674" s="18">
        <f t="shared" si="114"/>
        <v>1.4293333333333358</v>
      </c>
      <c r="W674" s="17">
        <f t="shared" si="115"/>
        <v>1.4293333333333358</v>
      </c>
      <c r="X674" s="17"/>
      <c r="Y674" s="20">
        <f t="shared" si="104"/>
        <v>38717</v>
      </c>
      <c r="Z674">
        <f t="shared" si="116"/>
        <v>-1.418695890410959</v>
      </c>
      <c r="AA674">
        <f t="shared" si="105"/>
        <v>3.5960000000000001</v>
      </c>
      <c r="AB674">
        <f t="shared" si="118"/>
        <v>5.0146958904109589</v>
      </c>
      <c r="AF674" s="29">
        <f t="shared" si="106"/>
        <v>3.5959999999999996</v>
      </c>
      <c r="AG674" s="29">
        <f t="shared" si="117"/>
        <v>3.5959999999999996</v>
      </c>
    </row>
    <row r="675" spans="1:33" hidden="1">
      <c r="A675" s="7" t="s">
        <v>372</v>
      </c>
      <c r="B675" s="7" t="s">
        <v>373</v>
      </c>
      <c r="C675" s="7" t="s">
        <v>113</v>
      </c>
      <c r="D675" s="8">
        <v>38861</v>
      </c>
      <c r="E675" s="9">
        <v>35.96</v>
      </c>
      <c r="F675" s="8">
        <v>38861</v>
      </c>
      <c r="G675" s="10">
        <v>120</v>
      </c>
      <c r="H675" s="9">
        <v>17.149999999999999</v>
      </c>
      <c r="I675" s="11">
        <f t="shared" si="119"/>
        <v>42509</v>
      </c>
      <c r="J675" s="12">
        <f t="shared" si="100"/>
        <v>18.810000000000002</v>
      </c>
      <c r="K675" s="2">
        <f t="shared" si="101"/>
        <v>0.29966666666666669</v>
      </c>
      <c r="L675" s="1">
        <f t="shared" si="107"/>
        <v>42509</v>
      </c>
      <c r="M675" s="2">
        <f t="shared" si="102"/>
        <v>2.9966666666666666</v>
      </c>
      <c r="N675" s="2">
        <f t="shared" si="103"/>
        <v>15.813333333333336</v>
      </c>
      <c r="O675" s="17">
        <f t="shared" si="98"/>
        <v>3.5960000000000001</v>
      </c>
      <c r="P675" s="17">
        <f t="shared" si="108"/>
        <v>12.217333333333336</v>
      </c>
      <c r="Q675" s="17">
        <f t="shared" si="109"/>
        <v>3.5960000000000001</v>
      </c>
      <c r="R675" s="17">
        <f t="shared" si="110"/>
        <v>8.621333333333336</v>
      </c>
      <c r="S675" s="17">
        <f t="shared" si="111"/>
        <v>3.5960000000000001</v>
      </c>
      <c r="T675" s="18">
        <f t="shared" si="112"/>
        <v>5.0253333333333359</v>
      </c>
      <c r="U675" s="17">
        <f t="shared" si="113"/>
        <v>3.5960000000000001</v>
      </c>
      <c r="V675" s="18">
        <f t="shared" si="114"/>
        <v>1.4293333333333358</v>
      </c>
      <c r="W675" s="17">
        <f t="shared" si="115"/>
        <v>1.4293333333333358</v>
      </c>
      <c r="X675" s="17"/>
      <c r="Y675" s="20">
        <f t="shared" si="104"/>
        <v>38717</v>
      </c>
      <c r="Z675">
        <f t="shared" si="116"/>
        <v>-1.418695890410959</v>
      </c>
      <c r="AA675">
        <f t="shared" si="105"/>
        <v>3.5960000000000001</v>
      </c>
      <c r="AB675">
        <f t="shared" si="118"/>
        <v>5.0146958904109589</v>
      </c>
      <c r="AF675" s="29">
        <f t="shared" si="106"/>
        <v>3.5959999999999996</v>
      </c>
      <c r="AG675" s="29">
        <f t="shared" si="117"/>
        <v>3.5959999999999996</v>
      </c>
    </row>
    <row r="676" spans="1:33" hidden="1">
      <c r="A676" s="7" t="s">
        <v>374</v>
      </c>
      <c r="B676" s="7" t="s">
        <v>375</v>
      </c>
      <c r="C676" s="7" t="s">
        <v>113</v>
      </c>
      <c r="D676" s="8">
        <v>38861</v>
      </c>
      <c r="E676" s="9">
        <v>35.96</v>
      </c>
      <c r="F676" s="8">
        <v>38861</v>
      </c>
      <c r="G676" s="10">
        <v>120</v>
      </c>
      <c r="H676" s="9">
        <v>17.149999999999999</v>
      </c>
      <c r="I676" s="11">
        <f t="shared" si="119"/>
        <v>42509</v>
      </c>
      <c r="J676" s="12">
        <f t="shared" si="100"/>
        <v>18.810000000000002</v>
      </c>
      <c r="K676" s="2">
        <f t="shared" si="101"/>
        <v>0.29966666666666669</v>
      </c>
      <c r="L676" s="1">
        <f t="shared" si="107"/>
        <v>42509</v>
      </c>
      <c r="M676" s="2">
        <f t="shared" si="102"/>
        <v>2.9966666666666666</v>
      </c>
      <c r="N676" s="2">
        <f t="shared" si="103"/>
        <v>15.813333333333336</v>
      </c>
      <c r="O676" s="17">
        <f t="shared" si="98"/>
        <v>3.5960000000000001</v>
      </c>
      <c r="P676" s="17">
        <f t="shared" si="108"/>
        <v>12.217333333333336</v>
      </c>
      <c r="Q676" s="17">
        <f t="shared" si="109"/>
        <v>3.5960000000000001</v>
      </c>
      <c r="R676" s="17">
        <f t="shared" si="110"/>
        <v>8.621333333333336</v>
      </c>
      <c r="S676" s="17">
        <f t="shared" si="111"/>
        <v>3.5960000000000001</v>
      </c>
      <c r="T676" s="18">
        <f t="shared" si="112"/>
        <v>5.0253333333333359</v>
      </c>
      <c r="U676" s="17">
        <f t="shared" si="113"/>
        <v>3.5960000000000001</v>
      </c>
      <c r="V676" s="18">
        <f t="shared" si="114"/>
        <v>1.4293333333333358</v>
      </c>
      <c r="W676" s="17">
        <f t="shared" si="115"/>
        <v>1.4293333333333358</v>
      </c>
      <c r="X676" s="17"/>
      <c r="Y676" s="20">
        <f t="shared" si="104"/>
        <v>38717</v>
      </c>
      <c r="Z676">
        <f t="shared" si="116"/>
        <v>-1.418695890410959</v>
      </c>
      <c r="AA676">
        <f t="shared" si="105"/>
        <v>3.5960000000000001</v>
      </c>
      <c r="AB676">
        <f t="shared" si="118"/>
        <v>5.0146958904109589</v>
      </c>
      <c r="AF676" s="29">
        <f t="shared" si="106"/>
        <v>3.5959999999999996</v>
      </c>
      <c r="AG676" s="29">
        <f t="shared" si="117"/>
        <v>3.5959999999999996</v>
      </c>
    </row>
    <row r="677" spans="1:33" hidden="1">
      <c r="A677" s="7" t="s">
        <v>376</v>
      </c>
      <c r="B677" s="7" t="s">
        <v>377</v>
      </c>
      <c r="C677" s="7" t="s">
        <v>113</v>
      </c>
      <c r="D677" s="8">
        <v>38861</v>
      </c>
      <c r="E677" s="9">
        <v>145.08000000000001</v>
      </c>
      <c r="F677" s="8">
        <v>38861</v>
      </c>
      <c r="G677" s="10">
        <v>120</v>
      </c>
      <c r="H677" s="9">
        <v>69.2</v>
      </c>
      <c r="I677" s="11">
        <f t="shared" si="119"/>
        <v>42509</v>
      </c>
      <c r="J677" s="12">
        <f t="shared" si="100"/>
        <v>75.88000000000001</v>
      </c>
      <c r="K677" s="2">
        <f t="shared" si="101"/>
        <v>1.2090000000000001</v>
      </c>
      <c r="L677" s="1">
        <f t="shared" si="107"/>
        <v>42509</v>
      </c>
      <c r="M677" s="2">
        <f t="shared" si="102"/>
        <v>12.090000000000002</v>
      </c>
      <c r="N677" s="2">
        <f t="shared" si="103"/>
        <v>63.790000000000006</v>
      </c>
      <c r="O677" s="17">
        <f t="shared" si="98"/>
        <v>14.508000000000001</v>
      </c>
      <c r="P677" s="17">
        <f t="shared" si="108"/>
        <v>49.282000000000004</v>
      </c>
      <c r="Q677" s="17">
        <f t="shared" si="109"/>
        <v>14.508000000000001</v>
      </c>
      <c r="R677" s="17">
        <f t="shared" si="110"/>
        <v>34.774000000000001</v>
      </c>
      <c r="S677" s="17">
        <f t="shared" si="111"/>
        <v>14.508000000000001</v>
      </c>
      <c r="T677" s="18">
        <f t="shared" si="112"/>
        <v>20.265999999999998</v>
      </c>
      <c r="U677" s="17">
        <f t="shared" si="113"/>
        <v>14.508000000000001</v>
      </c>
      <c r="V677" s="18">
        <f t="shared" si="114"/>
        <v>5.7579999999999973</v>
      </c>
      <c r="W677" s="17">
        <f t="shared" si="115"/>
        <v>5.7579999999999973</v>
      </c>
      <c r="X677" s="17"/>
      <c r="Y677" s="20">
        <f t="shared" si="104"/>
        <v>38717</v>
      </c>
      <c r="Z677">
        <f t="shared" si="116"/>
        <v>-5.7237041095890415</v>
      </c>
      <c r="AA677">
        <f t="shared" si="105"/>
        <v>14.508000000000001</v>
      </c>
      <c r="AB677">
        <f t="shared" si="118"/>
        <v>20.231704109589042</v>
      </c>
      <c r="AF677" s="29">
        <f t="shared" si="106"/>
        <v>14.508000000000001</v>
      </c>
      <c r="AG677" s="29">
        <f t="shared" si="117"/>
        <v>14.508000000000001</v>
      </c>
    </row>
    <row r="678" spans="1:33" hidden="1">
      <c r="A678" s="7" t="s">
        <v>378</v>
      </c>
      <c r="B678" s="7" t="s">
        <v>379</v>
      </c>
      <c r="C678" s="7" t="s">
        <v>113</v>
      </c>
      <c r="D678" s="8">
        <v>38861</v>
      </c>
      <c r="E678" s="9">
        <v>145.08000000000001</v>
      </c>
      <c r="F678" s="8">
        <v>38861</v>
      </c>
      <c r="G678" s="10">
        <v>120</v>
      </c>
      <c r="H678" s="9">
        <v>69.2</v>
      </c>
      <c r="I678" s="11">
        <f t="shared" si="119"/>
        <v>42509</v>
      </c>
      <c r="J678" s="12">
        <f t="shared" si="100"/>
        <v>75.88000000000001</v>
      </c>
      <c r="K678" s="2">
        <f t="shared" si="101"/>
        <v>1.2090000000000001</v>
      </c>
      <c r="L678" s="1">
        <f t="shared" si="107"/>
        <v>42509</v>
      </c>
      <c r="M678" s="2">
        <f t="shared" si="102"/>
        <v>12.090000000000002</v>
      </c>
      <c r="N678" s="2">
        <f t="shared" si="103"/>
        <v>63.790000000000006</v>
      </c>
      <c r="O678" s="17">
        <f t="shared" si="98"/>
        <v>14.508000000000001</v>
      </c>
      <c r="P678" s="17">
        <f t="shared" si="108"/>
        <v>49.282000000000004</v>
      </c>
      <c r="Q678" s="17">
        <f t="shared" si="109"/>
        <v>14.508000000000001</v>
      </c>
      <c r="R678" s="17">
        <f t="shared" si="110"/>
        <v>34.774000000000001</v>
      </c>
      <c r="S678" s="17">
        <f t="shared" si="111"/>
        <v>14.508000000000001</v>
      </c>
      <c r="T678" s="18">
        <f t="shared" si="112"/>
        <v>20.265999999999998</v>
      </c>
      <c r="U678" s="17">
        <f t="shared" si="113"/>
        <v>14.508000000000001</v>
      </c>
      <c r="V678" s="18">
        <f t="shared" si="114"/>
        <v>5.7579999999999973</v>
      </c>
      <c r="W678" s="17">
        <f t="shared" si="115"/>
        <v>5.7579999999999973</v>
      </c>
      <c r="X678" s="17"/>
      <c r="Y678" s="20">
        <f t="shared" si="104"/>
        <v>38717</v>
      </c>
      <c r="Z678">
        <f t="shared" si="116"/>
        <v>-5.7237041095890415</v>
      </c>
      <c r="AA678">
        <f t="shared" si="105"/>
        <v>14.508000000000001</v>
      </c>
      <c r="AB678">
        <f t="shared" si="118"/>
        <v>20.231704109589042</v>
      </c>
      <c r="AF678" s="29">
        <f t="shared" si="106"/>
        <v>14.508000000000001</v>
      </c>
      <c r="AG678" s="29">
        <f t="shared" si="117"/>
        <v>14.508000000000001</v>
      </c>
    </row>
    <row r="679" spans="1:33" hidden="1">
      <c r="A679" s="7" t="s">
        <v>380</v>
      </c>
      <c r="B679" s="7" t="s">
        <v>381</v>
      </c>
      <c r="C679" s="7" t="s">
        <v>113</v>
      </c>
      <c r="D679" s="8">
        <v>38861</v>
      </c>
      <c r="E679" s="9">
        <v>145.08000000000001</v>
      </c>
      <c r="F679" s="8">
        <v>38861</v>
      </c>
      <c r="G679" s="10">
        <v>120</v>
      </c>
      <c r="H679" s="9">
        <v>69.2</v>
      </c>
      <c r="I679" s="11">
        <f t="shared" si="119"/>
        <v>42509</v>
      </c>
      <c r="J679" s="12">
        <f t="shared" si="100"/>
        <v>75.88000000000001</v>
      </c>
      <c r="K679" s="2">
        <f t="shared" si="101"/>
        <v>1.2090000000000001</v>
      </c>
      <c r="L679" s="1">
        <f t="shared" si="107"/>
        <v>42509</v>
      </c>
      <c r="M679" s="2">
        <f t="shared" si="102"/>
        <v>12.090000000000002</v>
      </c>
      <c r="N679" s="2">
        <f t="shared" si="103"/>
        <v>63.790000000000006</v>
      </c>
      <c r="O679" s="17">
        <f t="shared" si="98"/>
        <v>14.508000000000001</v>
      </c>
      <c r="P679" s="17">
        <f t="shared" si="108"/>
        <v>49.282000000000004</v>
      </c>
      <c r="Q679" s="17">
        <f t="shared" si="109"/>
        <v>14.508000000000001</v>
      </c>
      <c r="R679" s="17">
        <f t="shared" si="110"/>
        <v>34.774000000000001</v>
      </c>
      <c r="S679" s="17">
        <f t="shared" si="111"/>
        <v>14.508000000000001</v>
      </c>
      <c r="T679" s="18">
        <f t="shared" si="112"/>
        <v>20.265999999999998</v>
      </c>
      <c r="U679" s="17">
        <f t="shared" si="113"/>
        <v>14.508000000000001</v>
      </c>
      <c r="V679" s="18">
        <f t="shared" si="114"/>
        <v>5.7579999999999973</v>
      </c>
      <c r="W679" s="17">
        <f t="shared" si="115"/>
        <v>5.7579999999999973</v>
      </c>
      <c r="X679" s="17"/>
      <c r="Y679" s="20">
        <f t="shared" si="104"/>
        <v>38717</v>
      </c>
      <c r="Z679">
        <f t="shared" si="116"/>
        <v>-5.7237041095890415</v>
      </c>
      <c r="AA679">
        <f t="shared" si="105"/>
        <v>14.508000000000001</v>
      </c>
      <c r="AB679">
        <f t="shared" si="118"/>
        <v>20.231704109589042</v>
      </c>
      <c r="AF679" s="29">
        <f t="shared" si="106"/>
        <v>14.508000000000001</v>
      </c>
      <c r="AG679" s="29">
        <f t="shared" si="117"/>
        <v>14.508000000000001</v>
      </c>
    </row>
    <row r="680" spans="1:33" hidden="1">
      <c r="A680" s="7" t="s">
        <v>382</v>
      </c>
      <c r="B680" s="7" t="s">
        <v>383</v>
      </c>
      <c r="C680" s="7" t="s">
        <v>113</v>
      </c>
      <c r="D680" s="8">
        <v>38861</v>
      </c>
      <c r="E680" s="9">
        <v>145.08000000000001</v>
      </c>
      <c r="F680" s="8">
        <v>38861</v>
      </c>
      <c r="G680" s="10">
        <v>120</v>
      </c>
      <c r="H680" s="9">
        <v>69.2</v>
      </c>
      <c r="I680" s="11">
        <f t="shared" si="119"/>
        <v>42509</v>
      </c>
      <c r="J680" s="12">
        <f t="shared" si="100"/>
        <v>75.88000000000001</v>
      </c>
      <c r="K680" s="2">
        <f t="shared" si="101"/>
        <v>1.2090000000000001</v>
      </c>
      <c r="L680" s="1">
        <f t="shared" si="107"/>
        <v>42509</v>
      </c>
      <c r="M680" s="2">
        <f t="shared" si="102"/>
        <v>12.090000000000002</v>
      </c>
      <c r="N680" s="2">
        <f t="shared" si="103"/>
        <v>63.790000000000006</v>
      </c>
      <c r="O680" s="17">
        <f t="shared" si="98"/>
        <v>14.508000000000001</v>
      </c>
      <c r="P680" s="17">
        <f t="shared" si="108"/>
        <v>49.282000000000004</v>
      </c>
      <c r="Q680" s="17">
        <f t="shared" si="109"/>
        <v>14.508000000000001</v>
      </c>
      <c r="R680" s="17">
        <f t="shared" si="110"/>
        <v>34.774000000000001</v>
      </c>
      <c r="S680" s="17">
        <f t="shared" si="111"/>
        <v>14.508000000000001</v>
      </c>
      <c r="T680" s="18">
        <f t="shared" si="112"/>
        <v>20.265999999999998</v>
      </c>
      <c r="U680" s="17">
        <f t="shared" si="113"/>
        <v>14.508000000000001</v>
      </c>
      <c r="V680" s="18">
        <f t="shared" si="114"/>
        <v>5.7579999999999973</v>
      </c>
      <c r="W680" s="17">
        <f t="shared" si="115"/>
        <v>5.7579999999999973</v>
      </c>
      <c r="X680" s="17"/>
      <c r="Y680" s="20">
        <f t="shared" si="104"/>
        <v>38717</v>
      </c>
      <c r="Z680">
        <f t="shared" si="116"/>
        <v>-5.7237041095890415</v>
      </c>
      <c r="AA680">
        <f t="shared" si="105"/>
        <v>14.508000000000001</v>
      </c>
      <c r="AB680">
        <f t="shared" si="118"/>
        <v>20.231704109589042</v>
      </c>
      <c r="AF680" s="29">
        <f t="shared" si="106"/>
        <v>14.508000000000001</v>
      </c>
      <c r="AG680" s="29">
        <f t="shared" si="117"/>
        <v>14.508000000000001</v>
      </c>
    </row>
    <row r="681" spans="1:33" hidden="1">
      <c r="A681" s="7" t="s">
        <v>384</v>
      </c>
      <c r="B681" s="7" t="s">
        <v>385</v>
      </c>
      <c r="C681" s="7" t="s">
        <v>113</v>
      </c>
      <c r="D681" s="8">
        <v>38861</v>
      </c>
      <c r="E681" s="9">
        <v>145.08000000000001</v>
      </c>
      <c r="F681" s="8">
        <v>38861</v>
      </c>
      <c r="G681" s="10">
        <v>120</v>
      </c>
      <c r="H681" s="9">
        <v>69.2</v>
      </c>
      <c r="I681" s="11">
        <f t="shared" si="119"/>
        <v>42509</v>
      </c>
      <c r="J681" s="12">
        <f t="shared" si="100"/>
        <v>75.88000000000001</v>
      </c>
      <c r="K681" s="2">
        <f t="shared" si="101"/>
        <v>1.2090000000000001</v>
      </c>
      <c r="L681" s="1">
        <f t="shared" si="107"/>
        <v>42509</v>
      </c>
      <c r="M681" s="2">
        <f t="shared" si="102"/>
        <v>12.090000000000002</v>
      </c>
      <c r="N681" s="2">
        <f t="shared" si="103"/>
        <v>63.790000000000006</v>
      </c>
      <c r="O681" s="17">
        <f t="shared" si="98"/>
        <v>14.508000000000001</v>
      </c>
      <c r="P681" s="17">
        <f t="shared" si="108"/>
        <v>49.282000000000004</v>
      </c>
      <c r="Q681" s="17">
        <f t="shared" si="109"/>
        <v>14.508000000000001</v>
      </c>
      <c r="R681" s="17">
        <f t="shared" si="110"/>
        <v>34.774000000000001</v>
      </c>
      <c r="S681" s="17">
        <f t="shared" si="111"/>
        <v>14.508000000000001</v>
      </c>
      <c r="T681" s="18">
        <f t="shared" si="112"/>
        <v>20.265999999999998</v>
      </c>
      <c r="U681" s="17">
        <f t="shared" si="113"/>
        <v>14.508000000000001</v>
      </c>
      <c r="V681" s="18">
        <f t="shared" si="114"/>
        <v>5.7579999999999973</v>
      </c>
      <c r="W681" s="17">
        <f t="shared" si="115"/>
        <v>5.7579999999999973</v>
      </c>
      <c r="X681" s="17"/>
      <c r="Y681" s="20">
        <f t="shared" si="104"/>
        <v>38717</v>
      </c>
      <c r="Z681">
        <f t="shared" si="116"/>
        <v>-5.7237041095890415</v>
      </c>
      <c r="AA681">
        <f t="shared" si="105"/>
        <v>14.508000000000001</v>
      </c>
      <c r="AB681">
        <f t="shared" si="118"/>
        <v>20.231704109589042</v>
      </c>
      <c r="AF681" s="29">
        <f t="shared" si="106"/>
        <v>14.508000000000001</v>
      </c>
      <c r="AG681" s="29">
        <f t="shared" si="117"/>
        <v>14.508000000000001</v>
      </c>
    </row>
    <row r="682" spans="1:33" hidden="1">
      <c r="A682" s="7" t="s">
        <v>386</v>
      </c>
      <c r="B682" s="7" t="s">
        <v>387</v>
      </c>
      <c r="C682" s="7" t="s">
        <v>113</v>
      </c>
      <c r="D682" s="8">
        <v>38861</v>
      </c>
      <c r="E682" s="9">
        <v>145.08000000000001</v>
      </c>
      <c r="F682" s="8">
        <v>38861</v>
      </c>
      <c r="G682" s="10">
        <v>120</v>
      </c>
      <c r="H682" s="9">
        <v>69.2</v>
      </c>
      <c r="I682" s="11">
        <f t="shared" si="119"/>
        <v>42509</v>
      </c>
      <c r="J682" s="12">
        <f t="shared" si="100"/>
        <v>75.88000000000001</v>
      </c>
      <c r="K682" s="2">
        <f t="shared" si="101"/>
        <v>1.2090000000000001</v>
      </c>
      <c r="L682" s="1">
        <f t="shared" si="107"/>
        <v>42509</v>
      </c>
      <c r="M682" s="2">
        <f t="shared" si="102"/>
        <v>12.090000000000002</v>
      </c>
      <c r="N682" s="2">
        <f t="shared" si="103"/>
        <v>63.790000000000006</v>
      </c>
      <c r="O682" s="17">
        <f t="shared" si="98"/>
        <v>14.508000000000001</v>
      </c>
      <c r="P682" s="17">
        <f t="shared" si="108"/>
        <v>49.282000000000004</v>
      </c>
      <c r="Q682" s="17">
        <f t="shared" si="109"/>
        <v>14.508000000000001</v>
      </c>
      <c r="R682" s="17">
        <f t="shared" si="110"/>
        <v>34.774000000000001</v>
      </c>
      <c r="S682" s="17">
        <f t="shared" si="111"/>
        <v>14.508000000000001</v>
      </c>
      <c r="T682" s="18">
        <f t="shared" si="112"/>
        <v>20.265999999999998</v>
      </c>
      <c r="U682" s="17">
        <f t="shared" si="113"/>
        <v>14.508000000000001</v>
      </c>
      <c r="V682" s="18">
        <f t="shared" si="114"/>
        <v>5.7579999999999973</v>
      </c>
      <c r="W682" s="17">
        <f t="shared" si="115"/>
        <v>5.7579999999999973</v>
      </c>
      <c r="X682" s="17"/>
      <c r="Y682" s="20">
        <f t="shared" si="104"/>
        <v>38717</v>
      </c>
      <c r="Z682">
        <f t="shared" si="116"/>
        <v>-5.7237041095890415</v>
      </c>
      <c r="AA682">
        <f t="shared" si="105"/>
        <v>14.508000000000001</v>
      </c>
      <c r="AB682">
        <f t="shared" si="118"/>
        <v>20.231704109589042</v>
      </c>
      <c r="AF682" s="29">
        <f t="shared" si="106"/>
        <v>14.508000000000001</v>
      </c>
      <c r="AG682" s="29">
        <f t="shared" si="117"/>
        <v>14.508000000000001</v>
      </c>
    </row>
    <row r="683" spans="1:33" hidden="1">
      <c r="A683" s="7" t="s">
        <v>388</v>
      </c>
      <c r="B683" s="7" t="s">
        <v>389</v>
      </c>
      <c r="C683" s="7" t="s">
        <v>113</v>
      </c>
      <c r="D683" s="8">
        <v>38861</v>
      </c>
      <c r="E683" s="9">
        <v>145.08000000000001</v>
      </c>
      <c r="F683" s="8">
        <v>38861</v>
      </c>
      <c r="G683" s="10">
        <v>120</v>
      </c>
      <c r="H683" s="9">
        <v>69.2</v>
      </c>
      <c r="I683" s="11">
        <f t="shared" si="119"/>
        <v>42509</v>
      </c>
      <c r="J683" s="12">
        <f t="shared" si="100"/>
        <v>75.88000000000001</v>
      </c>
      <c r="K683" s="2">
        <f t="shared" si="101"/>
        <v>1.2090000000000001</v>
      </c>
      <c r="L683" s="1">
        <f t="shared" si="107"/>
        <v>42509</v>
      </c>
      <c r="M683" s="2">
        <f t="shared" si="102"/>
        <v>12.090000000000002</v>
      </c>
      <c r="N683" s="2">
        <f t="shared" si="103"/>
        <v>63.790000000000006</v>
      </c>
      <c r="O683" s="17">
        <f t="shared" si="98"/>
        <v>14.508000000000001</v>
      </c>
      <c r="P683" s="17">
        <f t="shared" si="108"/>
        <v>49.282000000000004</v>
      </c>
      <c r="Q683" s="17">
        <f t="shared" si="109"/>
        <v>14.508000000000001</v>
      </c>
      <c r="R683" s="17">
        <f t="shared" si="110"/>
        <v>34.774000000000001</v>
      </c>
      <c r="S683" s="17">
        <f t="shared" si="111"/>
        <v>14.508000000000001</v>
      </c>
      <c r="T683" s="18">
        <f t="shared" si="112"/>
        <v>20.265999999999998</v>
      </c>
      <c r="U683" s="17">
        <f t="shared" si="113"/>
        <v>14.508000000000001</v>
      </c>
      <c r="V683" s="18">
        <f t="shared" si="114"/>
        <v>5.7579999999999973</v>
      </c>
      <c r="W683" s="17">
        <f t="shared" si="115"/>
        <v>5.7579999999999973</v>
      </c>
      <c r="X683" s="17"/>
      <c r="Y683" s="20">
        <f t="shared" si="104"/>
        <v>38717</v>
      </c>
      <c r="Z683">
        <f t="shared" si="116"/>
        <v>-5.7237041095890415</v>
      </c>
      <c r="AA683">
        <f t="shared" si="105"/>
        <v>14.508000000000001</v>
      </c>
      <c r="AB683">
        <f t="shared" si="118"/>
        <v>20.231704109589042</v>
      </c>
      <c r="AF683" s="29">
        <f t="shared" si="106"/>
        <v>14.508000000000001</v>
      </c>
      <c r="AG683" s="29">
        <f t="shared" si="117"/>
        <v>14.508000000000001</v>
      </c>
    </row>
    <row r="684" spans="1:33" hidden="1">
      <c r="A684" s="7" t="s">
        <v>390</v>
      </c>
      <c r="B684" s="7" t="s">
        <v>391</v>
      </c>
      <c r="C684" s="7" t="s">
        <v>113</v>
      </c>
      <c r="D684" s="8">
        <v>38861</v>
      </c>
      <c r="E684" s="9">
        <v>145.08000000000001</v>
      </c>
      <c r="F684" s="8">
        <v>38861</v>
      </c>
      <c r="G684" s="10">
        <v>120</v>
      </c>
      <c r="H684" s="9">
        <v>69.2</v>
      </c>
      <c r="I684" s="11">
        <f t="shared" si="119"/>
        <v>42509</v>
      </c>
      <c r="J684" s="12">
        <f t="shared" si="100"/>
        <v>75.88000000000001</v>
      </c>
      <c r="K684" s="2">
        <f t="shared" si="101"/>
        <v>1.2090000000000001</v>
      </c>
      <c r="L684" s="1">
        <f t="shared" si="107"/>
        <v>42509</v>
      </c>
      <c r="M684" s="2">
        <f t="shared" si="102"/>
        <v>12.090000000000002</v>
      </c>
      <c r="N684" s="2">
        <f t="shared" si="103"/>
        <v>63.790000000000006</v>
      </c>
      <c r="O684" s="17">
        <f t="shared" si="98"/>
        <v>14.508000000000001</v>
      </c>
      <c r="P684" s="17">
        <f t="shared" si="108"/>
        <v>49.282000000000004</v>
      </c>
      <c r="Q684" s="17">
        <f t="shared" si="109"/>
        <v>14.508000000000001</v>
      </c>
      <c r="R684" s="17">
        <f t="shared" si="110"/>
        <v>34.774000000000001</v>
      </c>
      <c r="S684" s="17">
        <f t="shared" si="111"/>
        <v>14.508000000000001</v>
      </c>
      <c r="T684" s="18">
        <f t="shared" si="112"/>
        <v>20.265999999999998</v>
      </c>
      <c r="U684" s="17">
        <f t="shared" si="113"/>
        <v>14.508000000000001</v>
      </c>
      <c r="V684" s="18">
        <f t="shared" si="114"/>
        <v>5.7579999999999973</v>
      </c>
      <c r="W684" s="17">
        <f t="shared" si="115"/>
        <v>5.7579999999999973</v>
      </c>
      <c r="X684" s="17"/>
      <c r="Y684" s="20">
        <f t="shared" si="104"/>
        <v>38717</v>
      </c>
      <c r="Z684">
        <f t="shared" si="116"/>
        <v>-5.7237041095890415</v>
      </c>
      <c r="AA684">
        <f t="shared" si="105"/>
        <v>14.508000000000001</v>
      </c>
      <c r="AB684">
        <f t="shared" si="118"/>
        <v>20.231704109589042</v>
      </c>
      <c r="AF684" s="29">
        <f t="shared" si="106"/>
        <v>14.508000000000001</v>
      </c>
      <c r="AG684" s="29">
        <f t="shared" si="117"/>
        <v>14.508000000000001</v>
      </c>
    </row>
    <row r="685" spans="1:33" hidden="1">
      <c r="A685" s="7" t="s">
        <v>392</v>
      </c>
      <c r="B685" s="7" t="s">
        <v>393</v>
      </c>
      <c r="C685" s="7" t="s">
        <v>113</v>
      </c>
      <c r="D685" s="8">
        <v>38861</v>
      </c>
      <c r="E685" s="9">
        <v>145.08000000000001</v>
      </c>
      <c r="F685" s="8">
        <v>38861</v>
      </c>
      <c r="G685" s="10">
        <v>120</v>
      </c>
      <c r="H685" s="9">
        <v>69.2</v>
      </c>
      <c r="I685" s="11">
        <f t="shared" si="119"/>
        <v>42509</v>
      </c>
      <c r="J685" s="12">
        <f t="shared" si="100"/>
        <v>75.88000000000001</v>
      </c>
      <c r="K685" s="2">
        <f t="shared" si="101"/>
        <v>1.2090000000000001</v>
      </c>
      <c r="L685" s="1">
        <f t="shared" si="107"/>
        <v>42509</v>
      </c>
      <c r="M685" s="2">
        <f t="shared" si="102"/>
        <v>12.090000000000002</v>
      </c>
      <c r="N685" s="2">
        <f t="shared" si="103"/>
        <v>63.790000000000006</v>
      </c>
      <c r="O685" s="17">
        <f t="shared" si="98"/>
        <v>14.508000000000001</v>
      </c>
      <c r="P685" s="17">
        <f t="shared" si="108"/>
        <v>49.282000000000004</v>
      </c>
      <c r="Q685" s="17">
        <f t="shared" si="109"/>
        <v>14.508000000000001</v>
      </c>
      <c r="R685" s="17">
        <f t="shared" si="110"/>
        <v>34.774000000000001</v>
      </c>
      <c r="S685" s="17">
        <f t="shared" si="111"/>
        <v>14.508000000000001</v>
      </c>
      <c r="T685" s="18">
        <f t="shared" si="112"/>
        <v>20.265999999999998</v>
      </c>
      <c r="U685" s="17">
        <f t="shared" si="113"/>
        <v>14.508000000000001</v>
      </c>
      <c r="V685" s="18">
        <f t="shared" si="114"/>
        <v>5.7579999999999973</v>
      </c>
      <c r="W685" s="17">
        <f t="shared" si="115"/>
        <v>5.7579999999999973</v>
      </c>
      <c r="X685" s="17"/>
      <c r="Y685" s="20">
        <f t="shared" si="104"/>
        <v>38717</v>
      </c>
      <c r="Z685">
        <f t="shared" si="116"/>
        <v>-5.7237041095890415</v>
      </c>
      <c r="AA685">
        <f t="shared" si="105"/>
        <v>14.508000000000001</v>
      </c>
      <c r="AB685">
        <f t="shared" si="118"/>
        <v>20.231704109589042</v>
      </c>
      <c r="AF685" s="29">
        <f t="shared" si="106"/>
        <v>14.508000000000001</v>
      </c>
      <c r="AG685" s="29">
        <f t="shared" si="117"/>
        <v>14.508000000000001</v>
      </c>
    </row>
    <row r="686" spans="1:33" hidden="1">
      <c r="A686" s="7" t="s">
        <v>394</v>
      </c>
      <c r="B686" s="7" t="s">
        <v>395</v>
      </c>
      <c r="C686" s="7" t="s">
        <v>113</v>
      </c>
      <c r="D686" s="8">
        <v>38861</v>
      </c>
      <c r="E686" s="9">
        <v>145.08000000000001</v>
      </c>
      <c r="F686" s="8">
        <v>38861</v>
      </c>
      <c r="G686" s="10">
        <v>120</v>
      </c>
      <c r="H686" s="9">
        <v>69.2</v>
      </c>
      <c r="I686" s="11">
        <f t="shared" si="119"/>
        <v>42509</v>
      </c>
      <c r="J686" s="12">
        <f t="shared" si="100"/>
        <v>75.88000000000001</v>
      </c>
      <c r="K686" s="2">
        <f t="shared" si="101"/>
        <v>1.2090000000000001</v>
      </c>
      <c r="L686" s="1">
        <f t="shared" si="107"/>
        <v>42509</v>
      </c>
      <c r="M686" s="2">
        <f t="shared" si="102"/>
        <v>12.090000000000002</v>
      </c>
      <c r="N686" s="2">
        <f t="shared" si="103"/>
        <v>63.790000000000006</v>
      </c>
      <c r="O686" s="17">
        <f t="shared" si="98"/>
        <v>14.508000000000001</v>
      </c>
      <c r="P686" s="17">
        <f t="shared" si="108"/>
        <v>49.282000000000004</v>
      </c>
      <c r="Q686" s="17">
        <f t="shared" si="109"/>
        <v>14.508000000000001</v>
      </c>
      <c r="R686" s="17">
        <f t="shared" si="110"/>
        <v>34.774000000000001</v>
      </c>
      <c r="S686" s="17">
        <f t="shared" si="111"/>
        <v>14.508000000000001</v>
      </c>
      <c r="T686" s="18">
        <f t="shared" si="112"/>
        <v>20.265999999999998</v>
      </c>
      <c r="U686" s="17">
        <f t="shared" si="113"/>
        <v>14.508000000000001</v>
      </c>
      <c r="V686" s="18">
        <f t="shared" si="114"/>
        <v>5.7579999999999973</v>
      </c>
      <c r="W686" s="17">
        <f t="shared" si="115"/>
        <v>5.7579999999999973</v>
      </c>
      <c r="X686" s="17"/>
      <c r="Y686" s="20">
        <f t="shared" si="104"/>
        <v>38717</v>
      </c>
      <c r="Z686">
        <f t="shared" si="116"/>
        <v>-5.7237041095890415</v>
      </c>
      <c r="AA686">
        <f t="shared" si="105"/>
        <v>14.508000000000001</v>
      </c>
      <c r="AB686">
        <f t="shared" si="118"/>
        <v>20.231704109589042</v>
      </c>
      <c r="AF686" s="29">
        <f t="shared" si="106"/>
        <v>14.508000000000001</v>
      </c>
      <c r="AG686" s="29">
        <f t="shared" si="117"/>
        <v>14.508000000000001</v>
      </c>
    </row>
    <row r="687" spans="1:33" hidden="1">
      <c r="A687" s="7" t="s">
        <v>396</v>
      </c>
      <c r="B687" s="7" t="s">
        <v>397</v>
      </c>
      <c r="C687" s="7" t="s">
        <v>113</v>
      </c>
      <c r="D687" s="8">
        <v>38868</v>
      </c>
      <c r="E687" s="9">
        <v>145.08000000000001</v>
      </c>
      <c r="F687" s="8">
        <v>38868</v>
      </c>
      <c r="G687" s="10">
        <v>120</v>
      </c>
      <c r="H687" s="9">
        <v>68.92</v>
      </c>
      <c r="I687" s="11">
        <f t="shared" si="119"/>
        <v>42516</v>
      </c>
      <c r="J687" s="12">
        <f t="shared" si="100"/>
        <v>76.160000000000011</v>
      </c>
      <c r="K687" s="2">
        <f t="shared" si="101"/>
        <v>1.2090000000000001</v>
      </c>
      <c r="L687" s="1">
        <f t="shared" si="107"/>
        <v>42516</v>
      </c>
      <c r="M687" s="2">
        <f t="shared" si="102"/>
        <v>12.090000000000002</v>
      </c>
      <c r="N687" s="2">
        <f t="shared" si="103"/>
        <v>64.070000000000007</v>
      </c>
      <c r="O687" s="17">
        <f t="shared" ref="O687:O744" si="120">IF((K687*12)&gt;N687,N687,(K687*12))</f>
        <v>14.508000000000001</v>
      </c>
      <c r="P687" s="17">
        <f t="shared" si="108"/>
        <v>49.562000000000005</v>
      </c>
      <c r="Q687" s="17">
        <f t="shared" si="109"/>
        <v>14.508000000000001</v>
      </c>
      <c r="R687" s="17">
        <f t="shared" si="110"/>
        <v>35.054000000000002</v>
      </c>
      <c r="S687" s="17">
        <f t="shared" si="111"/>
        <v>14.508000000000001</v>
      </c>
      <c r="T687" s="18">
        <f t="shared" si="112"/>
        <v>20.545999999999999</v>
      </c>
      <c r="U687" s="17">
        <f t="shared" si="113"/>
        <v>14.508000000000001</v>
      </c>
      <c r="V687" s="18">
        <f t="shared" si="114"/>
        <v>6.0379999999999985</v>
      </c>
      <c r="W687" s="17">
        <f t="shared" si="115"/>
        <v>6.0379999999999985</v>
      </c>
      <c r="X687" s="17"/>
      <c r="Y687" s="20">
        <f t="shared" si="104"/>
        <v>38717</v>
      </c>
      <c r="Z687">
        <f t="shared" si="116"/>
        <v>-6.0019397260273983</v>
      </c>
      <c r="AA687">
        <f t="shared" si="105"/>
        <v>14.508000000000001</v>
      </c>
      <c r="AB687">
        <f t="shared" si="118"/>
        <v>20.509939726027397</v>
      </c>
      <c r="AF687" s="29">
        <f t="shared" si="106"/>
        <v>14.508000000000001</v>
      </c>
      <c r="AG687" s="29">
        <f t="shared" si="117"/>
        <v>14.508000000000001</v>
      </c>
    </row>
    <row r="688" spans="1:33" hidden="1">
      <c r="A688" s="7" t="s">
        <v>398</v>
      </c>
      <c r="B688" s="7" t="s">
        <v>399</v>
      </c>
      <c r="C688" s="7" t="s">
        <v>113</v>
      </c>
      <c r="D688" s="8">
        <v>38868</v>
      </c>
      <c r="E688" s="9">
        <v>145.08000000000001</v>
      </c>
      <c r="F688" s="8">
        <v>38868</v>
      </c>
      <c r="G688" s="10">
        <v>120</v>
      </c>
      <c r="H688" s="9">
        <v>68.92</v>
      </c>
      <c r="I688" s="11">
        <f t="shared" si="119"/>
        <v>42516</v>
      </c>
      <c r="J688" s="12">
        <f t="shared" si="100"/>
        <v>76.160000000000011</v>
      </c>
      <c r="K688" s="2">
        <f t="shared" si="101"/>
        <v>1.2090000000000001</v>
      </c>
      <c r="L688" s="1">
        <f t="shared" si="107"/>
        <v>42516</v>
      </c>
      <c r="M688" s="2">
        <f t="shared" si="102"/>
        <v>12.090000000000002</v>
      </c>
      <c r="N688" s="2">
        <f t="shared" si="103"/>
        <v>64.070000000000007</v>
      </c>
      <c r="O688" s="17">
        <f t="shared" si="120"/>
        <v>14.508000000000001</v>
      </c>
      <c r="P688" s="17">
        <f t="shared" si="108"/>
        <v>49.562000000000005</v>
      </c>
      <c r="Q688" s="17">
        <f t="shared" si="109"/>
        <v>14.508000000000001</v>
      </c>
      <c r="R688" s="17">
        <f t="shared" si="110"/>
        <v>35.054000000000002</v>
      </c>
      <c r="S688" s="17">
        <f t="shared" si="111"/>
        <v>14.508000000000001</v>
      </c>
      <c r="T688" s="18">
        <f t="shared" si="112"/>
        <v>20.545999999999999</v>
      </c>
      <c r="U688" s="17">
        <f t="shared" si="113"/>
        <v>14.508000000000001</v>
      </c>
      <c r="V688" s="18">
        <f t="shared" si="114"/>
        <v>6.0379999999999985</v>
      </c>
      <c r="W688" s="17">
        <f t="shared" si="115"/>
        <v>6.0379999999999985</v>
      </c>
      <c r="X688" s="17"/>
      <c r="Y688" s="20">
        <f t="shared" si="104"/>
        <v>38717</v>
      </c>
      <c r="Z688">
        <f t="shared" si="116"/>
        <v>-6.0019397260273983</v>
      </c>
      <c r="AA688">
        <f t="shared" si="105"/>
        <v>14.508000000000001</v>
      </c>
      <c r="AB688">
        <f t="shared" si="118"/>
        <v>20.509939726027397</v>
      </c>
      <c r="AF688" s="29">
        <f t="shared" si="106"/>
        <v>14.508000000000001</v>
      </c>
      <c r="AG688" s="29">
        <f t="shared" si="117"/>
        <v>14.508000000000001</v>
      </c>
    </row>
    <row r="689" spans="1:33" hidden="1">
      <c r="A689" s="7" t="s">
        <v>400</v>
      </c>
      <c r="B689" s="7" t="s">
        <v>401</v>
      </c>
      <c r="C689" s="7" t="s">
        <v>113</v>
      </c>
      <c r="D689" s="8">
        <v>38868</v>
      </c>
      <c r="E689" s="9">
        <v>145.08000000000001</v>
      </c>
      <c r="F689" s="8">
        <v>38868</v>
      </c>
      <c r="G689" s="10">
        <v>120</v>
      </c>
      <c r="H689" s="9">
        <v>68.92</v>
      </c>
      <c r="I689" s="11">
        <f t="shared" si="119"/>
        <v>42516</v>
      </c>
      <c r="J689" s="12">
        <f t="shared" si="100"/>
        <v>76.160000000000011</v>
      </c>
      <c r="K689" s="2">
        <f t="shared" si="101"/>
        <v>1.2090000000000001</v>
      </c>
      <c r="L689" s="1">
        <f t="shared" si="107"/>
        <v>42516</v>
      </c>
      <c r="M689" s="2">
        <f t="shared" si="102"/>
        <v>12.090000000000002</v>
      </c>
      <c r="N689" s="2">
        <f t="shared" si="103"/>
        <v>64.070000000000007</v>
      </c>
      <c r="O689" s="17">
        <f t="shared" si="120"/>
        <v>14.508000000000001</v>
      </c>
      <c r="P689" s="17">
        <f t="shared" si="108"/>
        <v>49.562000000000005</v>
      </c>
      <c r="Q689" s="17">
        <f t="shared" si="109"/>
        <v>14.508000000000001</v>
      </c>
      <c r="R689" s="17">
        <f t="shared" si="110"/>
        <v>35.054000000000002</v>
      </c>
      <c r="S689" s="17">
        <f t="shared" si="111"/>
        <v>14.508000000000001</v>
      </c>
      <c r="T689" s="18">
        <f t="shared" si="112"/>
        <v>20.545999999999999</v>
      </c>
      <c r="U689" s="17">
        <f t="shared" si="113"/>
        <v>14.508000000000001</v>
      </c>
      <c r="V689" s="18">
        <f t="shared" si="114"/>
        <v>6.0379999999999985</v>
      </c>
      <c r="W689" s="17">
        <f t="shared" si="115"/>
        <v>6.0379999999999985</v>
      </c>
      <c r="X689" s="17"/>
      <c r="Y689" s="20">
        <f t="shared" si="104"/>
        <v>38717</v>
      </c>
      <c r="Z689">
        <f t="shared" si="116"/>
        <v>-6.0019397260273983</v>
      </c>
      <c r="AA689">
        <f t="shared" si="105"/>
        <v>14.508000000000001</v>
      </c>
      <c r="AB689">
        <f t="shared" si="118"/>
        <v>20.509939726027397</v>
      </c>
      <c r="AF689" s="29">
        <f t="shared" si="106"/>
        <v>14.508000000000001</v>
      </c>
      <c r="AG689" s="29">
        <f t="shared" si="117"/>
        <v>14.508000000000001</v>
      </c>
    </row>
    <row r="690" spans="1:33" hidden="1">
      <c r="A690" s="7" t="s">
        <v>402</v>
      </c>
      <c r="B690" s="7" t="s">
        <v>403</v>
      </c>
      <c r="C690" s="7" t="s">
        <v>113</v>
      </c>
      <c r="D690" s="8">
        <v>38868</v>
      </c>
      <c r="E690" s="9">
        <v>145.08000000000001</v>
      </c>
      <c r="F690" s="8">
        <v>38868</v>
      </c>
      <c r="G690" s="10">
        <v>120</v>
      </c>
      <c r="H690" s="9">
        <v>68.92</v>
      </c>
      <c r="I690" s="11">
        <f t="shared" si="119"/>
        <v>42516</v>
      </c>
      <c r="J690" s="12">
        <f t="shared" si="100"/>
        <v>76.160000000000011</v>
      </c>
      <c r="K690" s="2">
        <f t="shared" si="101"/>
        <v>1.2090000000000001</v>
      </c>
      <c r="L690" s="1">
        <f t="shared" si="107"/>
        <v>42516</v>
      </c>
      <c r="M690" s="2">
        <f t="shared" si="102"/>
        <v>12.090000000000002</v>
      </c>
      <c r="N690" s="2">
        <f t="shared" si="103"/>
        <v>64.070000000000007</v>
      </c>
      <c r="O690" s="17">
        <f t="shared" si="120"/>
        <v>14.508000000000001</v>
      </c>
      <c r="P690" s="17">
        <f t="shared" si="108"/>
        <v>49.562000000000005</v>
      </c>
      <c r="Q690" s="17">
        <f t="shared" si="109"/>
        <v>14.508000000000001</v>
      </c>
      <c r="R690" s="17">
        <f t="shared" si="110"/>
        <v>35.054000000000002</v>
      </c>
      <c r="S690" s="17">
        <f t="shared" si="111"/>
        <v>14.508000000000001</v>
      </c>
      <c r="T690" s="18">
        <f t="shared" si="112"/>
        <v>20.545999999999999</v>
      </c>
      <c r="U690" s="17">
        <f t="shared" si="113"/>
        <v>14.508000000000001</v>
      </c>
      <c r="V690" s="18">
        <f t="shared" si="114"/>
        <v>6.0379999999999985</v>
      </c>
      <c r="W690" s="17">
        <f t="shared" si="115"/>
        <v>6.0379999999999985</v>
      </c>
      <c r="X690" s="17"/>
      <c r="Y690" s="20">
        <f t="shared" si="104"/>
        <v>38717</v>
      </c>
      <c r="Z690">
        <f t="shared" si="116"/>
        <v>-6.0019397260273983</v>
      </c>
      <c r="AA690">
        <f t="shared" si="105"/>
        <v>14.508000000000001</v>
      </c>
      <c r="AB690">
        <f t="shared" si="118"/>
        <v>20.509939726027397</v>
      </c>
      <c r="AF690" s="29">
        <f t="shared" si="106"/>
        <v>14.508000000000001</v>
      </c>
      <c r="AG690" s="29">
        <f t="shared" si="117"/>
        <v>14.508000000000001</v>
      </c>
    </row>
    <row r="691" spans="1:33" hidden="1">
      <c r="A691" s="7" t="s">
        <v>404</v>
      </c>
      <c r="B691" s="7" t="s">
        <v>405</v>
      </c>
      <c r="C691" s="7" t="s">
        <v>113</v>
      </c>
      <c r="D691" s="8">
        <v>38868</v>
      </c>
      <c r="E691" s="9">
        <v>145.08000000000001</v>
      </c>
      <c r="F691" s="8">
        <v>38868</v>
      </c>
      <c r="G691" s="10">
        <v>120</v>
      </c>
      <c r="H691" s="9">
        <v>68.92</v>
      </c>
      <c r="I691" s="11">
        <f t="shared" si="119"/>
        <v>42516</v>
      </c>
      <c r="J691" s="12">
        <f t="shared" si="100"/>
        <v>76.160000000000011</v>
      </c>
      <c r="K691" s="2">
        <f t="shared" si="101"/>
        <v>1.2090000000000001</v>
      </c>
      <c r="L691" s="1">
        <f t="shared" si="107"/>
        <v>42516</v>
      </c>
      <c r="M691" s="2">
        <f t="shared" si="102"/>
        <v>12.090000000000002</v>
      </c>
      <c r="N691" s="2">
        <f t="shared" si="103"/>
        <v>64.070000000000007</v>
      </c>
      <c r="O691" s="17">
        <f t="shared" si="120"/>
        <v>14.508000000000001</v>
      </c>
      <c r="P691" s="17">
        <f t="shared" si="108"/>
        <v>49.562000000000005</v>
      </c>
      <c r="Q691" s="17">
        <f t="shared" si="109"/>
        <v>14.508000000000001</v>
      </c>
      <c r="R691" s="17">
        <f t="shared" si="110"/>
        <v>35.054000000000002</v>
      </c>
      <c r="S691" s="17">
        <f t="shared" si="111"/>
        <v>14.508000000000001</v>
      </c>
      <c r="T691" s="18">
        <f t="shared" si="112"/>
        <v>20.545999999999999</v>
      </c>
      <c r="U691" s="17">
        <f t="shared" si="113"/>
        <v>14.508000000000001</v>
      </c>
      <c r="V691" s="18">
        <f t="shared" si="114"/>
        <v>6.0379999999999985</v>
      </c>
      <c r="W691" s="17">
        <f t="shared" si="115"/>
        <v>6.0379999999999985</v>
      </c>
      <c r="X691" s="17"/>
      <c r="Y691" s="20">
        <f t="shared" si="104"/>
        <v>38717</v>
      </c>
      <c r="Z691">
        <f t="shared" si="116"/>
        <v>-6.0019397260273983</v>
      </c>
      <c r="AA691">
        <f t="shared" si="105"/>
        <v>14.508000000000001</v>
      </c>
      <c r="AB691">
        <f t="shared" si="118"/>
        <v>20.509939726027397</v>
      </c>
      <c r="AF691" s="29">
        <f t="shared" si="106"/>
        <v>14.508000000000001</v>
      </c>
      <c r="AG691" s="29">
        <f t="shared" si="117"/>
        <v>14.508000000000001</v>
      </c>
    </row>
    <row r="692" spans="1:33" hidden="1">
      <c r="A692" s="7" t="s">
        <v>406</v>
      </c>
      <c r="B692" s="7" t="s">
        <v>407</v>
      </c>
      <c r="C692" s="7" t="s">
        <v>113</v>
      </c>
      <c r="D692" s="8">
        <v>38868</v>
      </c>
      <c r="E692" s="9">
        <v>145.08000000000001</v>
      </c>
      <c r="F692" s="8">
        <v>38868</v>
      </c>
      <c r="G692" s="10">
        <v>120</v>
      </c>
      <c r="H692" s="9">
        <v>68.92</v>
      </c>
      <c r="I692" s="11">
        <f t="shared" ref="I692:I723" si="121">F692+G692*30.4</f>
        <v>42516</v>
      </c>
      <c r="J692" s="12">
        <f t="shared" si="100"/>
        <v>76.160000000000011</v>
      </c>
      <c r="K692" s="2">
        <f t="shared" si="101"/>
        <v>1.2090000000000001</v>
      </c>
      <c r="L692" s="1">
        <f t="shared" si="107"/>
        <v>42516</v>
      </c>
      <c r="M692" s="2">
        <f t="shared" si="102"/>
        <v>12.090000000000002</v>
      </c>
      <c r="N692" s="2">
        <f t="shared" si="103"/>
        <v>64.070000000000007</v>
      </c>
      <c r="O692" s="17">
        <f t="shared" si="120"/>
        <v>14.508000000000001</v>
      </c>
      <c r="P692" s="17">
        <f t="shared" si="108"/>
        <v>49.562000000000005</v>
      </c>
      <c r="Q692" s="17">
        <f t="shared" si="109"/>
        <v>14.508000000000001</v>
      </c>
      <c r="R692" s="17">
        <f t="shared" si="110"/>
        <v>35.054000000000002</v>
      </c>
      <c r="S692" s="17">
        <f t="shared" si="111"/>
        <v>14.508000000000001</v>
      </c>
      <c r="T692" s="18">
        <f t="shared" si="112"/>
        <v>20.545999999999999</v>
      </c>
      <c r="U692" s="17">
        <f t="shared" si="113"/>
        <v>14.508000000000001</v>
      </c>
      <c r="V692" s="18">
        <f t="shared" si="114"/>
        <v>6.0379999999999985</v>
      </c>
      <c r="W692" s="17">
        <f t="shared" si="115"/>
        <v>6.0379999999999985</v>
      </c>
      <c r="X692" s="17"/>
      <c r="Y692" s="20">
        <f t="shared" si="104"/>
        <v>38717</v>
      </c>
      <c r="Z692">
        <f t="shared" si="116"/>
        <v>-6.0019397260273983</v>
      </c>
      <c r="AA692">
        <f t="shared" si="105"/>
        <v>14.508000000000001</v>
      </c>
      <c r="AB692">
        <f t="shared" si="118"/>
        <v>20.509939726027397</v>
      </c>
      <c r="AF692" s="29">
        <f t="shared" si="106"/>
        <v>14.508000000000001</v>
      </c>
      <c r="AG692" s="29">
        <f t="shared" si="117"/>
        <v>14.508000000000001</v>
      </c>
    </row>
    <row r="693" spans="1:33" hidden="1">
      <c r="A693" s="7" t="s">
        <v>408</v>
      </c>
      <c r="B693" s="7" t="s">
        <v>409</v>
      </c>
      <c r="C693" s="7" t="s">
        <v>113</v>
      </c>
      <c r="D693" s="8">
        <v>38870</v>
      </c>
      <c r="E693" s="9">
        <v>304.72000000000003</v>
      </c>
      <c r="F693" s="8">
        <v>38870</v>
      </c>
      <c r="G693" s="10">
        <v>120</v>
      </c>
      <c r="H693" s="9">
        <v>144.6</v>
      </c>
      <c r="I693" s="11">
        <f t="shared" si="121"/>
        <v>42518</v>
      </c>
      <c r="J693" s="12">
        <f t="shared" si="100"/>
        <v>160.12000000000003</v>
      </c>
      <c r="K693" s="2">
        <f t="shared" si="101"/>
        <v>2.5393333333333334</v>
      </c>
      <c r="L693" s="1">
        <f t="shared" si="107"/>
        <v>42518</v>
      </c>
      <c r="M693" s="2">
        <f t="shared" si="102"/>
        <v>25.393333333333338</v>
      </c>
      <c r="N693" s="2">
        <f t="shared" si="103"/>
        <v>134.72666666666669</v>
      </c>
      <c r="O693" s="17">
        <f t="shared" si="120"/>
        <v>30.472000000000001</v>
      </c>
      <c r="P693" s="17">
        <f t="shared" si="108"/>
        <v>104.25466666666668</v>
      </c>
      <c r="Q693" s="17">
        <f t="shared" si="109"/>
        <v>30.472000000000001</v>
      </c>
      <c r="R693" s="17">
        <f t="shared" si="110"/>
        <v>73.782666666666671</v>
      </c>
      <c r="S693" s="17">
        <f t="shared" si="111"/>
        <v>30.472000000000001</v>
      </c>
      <c r="T693" s="18">
        <f t="shared" si="112"/>
        <v>43.31066666666667</v>
      </c>
      <c r="U693" s="17">
        <f t="shared" si="113"/>
        <v>30.472000000000001</v>
      </c>
      <c r="V693" s="18">
        <f t="shared" si="114"/>
        <v>12.838666666666668</v>
      </c>
      <c r="W693" s="17">
        <f t="shared" si="115"/>
        <v>12.838666666666668</v>
      </c>
      <c r="X693" s="17"/>
      <c r="Y693" s="20">
        <f t="shared" si="104"/>
        <v>38717</v>
      </c>
      <c r="Z693">
        <f t="shared" si="116"/>
        <v>-12.773194520547946</v>
      </c>
      <c r="AA693">
        <f t="shared" si="105"/>
        <v>30.472000000000001</v>
      </c>
      <c r="AB693">
        <f t="shared" si="118"/>
        <v>43.245194520547948</v>
      </c>
      <c r="AF693" s="29">
        <f t="shared" si="106"/>
        <v>30.472000000000001</v>
      </c>
      <c r="AG693" s="29">
        <f t="shared" si="117"/>
        <v>30.472000000000001</v>
      </c>
    </row>
    <row r="694" spans="1:33" hidden="1">
      <c r="A694" s="7" t="s">
        <v>410</v>
      </c>
      <c r="B694" s="7" t="s">
        <v>411</v>
      </c>
      <c r="C694" s="7" t="s">
        <v>113</v>
      </c>
      <c r="D694" s="8">
        <v>38870</v>
      </c>
      <c r="E694" s="9">
        <v>304.72000000000003</v>
      </c>
      <c r="F694" s="8">
        <v>38870</v>
      </c>
      <c r="G694" s="10">
        <v>120</v>
      </c>
      <c r="H694" s="9">
        <v>144.6</v>
      </c>
      <c r="I694" s="11">
        <f t="shared" si="121"/>
        <v>42518</v>
      </c>
      <c r="J694" s="12">
        <f t="shared" si="100"/>
        <v>160.12000000000003</v>
      </c>
      <c r="K694" s="2">
        <f t="shared" si="101"/>
        <v>2.5393333333333334</v>
      </c>
      <c r="L694" s="1">
        <f t="shared" si="107"/>
        <v>42518</v>
      </c>
      <c r="M694" s="2">
        <f t="shared" si="102"/>
        <v>25.393333333333338</v>
      </c>
      <c r="N694" s="2">
        <f t="shared" si="103"/>
        <v>134.72666666666669</v>
      </c>
      <c r="O694" s="17">
        <f t="shared" si="120"/>
        <v>30.472000000000001</v>
      </c>
      <c r="P694" s="17">
        <f t="shared" si="108"/>
        <v>104.25466666666668</v>
      </c>
      <c r="Q694" s="17">
        <f t="shared" si="109"/>
        <v>30.472000000000001</v>
      </c>
      <c r="R694" s="17">
        <f t="shared" si="110"/>
        <v>73.782666666666671</v>
      </c>
      <c r="S694" s="17">
        <f t="shared" si="111"/>
        <v>30.472000000000001</v>
      </c>
      <c r="T694" s="18">
        <f t="shared" si="112"/>
        <v>43.31066666666667</v>
      </c>
      <c r="U694" s="17">
        <f t="shared" si="113"/>
        <v>30.472000000000001</v>
      </c>
      <c r="V694" s="18">
        <f t="shared" si="114"/>
        <v>12.838666666666668</v>
      </c>
      <c r="W694" s="17">
        <f t="shared" si="115"/>
        <v>12.838666666666668</v>
      </c>
      <c r="X694" s="17"/>
      <c r="Y694" s="20">
        <f t="shared" si="104"/>
        <v>38717</v>
      </c>
      <c r="Z694">
        <f t="shared" si="116"/>
        <v>-12.773194520547946</v>
      </c>
      <c r="AA694">
        <f t="shared" si="105"/>
        <v>30.472000000000001</v>
      </c>
      <c r="AB694">
        <f t="shared" si="118"/>
        <v>43.245194520547948</v>
      </c>
      <c r="AF694" s="29">
        <f t="shared" si="106"/>
        <v>30.472000000000001</v>
      </c>
      <c r="AG694" s="29">
        <f t="shared" si="117"/>
        <v>30.472000000000001</v>
      </c>
    </row>
    <row r="695" spans="1:33" hidden="1">
      <c r="A695" s="7" t="s">
        <v>412</v>
      </c>
      <c r="B695" s="7" t="s">
        <v>413</v>
      </c>
      <c r="C695" s="7" t="s">
        <v>113</v>
      </c>
      <c r="D695" s="8">
        <v>38870</v>
      </c>
      <c r="E695" s="9">
        <v>304.72000000000003</v>
      </c>
      <c r="F695" s="8">
        <v>38870</v>
      </c>
      <c r="G695" s="10">
        <v>120</v>
      </c>
      <c r="H695" s="9">
        <v>144.6</v>
      </c>
      <c r="I695" s="11">
        <f t="shared" si="121"/>
        <v>42518</v>
      </c>
      <c r="J695" s="12">
        <f t="shared" si="100"/>
        <v>160.12000000000003</v>
      </c>
      <c r="K695" s="2">
        <f t="shared" si="101"/>
        <v>2.5393333333333334</v>
      </c>
      <c r="L695" s="1">
        <f t="shared" si="107"/>
        <v>42518</v>
      </c>
      <c r="M695" s="2">
        <f t="shared" si="102"/>
        <v>25.393333333333338</v>
      </c>
      <c r="N695" s="2">
        <f t="shared" si="103"/>
        <v>134.72666666666669</v>
      </c>
      <c r="O695" s="17">
        <f t="shared" si="120"/>
        <v>30.472000000000001</v>
      </c>
      <c r="P695" s="17">
        <f t="shared" si="108"/>
        <v>104.25466666666668</v>
      </c>
      <c r="Q695" s="17">
        <f t="shared" si="109"/>
        <v>30.472000000000001</v>
      </c>
      <c r="R695" s="17">
        <f t="shared" si="110"/>
        <v>73.782666666666671</v>
      </c>
      <c r="S695" s="17">
        <f t="shared" si="111"/>
        <v>30.472000000000001</v>
      </c>
      <c r="T695" s="18">
        <f t="shared" si="112"/>
        <v>43.31066666666667</v>
      </c>
      <c r="U695" s="17">
        <f t="shared" si="113"/>
        <v>30.472000000000001</v>
      </c>
      <c r="V695" s="18">
        <f t="shared" si="114"/>
        <v>12.838666666666668</v>
      </c>
      <c r="W695" s="17">
        <f t="shared" si="115"/>
        <v>12.838666666666668</v>
      </c>
      <c r="X695" s="17"/>
      <c r="Y695" s="20">
        <f t="shared" si="104"/>
        <v>38717</v>
      </c>
      <c r="Z695">
        <f t="shared" si="116"/>
        <v>-12.773194520547946</v>
      </c>
      <c r="AA695">
        <f t="shared" si="105"/>
        <v>30.472000000000001</v>
      </c>
      <c r="AB695">
        <f t="shared" si="118"/>
        <v>43.245194520547948</v>
      </c>
      <c r="AF695" s="29">
        <f t="shared" si="106"/>
        <v>30.472000000000001</v>
      </c>
      <c r="AG695" s="29">
        <f t="shared" si="117"/>
        <v>30.472000000000001</v>
      </c>
    </row>
    <row r="696" spans="1:33" hidden="1">
      <c r="A696" s="7" t="s">
        <v>414</v>
      </c>
      <c r="B696" s="7" t="s">
        <v>415</v>
      </c>
      <c r="C696" s="7" t="s">
        <v>113</v>
      </c>
      <c r="D696" s="8">
        <v>38870</v>
      </c>
      <c r="E696" s="9">
        <v>304.72000000000003</v>
      </c>
      <c r="F696" s="8">
        <v>38870</v>
      </c>
      <c r="G696" s="10">
        <v>120</v>
      </c>
      <c r="H696" s="9">
        <v>144.6</v>
      </c>
      <c r="I696" s="11">
        <f t="shared" si="121"/>
        <v>42518</v>
      </c>
      <c r="J696" s="12">
        <f t="shared" si="100"/>
        <v>160.12000000000003</v>
      </c>
      <c r="K696" s="2">
        <f t="shared" si="101"/>
        <v>2.5393333333333334</v>
      </c>
      <c r="L696" s="1">
        <f t="shared" si="107"/>
        <v>42518</v>
      </c>
      <c r="M696" s="2">
        <f t="shared" si="102"/>
        <v>25.393333333333338</v>
      </c>
      <c r="N696" s="2">
        <f t="shared" si="103"/>
        <v>134.72666666666669</v>
      </c>
      <c r="O696" s="17">
        <f t="shared" si="120"/>
        <v>30.472000000000001</v>
      </c>
      <c r="P696" s="17">
        <f t="shared" si="108"/>
        <v>104.25466666666668</v>
      </c>
      <c r="Q696" s="17">
        <f t="shared" si="109"/>
        <v>30.472000000000001</v>
      </c>
      <c r="R696" s="17">
        <f t="shared" si="110"/>
        <v>73.782666666666671</v>
      </c>
      <c r="S696" s="17">
        <f t="shared" si="111"/>
        <v>30.472000000000001</v>
      </c>
      <c r="T696" s="18">
        <f t="shared" si="112"/>
        <v>43.31066666666667</v>
      </c>
      <c r="U696" s="17">
        <f t="shared" si="113"/>
        <v>30.472000000000001</v>
      </c>
      <c r="V696" s="18">
        <f t="shared" si="114"/>
        <v>12.838666666666668</v>
      </c>
      <c r="W696" s="17">
        <f t="shared" si="115"/>
        <v>12.838666666666668</v>
      </c>
      <c r="X696" s="17"/>
      <c r="Y696" s="20">
        <f t="shared" si="104"/>
        <v>38717</v>
      </c>
      <c r="Z696">
        <f t="shared" si="116"/>
        <v>-12.773194520547946</v>
      </c>
      <c r="AA696">
        <f t="shared" si="105"/>
        <v>30.472000000000001</v>
      </c>
      <c r="AB696">
        <f t="shared" si="118"/>
        <v>43.245194520547948</v>
      </c>
      <c r="AF696" s="29">
        <f t="shared" si="106"/>
        <v>30.472000000000001</v>
      </c>
      <c r="AG696" s="29">
        <f t="shared" si="117"/>
        <v>30.472000000000001</v>
      </c>
    </row>
    <row r="697" spans="1:33" hidden="1">
      <c r="A697" s="7" t="s">
        <v>416</v>
      </c>
      <c r="B697" s="7" t="s">
        <v>417</v>
      </c>
      <c r="C697" s="7" t="s">
        <v>113</v>
      </c>
      <c r="D697" s="8">
        <v>38870</v>
      </c>
      <c r="E697" s="9">
        <v>304.72000000000003</v>
      </c>
      <c r="F697" s="8">
        <v>38870</v>
      </c>
      <c r="G697" s="10">
        <v>120</v>
      </c>
      <c r="H697" s="9">
        <v>144.6</v>
      </c>
      <c r="I697" s="11">
        <f t="shared" si="121"/>
        <v>42518</v>
      </c>
      <c r="J697" s="12">
        <f t="shared" si="100"/>
        <v>160.12000000000003</v>
      </c>
      <c r="K697" s="2">
        <f t="shared" si="101"/>
        <v>2.5393333333333334</v>
      </c>
      <c r="L697" s="1">
        <f t="shared" si="107"/>
        <v>42518</v>
      </c>
      <c r="M697" s="2">
        <f t="shared" si="102"/>
        <v>25.393333333333338</v>
      </c>
      <c r="N697" s="2">
        <f t="shared" si="103"/>
        <v>134.72666666666669</v>
      </c>
      <c r="O697" s="17">
        <f t="shared" si="120"/>
        <v>30.472000000000001</v>
      </c>
      <c r="P697" s="17">
        <f t="shared" si="108"/>
        <v>104.25466666666668</v>
      </c>
      <c r="Q697" s="17">
        <f t="shared" si="109"/>
        <v>30.472000000000001</v>
      </c>
      <c r="R697" s="17">
        <f t="shared" si="110"/>
        <v>73.782666666666671</v>
      </c>
      <c r="S697" s="17">
        <f t="shared" si="111"/>
        <v>30.472000000000001</v>
      </c>
      <c r="T697" s="18">
        <f t="shared" si="112"/>
        <v>43.31066666666667</v>
      </c>
      <c r="U697" s="17">
        <f t="shared" si="113"/>
        <v>30.472000000000001</v>
      </c>
      <c r="V697" s="18">
        <f t="shared" si="114"/>
        <v>12.838666666666668</v>
      </c>
      <c r="W697" s="17">
        <f t="shared" si="115"/>
        <v>12.838666666666668</v>
      </c>
      <c r="X697" s="17"/>
      <c r="Y697" s="20">
        <f t="shared" si="104"/>
        <v>38717</v>
      </c>
      <c r="Z697">
        <f t="shared" si="116"/>
        <v>-12.773194520547946</v>
      </c>
      <c r="AA697">
        <f t="shared" si="105"/>
        <v>30.472000000000001</v>
      </c>
      <c r="AB697">
        <f t="shared" si="118"/>
        <v>43.245194520547948</v>
      </c>
      <c r="AF697" s="29">
        <f t="shared" si="106"/>
        <v>30.472000000000001</v>
      </c>
      <c r="AG697" s="29">
        <f t="shared" si="117"/>
        <v>30.472000000000001</v>
      </c>
    </row>
    <row r="698" spans="1:33" hidden="1">
      <c r="A698" s="7" t="s">
        <v>418</v>
      </c>
      <c r="B698" s="7" t="s">
        <v>419</v>
      </c>
      <c r="C698" s="7" t="s">
        <v>113</v>
      </c>
      <c r="D698" s="8">
        <v>38870</v>
      </c>
      <c r="E698" s="9">
        <v>304.72000000000003</v>
      </c>
      <c r="F698" s="8">
        <v>38870</v>
      </c>
      <c r="G698" s="10">
        <v>120</v>
      </c>
      <c r="H698" s="9">
        <v>144.6</v>
      </c>
      <c r="I698" s="11">
        <f t="shared" si="121"/>
        <v>42518</v>
      </c>
      <c r="J698" s="12">
        <f t="shared" si="100"/>
        <v>160.12000000000003</v>
      </c>
      <c r="K698" s="2">
        <f t="shared" si="101"/>
        <v>2.5393333333333334</v>
      </c>
      <c r="L698" s="1">
        <f t="shared" si="107"/>
        <v>42518</v>
      </c>
      <c r="M698" s="2">
        <f t="shared" si="102"/>
        <v>25.393333333333338</v>
      </c>
      <c r="N698" s="2">
        <f t="shared" si="103"/>
        <v>134.72666666666669</v>
      </c>
      <c r="O698" s="17">
        <f t="shared" si="120"/>
        <v>30.472000000000001</v>
      </c>
      <c r="P698" s="17">
        <f t="shared" si="108"/>
        <v>104.25466666666668</v>
      </c>
      <c r="Q698" s="17">
        <f t="shared" si="109"/>
        <v>30.472000000000001</v>
      </c>
      <c r="R698" s="17">
        <f t="shared" si="110"/>
        <v>73.782666666666671</v>
      </c>
      <c r="S698" s="17">
        <f t="shared" si="111"/>
        <v>30.472000000000001</v>
      </c>
      <c r="T698" s="18">
        <f t="shared" si="112"/>
        <v>43.31066666666667</v>
      </c>
      <c r="U698" s="17">
        <f t="shared" si="113"/>
        <v>30.472000000000001</v>
      </c>
      <c r="V698" s="18">
        <f t="shared" si="114"/>
        <v>12.838666666666668</v>
      </c>
      <c r="W698" s="17">
        <f t="shared" si="115"/>
        <v>12.838666666666668</v>
      </c>
      <c r="X698" s="17"/>
      <c r="Y698" s="20">
        <f t="shared" si="104"/>
        <v>38717</v>
      </c>
      <c r="Z698">
        <f t="shared" si="116"/>
        <v>-12.773194520547946</v>
      </c>
      <c r="AA698">
        <f t="shared" si="105"/>
        <v>30.472000000000001</v>
      </c>
      <c r="AB698">
        <f t="shared" si="118"/>
        <v>43.245194520547948</v>
      </c>
      <c r="AF698" s="29">
        <f t="shared" si="106"/>
        <v>30.472000000000001</v>
      </c>
      <c r="AG698" s="29">
        <f t="shared" si="117"/>
        <v>30.472000000000001</v>
      </c>
    </row>
    <row r="699" spans="1:33" hidden="1">
      <c r="A699" s="7" t="s">
        <v>420</v>
      </c>
      <c r="B699" s="7" t="s">
        <v>421</v>
      </c>
      <c r="C699" s="7" t="s">
        <v>113</v>
      </c>
      <c r="D699" s="8">
        <v>38870</v>
      </c>
      <c r="E699" s="9">
        <v>150.34</v>
      </c>
      <c r="F699" s="8">
        <v>38870</v>
      </c>
      <c r="G699" s="10">
        <v>120</v>
      </c>
      <c r="H699" s="9">
        <v>71.34</v>
      </c>
      <c r="I699" s="11">
        <f t="shared" si="121"/>
        <v>42518</v>
      </c>
      <c r="J699" s="12">
        <f t="shared" si="100"/>
        <v>79</v>
      </c>
      <c r="K699" s="2">
        <f t="shared" si="101"/>
        <v>1.2528333333333335</v>
      </c>
      <c r="L699" s="1">
        <f t="shared" si="107"/>
        <v>42518</v>
      </c>
      <c r="M699" s="2">
        <f t="shared" si="102"/>
        <v>12.528333333333334</v>
      </c>
      <c r="N699" s="2">
        <f t="shared" si="103"/>
        <v>66.471666666666664</v>
      </c>
      <c r="O699" s="17">
        <f t="shared" si="120"/>
        <v>15.034000000000002</v>
      </c>
      <c r="P699" s="17">
        <f t="shared" si="108"/>
        <v>51.437666666666658</v>
      </c>
      <c r="Q699" s="17">
        <f t="shared" si="109"/>
        <v>15.034000000000002</v>
      </c>
      <c r="R699" s="17">
        <f t="shared" si="110"/>
        <v>36.403666666666652</v>
      </c>
      <c r="S699" s="17">
        <f t="shared" si="111"/>
        <v>15.034000000000002</v>
      </c>
      <c r="T699" s="18">
        <f t="shared" si="112"/>
        <v>21.369666666666649</v>
      </c>
      <c r="U699" s="17">
        <f t="shared" si="113"/>
        <v>15.034000000000002</v>
      </c>
      <c r="V699" s="18">
        <f t="shared" si="114"/>
        <v>6.335666666666647</v>
      </c>
      <c r="W699" s="17">
        <f t="shared" si="115"/>
        <v>6.335666666666647</v>
      </c>
      <c r="X699" s="17"/>
      <c r="Y699" s="20">
        <f t="shared" si="104"/>
        <v>38717</v>
      </c>
      <c r="Z699">
        <f t="shared" si="116"/>
        <v>-6.301923287671233</v>
      </c>
      <c r="AA699">
        <f t="shared" si="105"/>
        <v>15.034000000000001</v>
      </c>
      <c r="AB699">
        <f t="shared" si="118"/>
        <v>21.335923287671235</v>
      </c>
      <c r="AF699" s="29">
        <f t="shared" si="106"/>
        <v>15.033999999999999</v>
      </c>
      <c r="AG699" s="29">
        <f t="shared" si="117"/>
        <v>15.033999999999999</v>
      </c>
    </row>
    <row r="700" spans="1:33" hidden="1">
      <c r="A700" s="7" t="s">
        <v>422</v>
      </c>
      <c r="B700" s="7" t="s">
        <v>423</v>
      </c>
      <c r="C700" s="7" t="s">
        <v>113</v>
      </c>
      <c r="D700" s="8">
        <v>38870</v>
      </c>
      <c r="E700" s="9">
        <v>150.35</v>
      </c>
      <c r="F700" s="8">
        <v>38870</v>
      </c>
      <c r="G700" s="10">
        <v>120</v>
      </c>
      <c r="H700" s="9">
        <v>71.34</v>
      </c>
      <c r="I700" s="11">
        <f t="shared" si="121"/>
        <v>42518</v>
      </c>
      <c r="J700" s="12">
        <f t="shared" si="100"/>
        <v>79.009999999999991</v>
      </c>
      <c r="K700" s="2">
        <f t="shared" si="101"/>
        <v>1.2529166666666667</v>
      </c>
      <c r="L700" s="1">
        <f t="shared" si="107"/>
        <v>42518</v>
      </c>
      <c r="M700" s="2">
        <f t="shared" si="102"/>
        <v>12.529166666666667</v>
      </c>
      <c r="N700" s="2">
        <f t="shared" si="103"/>
        <v>66.480833333333322</v>
      </c>
      <c r="O700" s="17">
        <f t="shared" si="120"/>
        <v>15.035</v>
      </c>
      <c r="P700" s="17">
        <f t="shared" si="108"/>
        <v>51.445833333333326</v>
      </c>
      <c r="Q700" s="17">
        <f t="shared" si="109"/>
        <v>15.035</v>
      </c>
      <c r="R700" s="17">
        <f t="shared" si="110"/>
        <v>36.410833333333329</v>
      </c>
      <c r="S700" s="17">
        <f t="shared" si="111"/>
        <v>15.035</v>
      </c>
      <c r="T700" s="18">
        <f t="shared" si="112"/>
        <v>21.375833333333329</v>
      </c>
      <c r="U700" s="17">
        <f t="shared" si="113"/>
        <v>15.035</v>
      </c>
      <c r="V700" s="18">
        <f t="shared" si="114"/>
        <v>6.3408333333333289</v>
      </c>
      <c r="W700" s="17">
        <f t="shared" si="115"/>
        <v>6.3408333333333289</v>
      </c>
      <c r="X700" s="17"/>
      <c r="Y700" s="20">
        <f t="shared" si="104"/>
        <v>38717</v>
      </c>
      <c r="Z700">
        <f t="shared" si="116"/>
        <v>-6.3023424657534246</v>
      </c>
      <c r="AA700">
        <f t="shared" si="105"/>
        <v>15.035</v>
      </c>
      <c r="AB700">
        <f t="shared" si="118"/>
        <v>21.337342465753423</v>
      </c>
      <c r="AF700" s="29">
        <f t="shared" si="106"/>
        <v>15.034999999999998</v>
      </c>
      <c r="AG700" s="29">
        <f t="shared" si="117"/>
        <v>15.034999999999998</v>
      </c>
    </row>
    <row r="701" spans="1:33" hidden="1">
      <c r="A701" s="7" t="s">
        <v>424</v>
      </c>
      <c r="B701" s="7" t="s">
        <v>425</v>
      </c>
      <c r="C701" s="7" t="s">
        <v>113</v>
      </c>
      <c r="D701" s="8">
        <v>38870</v>
      </c>
      <c r="E701" s="9">
        <v>150.35</v>
      </c>
      <c r="F701" s="8">
        <v>38870</v>
      </c>
      <c r="G701" s="10">
        <v>120</v>
      </c>
      <c r="H701" s="9">
        <v>71.34</v>
      </c>
      <c r="I701" s="11">
        <f t="shared" si="121"/>
        <v>42518</v>
      </c>
      <c r="J701" s="12">
        <f t="shared" si="100"/>
        <v>79.009999999999991</v>
      </c>
      <c r="K701" s="2">
        <f t="shared" si="101"/>
        <v>1.2529166666666667</v>
      </c>
      <c r="L701" s="1">
        <f t="shared" si="107"/>
        <v>42518</v>
      </c>
      <c r="M701" s="2">
        <f t="shared" si="102"/>
        <v>12.529166666666667</v>
      </c>
      <c r="N701" s="2">
        <f t="shared" si="103"/>
        <v>66.480833333333322</v>
      </c>
      <c r="O701" s="17">
        <f t="shared" si="120"/>
        <v>15.035</v>
      </c>
      <c r="P701" s="17">
        <f t="shared" si="108"/>
        <v>51.445833333333326</v>
      </c>
      <c r="Q701" s="17">
        <f t="shared" si="109"/>
        <v>15.035</v>
      </c>
      <c r="R701" s="17">
        <f t="shared" si="110"/>
        <v>36.410833333333329</v>
      </c>
      <c r="S701" s="17">
        <f t="shared" si="111"/>
        <v>15.035</v>
      </c>
      <c r="T701" s="18">
        <f t="shared" si="112"/>
        <v>21.375833333333329</v>
      </c>
      <c r="U701" s="17">
        <f t="shared" si="113"/>
        <v>15.035</v>
      </c>
      <c r="V701" s="18">
        <f t="shared" si="114"/>
        <v>6.3408333333333289</v>
      </c>
      <c r="W701" s="17">
        <f t="shared" si="115"/>
        <v>6.3408333333333289</v>
      </c>
      <c r="X701" s="17"/>
      <c r="Y701" s="20">
        <f t="shared" si="104"/>
        <v>38717</v>
      </c>
      <c r="Z701">
        <f t="shared" si="116"/>
        <v>-6.3023424657534246</v>
      </c>
      <c r="AA701">
        <f t="shared" si="105"/>
        <v>15.035</v>
      </c>
      <c r="AB701">
        <f t="shared" si="118"/>
        <v>21.337342465753423</v>
      </c>
      <c r="AF701" s="29">
        <f t="shared" si="106"/>
        <v>15.034999999999998</v>
      </c>
      <c r="AG701" s="29">
        <f t="shared" si="117"/>
        <v>15.034999999999998</v>
      </c>
    </row>
    <row r="702" spans="1:33" hidden="1">
      <c r="A702" s="7" t="s">
        <v>426</v>
      </c>
      <c r="B702" s="7" t="s">
        <v>427</v>
      </c>
      <c r="C702" s="7" t="s">
        <v>113</v>
      </c>
      <c r="D702" s="8">
        <v>38870</v>
      </c>
      <c r="E702" s="9">
        <v>150.35</v>
      </c>
      <c r="F702" s="8">
        <v>38870</v>
      </c>
      <c r="G702" s="10">
        <v>120</v>
      </c>
      <c r="H702" s="9">
        <v>71.34</v>
      </c>
      <c r="I702" s="11">
        <f t="shared" si="121"/>
        <v>42518</v>
      </c>
      <c r="J702" s="12">
        <f t="shared" si="100"/>
        <v>79.009999999999991</v>
      </c>
      <c r="K702" s="2">
        <f t="shared" si="101"/>
        <v>1.2529166666666667</v>
      </c>
      <c r="L702" s="1">
        <f t="shared" si="107"/>
        <v>42518</v>
      </c>
      <c r="M702" s="2">
        <f t="shared" si="102"/>
        <v>12.529166666666667</v>
      </c>
      <c r="N702" s="2">
        <f t="shared" si="103"/>
        <v>66.480833333333322</v>
      </c>
      <c r="O702" s="17">
        <f t="shared" si="120"/>
        <v>15.035</v>
      </c>
      <c r="P702" s="17">
        <f t="shared" si="108"/>
        <v>51.445833333333326</v>
      </c>
      <c r="Q702" s="17">
        <f t="shared" si="109"/>
        <v>15.035</v>
      </c>
      <c r="R702" s="17">
        <f t="shared" si="110"/>
        <v>36.410833333333329</v>
      </c>
      <c r="S702" s="17">
        <f t="shared" si="111"/>
        <v>15.035</v>
      </c>
      <c r="T702" s="18">
        <f t="shared" si="112"/>
        <v>21.375833333333329</v>
      </c>
      <c r="U702" s="17">
        <f t="shared" si="113"/>
        <v>15.035</v>
      </c>
      <c r="V702" s="18">
        <f t="shared" si="114"/>
        <v>6.3408333333333289</v>
      </c>
      <c r="W702" s="17">
        <f t="shared" si="115"/>
        <v>6.3408333333333289</v>
      </c>
      <c r="X702" s="17"/>
      <c r="Y702" s="20">
        <f t="shared" si="104"/>
        <v>38717</v>
      </c>
      <c r="Z702">
        <f t="shared" si="116"/>
        <v>-6.3023424657534246</v>
      </c>
      <c r="AA702">
        <f t="shared" si="105"/>
        <v>15.035</v>
      </c>
      <c r="AB702">
        <f t="shared" si="118"/>
        <v>21.337342465753423</v>
      </c>
      <c r="AF702" s="29">
        <f t="shared" si="106"/>
        <v>15.034999999999998</v>
      </c>
      <c r="AG702" s="29">
        <f t="shared" si="117"/>
        <v>15.034999999999998</v>
      </c>
    </row>
    <row r="703" spans="1:33" hidden="1">
      <c r="A703" s="7" t="s">
        <v>428</v>
      </c>
      <c r="B703" s="7" t="s">
        <v>429</v>
      </c>
      <c r="C703" s="7" t="s">
        <v>113</v>
      </c>
      <c r="D703" s="8">
        <v>38870</v>
      </c>
      <c r="E703" s="9">
        <v>150.35</v>
      </c>
      <c r="F703" s="8">
        <v>38870</v>
      </c>
      <c r="G703" s="10">
        <v>120</v>
      </c>
      <c r="H703" s="9">
        <v>71.34</v>
      </c>
      <c r="I703" s="11">
        <f t="shared" si="121"/>
        <v>42518</v>
      </c>
      <c r="J703" s="12">
        <f t="shared" si="100"/>
        <v>79.009999999999991</v>
      </c>
      <c r="K703" s="2">
        <f t="shared" si="101"/>
        <v>1.2529166666666667</v>
      </c>
      <c r="L703" s="1">
        <f t="shared" si="107"/>
        <v>42518</v>
      </c>
      <c r="M703" s="2">
        <f t="shared" si="102"/>
        <v>12.529166666666667</v>
      </c>
      <c r="N703" s="2">
        <f t="shared" si="103"/>
        <v>66.480833333333322</v>
      </c>
      <c r="O703" s="17">
        <f t="shared" si="120"/>
        <v>15.035</v>
      </c>
      <c r="P703" s="17">
        <f t="shared" si="108"/>
        <v>51.445833333333326</v>
      </c>
      <c r="Q703" s="17">
        <f t="shared" si="109"/>
        <v>15.035</v>
      </c>
      <c r="R703" s="17">
        <f t="shared" si="110"/>
        <v>36.410833333333329</v>
      </c>
      <c r="S703" s="17">
        <f t="shared" si="111"/>
        <v>15.035</v>
      </c>
      <c r="T703" s="18">
        <f t="shared" si="112"/>
        <v>21.375833333333329</v>
      </c>
      <c r="U703" s="17">
        <f t="shared" si="113"/>
        <v>15.035</v>
      </c>
      <c r="V703" s="18">
        <f t="shared" si="114"/>
        <v>6.3408333333333289</v>
      </c>
      <c r="W703" s="17">
        <f t="shared" si="115"/>
        <v>6.3408333333333289</v>
      </c>
      <c r="X703" s="17"/>
      <c r="Y703" s="20">
        <f t="shared" si="104"/>
        <v>38717</v>
      </c>
      <c r="Z703">
        <f t="shared" si="116"/>
        <v>-6.3023424657534246</v>
      </c>
      <c r="AA703">
        <f t="shared" si="105"/>
        <v>15.035</v>
      </c>
      <c r="AB703">
        <f t="shared" si="118"/>
        <v>21.337342465753423</v>
      </c>
      <c r="AF703" s="29">
        <f t="shared" si="106"/>
        <v>15.034999999999998</v>
      </c>
      <c r="AG703" s="29">
        <f t="shared" si="117"/>
        <v>15.034999999999998</v>
      </c>
    </row>
    <row r="704" spans="1:33" hidden="1">
      <c r="A704" s="7" t="s">
        <v>430</v>
      </c>
      <c r="B704" s="7" t="s">
        <v>431</v>
      </c>
      <c r="C704" s="7" t="s">
        <v>113</v>
      </c>
      <c r="D704" s="8">
        <v>39180</v>
      </c>
      <c r="E704" s="9">
        <v>377</v>
      </c>
      <c r="F704" s="8">
        <v>39180</v>
      </c>
      <c r="G704" s="10">
        <v>120</v>
      </c>
      <c r="H704" s="9">
        <v>146.88</v>
      </c>
      <c r="I704" s="11">
        <f t="shared" si="121"/>
        <v>42828</v>
      </c>
      <c r="J704" s="12">
        <f t="shared" si="100"/>
        <v>230.12</v>
      </c>
      <c r="K704" s="2">
        <f t="shared" si="101"/>
        <v>3.1416666666666666</v>
      </c>
      <c r="L704" s="1">
        <f t="shared" si="107"/>
        <v>42828</v>
      </c>
      <c r="M704" s="2">
        <f t="shared" si="102"/>
        <v>31.416666666666668</v>
      </c>
      <c r="N704" s="2">
        <f t="shared" si="103"/>
        <v>198.70333333333335</v>
      </c>
      <c r="O704" s="17">
        <f t="shared" si="120"/>
        <v>37.700000000000003</v>
      </c>
      <c r="P704" s="17">
        <f t="shared" si="108"/>
        <v>161.00333333333333</v>
      </c>
      <c r="Q704" s="17">
        <f t="shared" si="109"/>
        <v>37.700000000000003</v>
      </c>
      <c r="R704" s="17">
        <f t="shared" si="110"/>
        <v>123.30333333333333</v>
      </c>
      <c r="S704" s="17">
        <f t="shared" si="111"/>
        <v>37.700000000000003</v>
      </c>
      <c r="T704" s="18">
        <f t="shared" si="112"/>
        <v>85.603333333333325</v>
      </c>
      <c r="U704" s="17">
        <f t="shared" si="113"/>
        <v>37.700000000000003</v>
      </c>
      <c r="V704" s="18">
        <f t="shared" si="114"/>
        <v>47.903333333333322</v>
      </c>
      <c r="W704" s="17">
        <f t="shared" si="115"/>
        <v>37.700000000000003</v>
      </c>
      <c r="X704" s="17"/>
      <c r="Y704" s="20">
        <f t="shared" si="104"/>
        <v>39082</v>
      </c>
      <c r="Z704">
        <f t="shared" si="116"/>
        <v>-10.122191780821918</v>
      </c>
      <c r="AA704">
        <f t="shared" si="105"/>
        <v>37.700000000000003</v>
      </c>
      <c r="AB704">
        <f t="shared" si="118"/>
        <v>47.822191780821925</v>
      </c>
      <c r="AF704" s="29">
        <f t="shared" si="106"/>
        <v>37.700000000000003</v>
      </c>
      <c r="AG704" s="29">
        <f t="shared" si="117"/>
        <v>37.700000000000003</v>
      </c>
    </row>
    <row r="705" spans="1:33" hidden="1">
      <c r="A705" s="7" t="s">
        <v>432</v>
      </c>
      <c r="B705" s="7" t="s">
        <v>433</v>
      </c>
      <c r="C705" s="7" t="s">
        <v>113</v>
      </c>
      <c r="D705" s="8">
        <v>39180</v>
      </c>
      <c r="E705" s="9">
        <v>377</v>
      </c>
      <c r="F705" s="8">
        <v>39180</v>
      </c>
      <c r="G705" s="10">
        <v>120</v>
      </c>
      <c r="H705" s="9">
        <v>146.88</v>
      </c>
      <c r="I705" s="11">
        <f t="shared" si="121"/>
        <v>42828</v>
      </c>
      <c r="J705" s="12">
        <f t="shared" si="100"/>
        <v>230.12</v>
      </c>
      <c r="K705" s="2">
        <f t="shared" si="101"/>
        <v>3.1416666666666666</v>
      </c>
      <c r="L705" s="1">
        <f t="shared" si="107"/>
        <v>42828</v>
      </c>
      <c r="M705" s="2">
        <f t="shared" si="102"/>
        <v>31.416666666666668</v>
      </c>
      <c r="N705" s="2">
        <f t="shared" si="103"/>
        <v>198.70333333333335</v>
      </c>
      <c r="O705" s="17">
        <f t="shared" si="120"/>
        <v>37.700000000000003</v>
      </c>
      <c r="P705" s="17">
        <f t="shared" si="108"/>
        <v>161.00333333333333</v>
      </c>
      <c r="Q705" s="17">
        <f t="shared" si="109"/>
        <v>37.700000000000003</v>
      </c>
      <c r="R705" s="17">
        <f t="shared" si="110"/>
        <v>123.30333333333333</v>
      </c>
      <c r="S705" s="17">
        <f t="shared" si="111"/>
        <v>37.700000000000003</v>
      </c>
      <c r="T705" s="18">
        <f t="shared" si="112"/>
        <v>85.603333333333325</v>
      </c>
      <c r="U705" s="17">
        <f t="shared" si="113"/>
        <v>37.700000000000003</v>
      </c>
      <c r="V705" s="18">
        <f t="shared" si="114"/>
        <v>47.903333333333322</v>
      </c>
      <c r="W705" s="17">
        <f t="shared" si="115"/>
        <v>37.700000000000003</v>
      </c>
      <c r="X705" s="17"/>
      <c r="Y705" s="20">
        <f t="shared" si="104"/>
        <v>39082</v>
      </c>
      <c r="Z705">
        <f t="shared" si="116"/>
        <v>-10.122191780821918</v>
      </c>
      <c r="AA705">
        <f t="shared" si="105"/>
        <v>37.700000000000003</v>
      </c>
      <c r="AB705">
        <f t="shared" si="118"/>
        <v>47.822191780821925</v>
      </c>
      <c r="AF705" s="29">
        <f t="shared" si="106"/>
        <v>37.700000000000003</v>
      </c>
      <c r="AG705" s="29">
        <f t="shared" si="117"/>
        <v>37.700000000000003</v>
      </c>
    </row>
    <row r="706" spans="1:33" hidden="1">
      <c r="A706" s="7" t="s">
        <v>434</v>
      </c>
      <c r="B706" s="7" t="s">
        <v>435</v>
      </c>
      <c r="C706" s="7" t="s">
        <v>113</v>
      </c>
      <c r="D706" s="8">
        <v>39180</v>
      </c>
      <c r="E706" s="9">
        <v>81.25</v>
      </c>
      <c r="F706" s="8">
        <v>39180</v>
      </c>
      <c r="G706" s="10">
        <v>120</v>
      </c>
      <c r="H706" s="9">
        <v>31.65</v>
      </c>
      <c r="I706" s="11">
        <f t="shared" si="121"/>
        <v>42828</v>
      </c>
      <c r="J706" s="12">
        <f t="shared" si="100"/>
        <v>49.6</v>
      </c>
      <c r="K706" s="2">
        <f t="shared" si="101"/>
        <v>0.67708333333333337</v>
      </c>
      <c r="L706" s="1">
        <f t="shared" si="107"/>
        <v>42828</v>
      </c>
      <c r="M706" s="2">
        <f t="shared" si="102"/>
        <v>6.770833333333333</v>
      </c>
      <c r="N706" s="2">
        <f t="shared" si="103"/>
        <v>42.829166666666666</v>
      </c>
      <c r="O706" s="17">
        <f t="shared" si="120"/>
        <v>8.125</v>
      </c>
      <c r="P706" s="17">
        <f t="shared" si="108"/>
        <v>34.704166666666666</v>
      </c>
      <c r="Q706" s="17">
        <f t="shared" si="109"/>
        <v>8.125</v>
      </c>
      <c r="R706" s="17">
        <f t="shared" si="110"/>
        <v>26.579166666666666</v>
      </c>
      <c r="S706" s="17">
        <f t="shared" si="111"/>
        <v>8.125</v>
      </c>
      <c r="T706" s="18">
        <f t="shared" si="112"/>
        <v>18.454166666666666</v>
      </c>
      <c r="U706" s="17">
        <f t="shared" si="113"/>
        <v>8.125</v>
      </c>
      <c r="V706" s="18">
        <f t="shared" si="114"/>
        <v>10.329166666666666</v>
      </c>
      <c r="W706" s="17">
        <f t="shared" si="115"/>
        <v>8.125</v>
      </c>
      <c r="X706" s="17"/>
      <c r="Y706" s="20">
        <f t="shared" si="104"/>
        <v>39082</v>
      </c>
      <c r="Z706">
        <f t="shared" si="116"/>
        <v>-2.1815068493150687</v>
      </c>
      <c r="AA706">
        <f t="shared" si="105"/>
        <v>8.125</v>
      </c>
      <c r="AB706">
        <f t="shared" si="118"/>
        <v>10.306506849315069</v>
      </c>
      <c r="AF706" s="29">
        <f t="shared" si="106"/>
        <v>8.125</v>
      </c>
      <c r="AG706" s="29">
        <f t="shared" si="117"/>
        <v>8.125</v>
      </c>
    </row>
    <row r="707" spans="1:33" hidden="1">
      <c r="A707" s="7" t="s">
        <v>436</v>
      </c>
      <c r="B707" s="7" t="s">
        <v>437</v>
      </c>
      <c r="C707" s="7" t="s">
        <v>113</v>
      </c>
      <c r="D707" s="8">
        <v>39197</v>
      </c>
      <c r="E707" s="9">
        <v>1860.05</v>
      </c>
      <c r="F707" s="8">
        <v>39197</v>
      </c>
      <c r="G707" s="10">
        <v>120</v>
      </c>
      <c r="H707" s="9">
        <v>715.99</v>
      </c>
      <c r="I707" s="11">
        <f t="shared" si="121"/>
        <v>42845</v>
      </c>
      <c r="J707" s="12">
        <f t="shared" ref="J707:J744" si="122">E707-H707</f>
        <v>1144.06</v>
      </c>
      <c r="K707" s="2">
        <f t="shared" ref="K707:K744" si="123">IF(J707=0,0,E707/G707)</f>
        <v>15.500416666666666</v>
      </c>
      <c r="L707" s="1">
        <f t="shared" si="107"/>
        <v>42845</v>
      </c>
      <c r="M707" s="2">
        <f t="shared" ref="M707:M744" si="124">IF(L707&gt;300,300*E707/(G707*30),L707*E707/(G707*30))</f>
        <v>155.00416666666666</v>
      </c>
      <c r="N707" s="2">
        <f t="shared" ref="N707:N744" si="125">J707-M707</f>
        <v>989.05583333333334</v>
      </c>
      <c r="O707" s="17">
        <f t="shared" si="120"/>
        <v>186.005</v>
      </c>
      <c r="P707" s="17">
        <f t="shared" si="108"/>
        <v>803.05083333333334</v>
      </c>
      <c r="Q707" s="17">
        <f t="shared" si="109"/>
        <v>186.005</v>
      </c>
      <c r="R707" s="17">
        <f t="shared" si="110"/>
        <v>617.04583333333335</v>
      </c>
      <c r="S707" s="17">
        <f t="shared" si="111"/>
        <v>186.005</v>
      </c>
      <c r="T707" s="18">
        <f t="shared" si="112"/>
        <v>431.04083333333335</v>
      </c>
      <c r="U707" s="17">
        <f t="shared" si="113"/>
        <v>186.005</v>
      </c>
      <c r="V707" s="18">
        <f t="shared" si="114"/>
        <v>245.03583333333336</v>
      </c>
      <c r="W707" s="17">
        <f t="shared" si="115"/>
        <v>186.005</v>
      </c>
      <c r="X707" s="17"/>
      <c r="Y707" s="20">
        <f t="shared" ref="Y707:Y745" si="126">IF(E707=0,"",IF((G708/12)&lt;&gt;"",DATE(YEAR(D707)+$Y$1,MONTH($Z$1),DAY($Z$1)),""))</f>
        <v>39082</v>
      </c>
      <c r="Z707">
        <f t="shared" si="116"/>
        <v>-58.604315068493143</v>
      </c>
      <c r="AA707">
        <f t="shared" ref="AA707:AA745" si="127">E707/(G707/12)</f>
        <v>186.005</v>
      </c>
      <c r="AB707">
        <f t="shared" si="118"/>
        <v>244.60931506849315</v>
      </c>
      <c r="AF707" s="29">
        <f t="shared" ref="AF707:AF744" si="128">IF(YEAR($F707)&gt;AF$2,0,IF(YEAR($F707)=AF$2,(CONCATENATE("31/12/",AF$2)-$D707)/(30.5*$G707)*$E707,IF(YEAR(($F707+$G707*30.5))&lt;AF$2,0,IF(YEAR($F707+$G707*30.5)=AF$2,$E707*(12/$G707)-(CONCATENATE("31/12/",YEAR($D707))-$D707)/(30.5*$G707)*$E707,$E707*12/$G707))))</f>
        <v>186.005</v>
      </c>
      <c r="AG707" s="29">
        <f t="shared" si="117"/>
        <v>186.005</v>
      </c>
    </row>
    <row r="708" spans="1:33" hidden="1">
      <c r="A708" s="7" t="s">
        <v>438</v>
      </c>
      <c r="B708" s="7" t="s">
        <v>439</v>
      </c>
      <c r="C708" s="7" t="s">
        <v>113</v>
      </c>
      <c r="D708" s="8">
        <v>39250</v>
      </c>
      <c r="E708" s="9">
        <v>94.25</v>
      </c>
      <c r="F708" s="8">
        <v>39250</v>
      </c>
      <c r="G708" s="10">
        <v>120</v>
      </c>
      <c r="H708" s="9">
        <v>34.909999999999997</v>
      </c>
      <c r="I708" s="11">
        <f t="shared" si="121"/>
        <v>42898</v>
      </c>
      <c r="J708" s="12">
        <f t="shared" si="122"/>
        <v>59.34</v>
      </c>
      <c r="K708" s="2">
        <f t="shared" si="123"/>
        <v>0.78541666666666665</v>
      </c>
      <c r="L708" s="1">
        <f t="shared" ref="L708:L744" si="129">IF(I708&lt;$L$1,0,I708-$L$1)</f>
        <v>42898</v>
      </c>
      <c r="M708" s="2">
        <f t="shared" si="124"/>
        <v>7.854166666666667</v>
      </c>
      <c r="N708" s="2">
        <f t="shared" si="125"/>
        <v>51.485833333333339</v>
      </c>
      <c r="O708" s="17">
        <f t="shared" si="120"/>
        <v>9.4250000000000007</v>
      </c>
      <c r="P708" s="17">
        <f t="shared" ref="P708:P744" si="130">N708-O708</f>
        <v>42.060833333333335</v>
      </c>
      <c r="Q708" s="17">
        <f t="shared" ref="Q708:Q744" si="131">IF(($K708*12)&gt;P708,P708,($K708*12))</f>
        <v>9.4250000000000007</v>
      </c>
      <c r="R708" s="17">
        <f t="shared" ref="R708:R744" si="132">P708-Q708</f>
        <v>32.635833333333338</v>
      </c>
      <c r="S708" s="17">
        <f t="shared" ref="S708:S744" si="133">IF(($K708*12)&gt;R708,R708,($K708*12))</f>
        <v>9.4250000000000007</v>
      </c>
      <c r="T708" s="18">
        <f t="shared" ref="T708:T744" si="134">R708-S708</f>
        <v>23.210833333333337</v>
      </c>
      <c r="U708" s="17">
        <f t="shared" ref="U708:U744" si="135">IF(($K708*12)&gt;T708,T708,($K708*12))</f>
        <v>9.4250000000000007</v>
      </c>
      <c r="V708" s="18">
        <f t="shared" ref="V708:V744" si="136">T708-U708</f>
        <v>13.785833333333336</v>
      </c>
      <c r="W708" s="17">
        <f t="shared" ref="W708:W744" si="137">IF(($K708*12)&gt;V708,V708,($K708*12))</f>
        <v>9.4250000000000007</v>
      </c>
      <c r="X708" s="17"/>
      <c r="Y708" s="20">
        <f t="shared" si="126"/>
        <v>39082</v>
      </c>
      <c r="Z708">
        <f t="shared" si="116"/>
        <v>-4.3380821917808223</v>
      </c>
      <c r="AA708">
        <f t="shared" si="127"/>
        <v>9.4250000000000007</v>
      </c>
      <c r="AB708">
        <f t="shared" si="118"/>
        <v>13.763082191780823</v>
      </c>
      <c r="AF708" s="29">
        <f t="shared" si="128"/>
        <v>9.4250000000000007</v>
      </c>
      <c r="AG708" s="29">
        <f t="shared" si="117"/>
        <v>9.4250000000000007</v>
      </c>
    </row>
    <row r="709" spans="1:33" hidden="1">
      <c r="A709" s="7" t="s">
        <v>440</v>
      </c>
      <c r="B709" s="7" t="s">
        <v>441</v>
      </c>
      <c r="C709" s="7" t="s">
        <v>113</v>
      </c>
      <c r="D709" s="8">
        <v>39250</v>
      </c>
      <c r="E709" s="9">
        <v>94.25</v>
      </c>
      <c r="F709" s="8">
        <v>39250</v>
      </c>
      <c r="G709" s="10">
        <v>120</v>
      </c>
      <c r="H709" s="9">
        <v>34.909999999999997</v>
      </c>
      <c r="I709" s="11">
        <f t="shared" si="121"/>
        <v>42898</v>
      </c>
      <c r="J709" s="12">
        <f t="shared" si="122"/>
        <v>59.34</v>
      </c>
      <c r="K709" s="2">
        <f t="shared" si="123"/>
        <v>0.78541666666666665</v>
      </c>
      <c r="L709" s="1">
        <f t="shared" si="129"/>
        <v>42898</v>
      </c>
      <c r="M709" s="2">
        <f t="shared" si="124"/>
        <v>7.854166666666667</v>
      </c>
      <c r="N709" s="2">
        <f t="shared" si="125"/>
        <v>51.485833333333339</v>
      </c>
      <c r="O709" s="17">
        <f t="shared" si="120"/>
        <v>9.4250000000000007</v>
      </c>
      <c r="P709" s="17">
        <f t="shared" si="130"/>
        <v>42.060833333333335</v>
      </c>
      <c r="Q709" s="17">
        <f t="shared" si="131"/>
        <v>9.4250000000000007</v>
      </c>
      <c r="R709" s="17">
        <f t="shared" si="132"/>
        <v>32.635833333333338</v>
      </c>
      <c r="S709" s="17">
        <f t="shared" si="133"/>
        <v>9.4250000000000007</v>
      </c>
      <c r="T709" s="18">
        <f t="shared" si="134"/>
        <v>23.210833333333337</v>
      </c>
      <c r="U709" s="17">
        <f t="shared" si="135"/>
        <v>9.4250000000000007</v>
      </c>
      <c r="V709" s="18">
        <f t="shared" si="136"/>
        <v>13.785833333333336</v>
      </c>
      <c r="W709" s="17">
        <f t="shared" si="137"/>
        <v>9.4250000000000007</v>
      </c>
      <c r="X709" s="17"/>
      <c r="Y709" s="20">
        <f t="shared" si="126"/>
        <v>39082</v>
      </c>
      <c r="Z709">
        <f t="shared" ref="Z709:Z745" si="138">IF(E709=0,0,E709/((G709/12))*((Y709-D709)/365))</f>
        <v>-4.3380821917808223</v>
      </c>
      <c r="AA709">
        <f t="shared" si="127"/>
        <v>9.4250000000000007</v>
      </c>
      <c r="AB709">
        <f t="shared" si="118"/>
        <v>13.763082191780823</v>
      </c>
      <c r="AF709" s="29">
        <f t="shared" si="128"/>
        <v>9.4250000000000007</v>
      </c>
      <c r="AG709" s="29">
        <f t="shared" ref="AG709:AG744" si="139">IF(YEAR($F709)&gt;AG$2,0,IF(YEAR($F709)=AG$2,(CONCATENATE("31/12/",AG$2)-$D709)/(30.5*$G709)*$E709,IF(YEAR(($F709+$G709*30.5))&lt;AG$2,0,IF(YEAR($F709+$G709*30.5)=AG$2,$E709*(12/$G709)-(CONCATENATE("31/12/",YEAR($D709))-$D709)/(30.5*$G709)*$E709,$E709*12/$G709))))</f>
        <v>9.4250000000000007</v>
      </c>
    </row>
    <row r="710" spans="1:33" hidden="1">
      <c r="A710" s="7" t="s">
        <v>442</v>
      </c>
      <c r="B710" s="7" t="s">
        <v>443</v>
      </c>
      <c r="C710" s="7" t="s">
        <v>113</v>
      </c>
      <c r="D710" s="8">
        <v>39250</v>
      </c>
      <c r="E710" s="9">
        <v>94.25</v>
      </c>
      <c r="F710" s="8">
        <v>39250</v>
      </c>
      <c r="G710" s="10">
        <v>120</v>
      </c>
      <c r="H710" s="9">
        <v>34.909999999999997</v>
      </c>
      <c r="I710" s="11">
        <f t="shared" si="121"/>
        <v>42898</v>
      </c>
      <c r="J710" s="12">
        <f t="shared" si="122"/>
        <v>59.34</v>
      </c>
      <c r="K710" s="2">
        <f t="shared" si="123"/>
        <v>0.78541666666666665</v>
      </c>
      <c r="L710" s="1">
        <f t="shared" si="129"/>
        <v>42898</v>
      </c>
      <c r="M710" s="2">
        <f t="shared" si="124"/>
        <v>7.854166666666667</v>
      </c>
      <c r="N710" s="2">
        <f t="shared" si="125"/>
        <v>51.485833333333339</v>
      </c>
      <c r="O710" s="17">
        <f t="shared" si="120"/>
        <v>9.4250000000000007</v>
      </c>
      <c r="P710" s="17">
        <f t="shared" si="130"/>
        <v>42.060833333333335</v>
      </c>
      <c r="Q710" s="17">
        <f t="shared" si="131"/>
        <v>9.4250000000000007</v>
      </c>
      <c r="R710" s="17">
        <f t="shared" si="132"/>
        <v>32.635833333333338</v>
      </c>
      <c r="S710" s="17">
        <f t="shared" si="133"/>
        <v>9.4250000000000007</v>
      </c>
      <c r="T710" s="18">
        <f t="shared" si="134"/>
        <v>23.210833333333337</v>
      </c>
      <c r="U710" s="17">
        <f t="shared" si="135"/>
        <v>9.4250000000000007</v>
      </c>
      <c r="V710" s="18">
        <f t="shared" si="136"/>
        <v>13.785833333333336</v>
      </c>
      <c r="W710" s="17">
        <f t="shared" si="137"/>
        <v>9.4250000000000007</v>
      </c>
      <c r="X710" s="17"/>
      <c r="Y710" s="20">
        <f t="shared" si="126"/>
        <v>39082</v>
      </c>
      <c r="Z710">
        <f t="shared" si="138"/>
        <v>-4.3380821917808223</v>
      </c>
      <c r="AA710">
        <f t="shared" si="127"/>
        <v>9.4250000000000007</v>
      </c>
      <c r="AB710">
        <f t="shared" ref="AB710:AB745" si="140">AA710-Z710</f>
        <v>13.763082191780823</v>
      </c>
      <c r="AF710" s="29">
        <f t="shared" si="128"/>
        <v>9.4250000000000007</v>
      </c>
      <c r="AG710" s="29">
        <f t="shared" si="139"/>
        <v>9.4250000000000007</v>
      </c>
    </row>
    <row r="711" spans="1:33" hidden="1">
      <c r="A711" s="7" t="s">
        <v>444</v>
      </c>
      <c r="B711" s="7" t="s">
        <v>445</v>
      </c>
      <c r="C711" s="7" t="s">
        <v>113</v>
      </c>
      <c r="D711" s="8">
        <v>39250</v>
      </c>
      <c r="E711" s="9">
        <v>94.25</v>
      </c>
      <c r="F711" s="8">
        <v>39250</v>
      </c>
      <c r="G711" s="10">
        <v>120</v>
      </c>
      <c r="H711" s="9">
        <v>34.909999999999997</v>
      </c>
      <c r="I711" s="11">
        <f t="shared" si="121"/>
        <v>42898</v>
      </c>
      <c r="J711" s="12">
        <f t="shared" si="122"/>
        <v>59.34</v>
      </c>
      <c r="K711" s="2">
        <f t="shared" si="123"/>
        <v>0.78541666666666665</v>
      </c>
      <c r="L711" s="1">
        <f t="shared" si="129"/>
        <v>42898</v>
      </c>
      <c r="M711" s="2">
        <f t="shared" si="124"/>
        <v>7.854166666666667</v>
      </c>
      <c r="N711" s="2">
        <f t="shared" si="125"/>
        <v>51.485833333333339</v>
      </c>
      <c r="O711" s="17">
        <f t="shared" si="120"/>
        <v>9.4250000000000007</v>
      </c>
      <c r="P711" s="17">
        <f t="shared" si="130"/>
        <v>42.060833333333335</v>
      </c>
      <c r="Q711" s="17">
        <f t="shared" si="131"/>
        <v>9.4250000000000007</v>
      </c>
      <c r="R711" s="17">
        <f t="shared" si="132"/>
        <v>32.635833333333338</v>
      </c>
      <c r="S711" s="17">
        <f t="shared" si="133"/>
        <v>9.4250000000000007</v>
      </c>
      <c r="T711" s="18">
        <f t="shared" si="134"/>
        <v>23.210833333333337</v>
      </c>
      <c r="U711" s="17">
        <f t="shared" si="135"/>
        <v>9.4250000000000007</v>
      </c>
      <c r="V711" s="18">
        <f t="shared" si="136"/>
        <v>13.785833333333336</v>
      </c>
      <c r="W711" s="17">
        <f t="shared" si="137"/>
        <v>9.4250000000000007</v>
      </c>
      <c r="X711" s="17"/>
      <c r="Y711" s="20">
        <f t="shared" si="126"/>
        <v>39082</v>
      </c>
      <c r="Z711">
        <f t="shared" si="138"/>
        <v>-4.3380821917808223</v>
      </c>
      <c r="AA711">
        <f t="shared" si="127"/>
        <v>9.4250000000000007</v>
      </c>
      <c r="AB711">
        <f t="shared" si="140"/>
        <v>13.763082191780823</v>
      </c>
      <c r="AF711" s="29">
        <f t="shared" si="128"/>
        <v>9.4250000000000007</v>
      </c>
      <c r="AG711" s="29">
        <f t="shared" si="139"/>
        <v>9.4250000000000007</v>
      </c>
    </row>
    <row r="712" spans="1:33" hidden="1">
      <c r="A712" s="7" t="s">
        <v>446</v>
      </c>
      <c r="B712" s="7" t="s">
        <v>447</v>
      </c>
      <c r="C712" s="7" t="s">
        <v>113</v>
      </c>
      <c r="D712" s="8">
        <v>39250</v>
      </c>
      <c r="E712" s="9">
        <v>94.25</v>
      </c>
      <c r="F712" s="8">
        <v>39250</v>
      </c>
      <c r="G712" s="10">
        <v>120</v>
      </c>
      <c r="H712" s="9">
        <v>34.909999999999997</v>
      </c>
      <c r="I712" s="11">
        <f t="shared" si="121"/>
        <v>42898</v>
      </c>
      <c r="J712" s="12">
        <f t="shared" si="122"/>
        <v>59.34</v>
      </c>
      <c r="K712" s="2">
        <f t="shared" si="123"/>
        <v>0.78541666666666665</v>
      </c>
      <c r="L712" s="1">
        <f t="shared" si="129"/>
        <v>42898</v>
      </c>
      <c r="M712" s="2">
        <f t="shared" si="124"/>
        <v>7.854166666666667</v>
      </c>
      <c r="N712" s="2">
        <f t="shared" si="125"/>
        <v>51.485833333333339</v>
      </c>
      <c r="O712" s="17">
        <f t="shared" si="120"/>
        <v>9.4250000000000007</v>
      </c>
      <c r="P712" s="17">
        <f t="shared" si="130"/>
        <v>42.060833333333335</v>
      </c>
      <c r="Q712" s="17">
        <f t="shared" si="131"/>
        <v>9.4250000000000007</v>
      </c>
      <c r="R712" s="17">
        <f t="shared" si="132"/>
        <v>32.635833333333338</v>
      </c>
      <c r="S712" s="17">
        <f t="shared" si="133"/>
        <v>9.4250000000000007</v>
      </c>
      <c r="T712" s="18">
        <f t="shared" si="134"/>
        <v>23.210833333333337</v>
      </c>
      <c r="U712" s="17">
        <f t="shared" si="135"/>
        <v>9.4250000000000007</v>
      </c>
      <c r="V712" s="18">
        <f t="shared" si="136"/>
        <v>13.785833333333336</v>
      </c>
      <c r="W712" s="17">
        <f t="shared" si="137"/>
        <v>9.4250000000000007</v>
      </c>
      <c r="X712" s="17"/>
      <c r="Y712" s="20">
        <f t="shared" si="126"/>
        <v>39082</v>
      </c>
      <c r="Z712">
        <f t="shared" si="138"/>
        <v>-4.3380821917808223</v>
      </c>
      <c r="AA712">
        <f t="shared" si="127"/>
        <v>9.4250000000000007</v>
      </c>
      <c r="AB712">
        <f t="shared" si="140"/>
        <v>13.763082191780823</v>
      </c>
      <c r="AF712" s="29">
        <f t="shared" si="128"/>
        <v>9.4250000000000007</v>
      </c>
      <c r="AG712" s="29">
        <f t="shared" si="139"/>
        <v>9.4250000000000007</v>
      </c>
    </row>
    <row r="713" spans="1:33" hidden="1">
      <c r="A713" s="7" t="s">
        <v>448</v>
      </c>
      <c r="B713" s="7" t="s">
        <v>449</v>
      </c>
      <c r="C713" s="7" t="s">
        <v>113</v>
      </c>
      <c r="D713" s="8">
        <v>39250</v>
      </c>
      <c r="E713" s="9">
        <v>94.25</v>
      </c>
      <c r="F713" s="8">
        <v>39250</v>
      </c>
      <c r="G713" s="10">
        <v>120</v>
      </c>
      <c r="H713" s="9">
        <v>34.909999999999997</v>
      </c>
      <c r="I713" s="11">
        <f t="shared" si="121"/>
        <v>42898</v>
      </c>
      <c r="J713" s="12">
        <f t="shared" si="122"/>
        <v>59.34</v>
      </c>
      <c r="K713" s="2">
        <f t="shared" si="123"/>
        <v>0.78541666666666665</v>
      </c>
      <c r="L713" s="1">
        <f t="shared" si="129"/>
        <v>42898</v>
      </c>
      <c r="M713" s="2">
        <f t="shared" si="124"/>
        <v>7.854166666666667</v>
      </c>
      <c r="N713" s="2">
        <f t="shared" si="125"/>
        <v>51.485833333333339</v>
      </c>
      <c r="O713" s="17">
        <f t="shared" si="120"/>
        <v>9.4250000000000007</v>
      </c>
      <c r="P713" s="17">
        <f t="shared" si="130"/>
        <v>42.060833333333335</v>
      </c>
      <c r="Q713" s="17">
        <f t="shared" si="131"/>
        <v>9.4250000000000007</v>
      </c>
      <c r="R713" s="17">
        <f t="shared" si="132"/>
        <v>32.635833333333338</v>
      </c>
      <c r="S713" s="17">
        <f t="shared" si="133"/>
        <v>9.4250000000000007</v>
      </c>
      <c r="T713" s="18">
        <f t="shared" si="134"/>
        <v>23.210833333333337</v>
      </c>
      <c r="U713" s="17">
        <f t="shared" si="135"/>
        <v>9.4250000000000007</v>
      </c>
      <c r="V713" s="18">
        <f t="shared" si="136"/>
        <v>13.785833333333336</v>
      </c>
      <c r="W713" s="17">
        <f t="shared" si="137"/>
        <v>9.4250000000000007</v>
      </c>
      <c r="X713" s="17"/>
      <c r="Y713" s="20">
        <f t="shared" si="126"/>
        <v>39082</v>
      </c>
      <c r="Z713">
        <f t="shared" si="138"/>
        <v>-4.3380821917808223</v>
      </c>
      <c r="AA713">
        <f t="shared" si="127"/>
        <v>9.4250000000000007</v>
      </c>
      <c r="AB713">
        <f t="shared" si="140"/>
        <v>13.763082191780823</v>
      </c>
      <c r="AF713" s="29">
        <f t="shared" si="128"/>
        <v>9.4250000000000007</v>
      </c>
      <c r="AG713" s="29">
        <f t="shared" si="139"/>
        <v>9.4250000000000007</v>
      </c>
    </row>
    <row r="714" spans="1:33" hidden="1">
      <c r="A714" s="7" t="s">
        <v>450</v>
      </c>
      <c r="B714" s="7" t="s">
        <v>451</v>
      </c>
      <c r="C714" s="7" t="s">
        <v>113</v>
      </c>
      <c r="D714" s="8">
        <v>39250</v>
      </c>
      <c r="E714" s="9">
        <v>94.25</v>
      </c>
      <c r="F714" s="8">
        <v>39250</v>
      </c>
      <c r="G714" s="10">
        <v>120</v>
      </c>
      <c r="H714" s="9">
        <v>34.909999999999997</v>
      </c>
      <c r="I714" s="11">
        <f t="shared" si="121"/>
        <v>42898</v>
      </c>
      <c r="J714" s="12">
        <f t="shared" si="122"/>
        <v>59.34</v>
      </c>
      <c r="K714" s="2">
        <f t="shared" si="123"/>
        <v>0.78541666666666665</v>
      </c>
      <c r="L714" s="1">
        <f t="shared" si="129"/>
        <v>42898</v>
      </c>
      <c r="M714" s="2">
        <f t="shared" si="124"/>
        <v>7.854166666666667</v>
      </c>
      <c r="N714" s="2">
        <f t="shared" si="125"/>
        <v>51.485833333333339</v>
      </c>
      <c r="O714" s="17">
        <f t="shared" si="120"/>
        <v>9.4250000000000007</v>
      </c>
      <c r="P714" s="17">
        <f t="shared" si="130"/>
        <v>42.060833333333335</v>
      </c>
      <c r="Q714" s="17">
        <f t="shared" si="131"/>
        <v>9.4250000000000007</v>
      </c>
      <c r="R714" s="17">
        <f t="shared" si="132"/>
        <v>32.635833333333338</v>
      </c>
      <c r="S714" s="17">
        <f t="shared" si="133"/>
        <v>9.4250000000000007</v>
      </c>
      <c r="T714" s="18">
        <f t="shared" si="134"/>
        <v>23.210833333333337</v>
      </c>
      <c r="U714" s="17">
        <f t="shared" si="135"/>
        <v>9.4250000000000007</v>
      </c>
      <c r="V714" s="18">
        <f t="shared" si="136"/>
        <v>13.785833333333336</v>
      </c>
      <c r="W714" s="17">
        <f t="shared" si="137"/>
        <v>9.4250000000000007</v>
      </c>
      <c r="X714" s="17"/>
      <c r="Y714" s="20">
        <f t="shared" si="126"/>
        <v>39082</v>
      </c>
      <c r="Z714">
        <f t="shared" si="138"/>
        <v>-4.3380821917808223</v>
      </c>
      <c r="AA714">
        <f t="shared" si="127"/>
        <v>9.4250000000000007</v>
      </c>
      <c r="AB714">
        <f t="shared" si="140"/>
        <v>13.763082191780823</v>
      </c>
      <c r="AF714" s="29">
        <f t="shared" si="128"/>
        <v>9.4250000000000007</v>
      </c>
      <c r="AG714" s="29">
        <f t="shared" si="139"/>
        <v>9.4250000000000007</v>
      </c>
    </row>
    <row r="715" spans="1:33" hidden="1">
      <c r="A715" s="7" t="s">
        <v>452</v>
      </c>
      <c r="B715" s="7" t="s">
        <v>453</v>
      </c>
      <c r="C715" s="7" t="s">
        <v>113</v>
      </c>
      <c r="D715" s="8">
        <v>39250</v>
      </c>
      <c r="E715" s="9">
        <v>94.25</v>
      </c>
      <c r="F715" s="8">
        <v>39250</v>
      </c>
      <c r="G715" s="10">
        <v>120</v>
      </c>
      <c r="H715" s="9">
        <v>34.909999999999997</v>
      </c>
      <c r="I715" s="11">
        <f t="shared" si="121"/>
        <v>42898</v>
      </c>
      <c r="J715" s="12">
        <f t="shared" si="122"/>
        <v>59.34</v>
      </c>
      <c r="K715" s="2">
        <f t="shared" si="123"/>
        <v>0.78541666666666665</v>
      </c>
      <c r="L715" s="1">
        <f t="shared" si="129"/>
        <v>42898</v>
      </c>
      <c r="M715" s="2">
        <f t="shared" si="124"/>
        <v>7.854166666666667</v>
      </c>
      <c r="N715" s="2">
        <f t="shared" si="125"/>
        <v>51.485833333333339</v>
      </c>
      <c r="O715" s="17">
        <f t="shared" si="120"/>
        <v>9.4250000000000007</v>
      </c>
      <c r="P715" s="17">
        <f t="shared" si="130"/>
        <v>42.060833333333335</v>
      </c>
      <c r="Q715" s="17">
        <f t="shared" si="131"/>
        <v>9.4250000000000007</v>
      </c>
      <c r="R715" s="17">
        <f t="shared" si="132"/>
        <v>32.635833333333338</v>
      </c>
      <c r="S715" s="17">
        <f t="shared" si="133"/>
        <v>9.4250000000000007</v>
      </c>
      <c r="T715" s="18">
        <f t="shared" si="134"/>
        <v>23.210833333333337</v>
      </c>
      <c r="U715" s="17">
        <f t="shared" si="135"/>
        <v>9.4250000000000007</v>
      </c>
      <c r="V715" s="18">
        <f t="shared" si="136"/>
        <v>13.785833333333336</v>
      </c>
      <c r="W715" s="17">
        <f t="shared" si="137"/>
        <v>9.4250000000000007</v>
      </c>
      <c r="X715" s="17"/>
      <c r="Y715" s="20">
        <f t="shared" si="126"/>
        <v>39082</v>
      </c>
      <c r="Z715">
        <f t="shared" si="138"/>
        <v>-4.3380821917808223</v>
      </c>
      <c r="AA715">
        <f t="shared" si="127"/>
        <v>9.4250000000000007</v>
      </c>
      <c r="AB715">
        <f t="shared" si="140"/>
        <v>13.763082191780823</v>
      </c>
      <c r="AF715" s="29">
        <f t="shared" si="128"/>
        <v>9.4250000000000007</v>
      </c>
      <c r="AG715" s="29">
        <f t="shared" si="139"/>
        <v>9.4250000000000007</v>
      </c>
    </row>
    <row r="716" spans="1:33" hidden="1">
      <c r="A716" s="7" t="s">
        <v>454</v>
      </c>
      <c r="B716" s="7" t="s">
        <v>455</v>
      </c>
      <c r="C716" s="7" t="s">
        <v>113</v>
      </c>
      <c r="D716" s="8">
        <v>39250</v>
      </c>
      <c r="E716" s="9">
        <v>94.25</v>
      </c>
      <c r="F716" s="8">
        <v>39250</v>
      </c>
      <c r="G716" s="10">
        <v>120</v>
      </c>
      <c r="H716" s="9">
        <v>34.909999999999997</v>
      </c>
      <c r="I716" s="11">
        <f t="shared" si="121"/>
        <v>42898</v>
      </c>
      <c r="J716" s="12">
        <f t="shared" si="122"/>
        <v>59.34</v>
      </c>
      <c r="K716" s="2">
        <f t="shared" si="123"/>
        <v>0.78541666666666665</v>
      </c>
      <c r="L716" s="1">
        <f t="shared" si="129"/>
        <v>42898</v>
      </c>
      <c r="M716" s="2">
        <f t="shared" si="124"/>
        <v>7.854166666666667</v>
      </c>
      <c r="N716" s="2">
        <f t="shared" si="125"/>
        <v>51.485833333333339</v>
      </c>
      <c r="O716" s="17">
        <f t="shared" si="120"/>
        <v>9.4250000000000007</v>
      </c>
      <c r="P716" s="17">
        <f t="shared" si="130"/>
        <v>42.060833333333335</v>
      </c>
      <c r="Q716" s="17">
        <f t="shared" si="131"/>
        <v>9.4250000000000007</v>
      </c>
      <c r="R716" s="17">
        <f t="shared" si="132"/>
        <v>32.635833333333338</v>
      </c>
      <c r="S716" s="17">
        <f t="shared" si="133"/>
        <v>9.4250000000000007</v>
      </c>
      <c r="T716" s="18">
        <f t="shared" si="134"/>
        <v>23.210833333333337</v>
      </c>
      <c r="U716" s="17">
        <f t="shared" si="135"/>
        <v>9.4250000000000007</v>
      </c>
      <c r="V716" s="18">
        <f t="shared" si="136"/>
        <v>13.785833333333336</v>
      </c>
      <c r="W716" s="17">
        <f t="shared" si="137"/>
        <v>9.4250000000000007</v>
      </c>
      <c r="X716" s="17"/>
      <c r="Y716" s="20">
        <f t="shared" si="126"/>
        <v>39082</v>
      </c>
      <c r="Z716">
        <f t="shared" si="138"/>
        <v>-4.3380821917808223</v>
      </c>
      <c r="AA716">
        <f t="shared" si="127"/>
        <v>9.4250000000000007</v>
      </c>
      <c r="AB716">
        <f t="shared" si="140"/>
        <v>13.763082191780823</v>
      </c>
      <c r="AF716" s="29">
        <f t="shared" si="128"/>
        <v>9.4250000000000007</v>
      </c>
      <c r="AG716" s="29">
        <f t="shared" si="139"/>
        <v>9.4250000000000007</v>
      </c>
    </row>
    <row r="717" spans="1:33" hidden="1">
      <c r="A717" s="7" t="s">
        <v>456</v>
      </c>
      <c r="B717" s="7" t="s">
        <v>457</v>
      </c>
      <c r="C717" s="7" t="s">
        <v>113</v>
      </c>
      <c r="D717" s="8">
        <v>39250</v>
      </c>
      <c r="E717" s="9">
        <v>94.25</v>
      </c>
      <c r="F717" s="8">
        <v>39250</v>
      </c>
      <c r="G717" s="10">
        <v>120</v>
      </c>
      <c r="H717" s="9">
        <v>34.909999999999997</v>
      </c>
      <c r="I717" s="11">
        <f t="shared" si="121"/>
        <v>42898</v>
      </c>
      <c r="J717" s="12">
        <f t="shared" si="122"/>
        <v>59.34</v>
      </c>
      <c r="K717" s="2">
        <f t="shared" si="123"/>
        <v>0.78541666666666665</v>
      </c>
      <c r="L717" s="1">
        <f t="shared" si="129"/>
        <v>42898</v>
      </c>
      <c r="M717" s="2">
        <f t="shared" si="124"/>
        <v>7.854166666666667</v>
      </c>
      <c r="N717" s="2">
        <f t="shared" si="125"/>
        <v>51.485833333333339</v>
      </c>
      <c r="O717" s="17">
        <f t="shared" si="120"/>
        <v>9.4250000000000007</v>
      </c>
      <c r="P717" s="17">
        <f t="shared" si="130"/>
        <v>42.060833333333335</v>
      </c>
      <c r="Q717" s="17">
        <f t="shared" si="131"/>
        <v>9.4250000000000007</v>
      </c>
      <c r="R717" s="17">
        <f t="shared" si="132"/>
        <v>32.635833333333338</v>
      </c>
      <c r="S717" s="17">
        <f t="shared" si="133"/>
        <v>9.4250000000000007</v>
      </c>
      <c r="T717" s="18">
        <f t="shared" si="134"/>
        <v>23.210833333333337</v>
      </c>
      <c r="U717" s="17">
        <f t="shared" si="135"/>
        <v>9.4250000000000007</v>
      </c>
      <c r="V717" s="18">
        <f t="shared" si="136"/>
        <v>13.785833333333336</v>
      </c>
      <c r="W717" s="17">
        <f t="shared" si="137"/>
        <v>9.4250000000000007</v>
      </c>
      <c r="X717" s="17"/>
      <c r="Y717" s="20">
        <f t="shared" si="126"/>
        <v>39082</v>
      </c>
      <c r="Z717">
        <f t="shared" si="138"/>
        <v>-4.3380821917808223</v>
      </c>
      <c r="AA717">
        <f t="shared" si="127"/>
        <v>9.4250000000000007</v>
      </c>
      <c r="AB717">
        <f t="shared" si="140"/>
        <v>13.763082191780823</v>
      </c>
      <c r="AF717" s="29">
        <f t="shared" si="128"/>
        <v>9.4250000000000007</v>
      </c>
      <c r="AG717" s="29">
        <f t="shared" si="139"/>
        <v>9.4250000000000007</v>
      </c>
    </row>
    <row r="718" spans="1:33" hidden="1">
      <c r="A718" s="7" t="s">
        <v>458</v>
      </c>
      <c r="B718" s="7" t="s">
        <v>459</v>
      </c>
      <c r="C718" s="7" t="s">
        <v>113</v>
      </c>
      <c r="D718" s="8">
        <v>39380</v>
      </c>
      <c r="E718" s="9">
        <v>3152</v>
      </c>
      <c r="F718" s="8">
        <v>39380</v>
      </c>
      <c r="G718" s="10">
        <v>120</v>
      </c>
      <c r="H718" s="9">
        <v>1055.27</v>
      </c>
      <c r="I718" s="11">
        <f t="shared" si="121"/>
        <v>43028</v>
      </c>
      <c r="J718" s="12">
        <f t="shared" si="122"/>
        <v>2096.73</v>
      </c>
      <c r="K718" s="2">
        <f t="shared" si="123"/>
        <v>26.266666666666666</v>
      </c>
      <c r="L718" s="1">
        <f t="shared" si="129"/>
        <v>43028</v>
      </c>
      <c r="M718" s="2">
        <f t="shared" si="124"/>
        <v>262.66666666666669</v>
      </c>
      <c r="N718" s="2">
        <f t="shared" si="125"/>
        <v>1834.0633333333333</v>
      </c>
      <c r="O718" s="17">
        <f t="shared" si="120"/>
        <v>315.2</v>
      </c>
      <c r="P718" s="17">
        <f t="shared" si="130"/>
        <v>1518.8633333333332</v>
      </c>
      <c r="Q718" s="17">
        <f t="shared" si="131"/>
        <v>315.2</v>
      </c>
      <c r="R718" s="17">
        <f t="shared" si="132"/>
        <v>1203.6633333333332</v>
      </c>
      <c r="S718" s="17">
        <f t="shared" si="133"/>
        <v>315.2</v>
      </c>
      <c r="T718" s="18">
        <f t="shared" si="134"/>
        <v>888.46333333333314</v>
      </c>
      <c r="U718" s="17">
        <f t="shared" si="135"/>
        <v>315.2</v>
      </c>
      <c r="V718" s="18">
        <f t="shared" si="136"/>
        <v>573.26333333333309</v>
      </c>
      <c r="W718" s="17">
        <f t="shared" si="137"/>
        <v>315.2</v>
      </c>
      <c r="X718" s="17"/>
      <c r="Y718" s="20">
        <f t="shared" si="126"/>
        <v>39082</v>
      </c>
      <c r="Z718">
        <f t="shared" si="138"/>
        <v>-257.34136986301365</v>
      </c>
      <c r="AA718">
        <f t="shared" si="127"/>
        <v>315.2</v>
      </c>
      <c r="AB718">
        <f t="shared" si="140"/>
        <v>572.54136986301364</v>
      </c>
      <c r="AF718" s="29">
        <f t="shared" si="128"/>
        <v>315.2</v>
      </c>
      <c r="AG718" s="29">
        <f t="shared" si="139"/>
        <v>315.2</v>
      </c>
    </row>
    <row r="719" spans="1:33" hidden="1">
      <c r="A719" s="7" t="s">
        <v>460</v>
      </c>
      <c r="B719" s="7" t="s">
        <v>461</v>
      </c>
      <c r="C719" s="7" t="s">
        <v>113</v>
      </c>
      <c r="D719" s="8">
        <v>39383</v>
      </c>
      <c r="E719" s="9">
        <v>5189.3999999999996</v>
      </c>
      <c r="F719" s="8">
        <v>39383</v>
      </c>
      <c r="G719" s="10">
        <v>120</v>
      </c>
      <c r="H719" s="9">
        <v>1733.12</v>
      </c>
      <c r="I719" s="11">
        <f t="shared" si="121"/>
        <v>43031</v>
      </c>
      <c r="J719" s="12">
        <f t="shared" si="122"/>
        <v>3456.2799999999997</v>
      </c>
      <c r="K719" s="2">
        <f t="shared" si="123"/>
        <v>43.244999999999997</v>
      </c>
      <c r="L719" s="1">
        <f t="shared" si="129"/>
        <v>43031</v>
      </c>
      <c r="M719" s="2">
        <f t="shared" si="124"/>
        <v>432.45</v>
      </c>
      <c r="N719" s="2">
        <f t="shared" si="125"/>
        <v>3023.83</v>
      </c>
      <c r="O719" s="17">
        <f t="shared" si="120"/>
        <v>518.93999999999994</v>
      </c>
      <c r="P719" s="17">
        <f t="shared" si="130"/>
        <v>2504.89</v>
      </c>
      <c r="Q719" s="17">
        <f t="shared" si="131"/>
        <v>518.93999999999994</v>
      </c>
      <c r="R719" s="17">
        <f t="shared" si="132"/>
        <v>1985.9499999999998</v>
      </c>
      <c r="S719" s="17">
        <f t="shared" si="133"/>
        <v>518.93999999999994</v>
      </c>
      <c r="T719" s="18">
        <f t="shared" si="134"/>
        <v>1467.0099999999998</v>
      </c>
      <c r="U719" s="17">
        <f t="shared" si="135"/>
        <v>518.93999999999994</v>
      </c>
      <c r="V719" s="18">
        <f t="shared" si="136"/>
        <v>948.06999999999982</v>
      </c>
      <c r="W719" s="17">
        <f t="shared" si="137"/>
        <v>518.93999999999994</v>
      </c>
      <c r="X719" s="17"/>
      <c r="Y719" s="20">
        <f t="shared" si="126"/>
        <v>39082</v>
      </c>
      <c r="Z719">
        <f t="shared" si="138"/>
        <v>-427.94778082191777</v>
      </c>
      <c r="AA719">
        <f t="shared" si="127"/>
        <v>518.93999999999994</v>
      </c>
      <c r="AB719">
        <f t="shared" si="140"/>
        <v>946.88778082191766</v>
      </c>
      <c r="AF719" s="29">
        <f t="shared" si="128"/>
        <v>518.93999999999994</v>
      </c>
      <c r="AG719" s="29">
        <f t="shared" si="139"/>
        <v>518.93999999999994</v>
      </c>
    </row>
    <row r="720" spans="1:33" hidden="1">
      <c r="A720" s="7" t="s">
        <v>462</v>
      </c>
      <c r="B720" s="7" t="s">
        <v>463</v>
      </c>
      <c r="C720" s="7" t="s">
        <v>113</v>
      </c>
      <c r="D720" s="8">
        <v>39408</v>
      </c>
      <c r="E720" s="9">
        <v>271.56</v>
      </c>
      <c r="F720" s="8">
        <v>39408</v>
      </c>
      <c r="G720" s="10">
        <v>120</v>
      </c>
      <c r="H720" s="9">
        <v>88.83</v>
      </c>
      <c r="I720" s="11">
        <f t="shared" si="121"/>
        <v>43056</v>
      </c>
      <c r="J720" s="12">
        <f t="shared" si="122"/>
        <v>182.73000000000002</v>
      </c>
      <c r="K720" s="2">
        <f t="shared" si="123"/>
        <v>2.2629999999999999</v>
      </c>
      <c r="L720" s="1">
        <f t="shared" si="129"/>
        <v>43056</v>
      </c>
      <c r="M720" s="2">
        <f t="shared" si="124"/>
        <v>22.63</v>
      </c>
      <c r="N720" s="2">
        <f t="shared" si="125"/>
        <v>160.10000000000002</v>
      </c>
      <c r="O720" s="17">
        <f t="shared" si="120"/>
        <v>27.155999999999999</v>
      </c>
      <c r="P720" s="17">
        <f t="shared" si="130"/>
        <v>132.94400000000002</v>
      </c>
      <c r="Q720" s="17">
        <f t="shared" si="131"/>
        <v>27.155999999999999</v>
      </c>
      <c r="R720" s="17">
        <f t="shared" si="132"/>
        <v>105.78800000000001</v>
      </c>
      <c r="S720" s="17">
        <f t="shared" si="133"/>
        <v>27.155999999999999</v>
      </c>
      <c r="T720" s="18">
        <f t="shared" si="134"/>
        <v>78.632000000000005</v>
      </c>
      <c r="U720" s="17">
        <f t="shared" si="135"/>
        <v>27.155999999999999</v>
      </c>
      <c r="V720" s="18">
        <f t="shared" si="136"/>
        <v>51.476000000000006</v>
      </c>
      <c r="W720" s="17">
        <f t="shared" si="137"/>
        <v>27.155999999999999</v>
      </c>
      <c r="X720" s="17"/>
      <c r="Y720" s="20">
        <f t="shared" si="126"/>
        <v>39082</v>
      </c>
      <c r="Z720">
        <f t="shared" si="138"/>
        <v>-24.2544</v>
      </c>
      <c r="AA720">
        <f t="shared" si="127"/>
        <v>27.155999999999999</v>
      </c>
      <c r="AB720">
        <f t="shared" si="140"/>
        <v>51.410399999999996</v>
      </c>
      <c r="AF720" s="29">
        <f t="shared" si="128"/>
        <v>27.156000000000002</v>
      </c>
      <c r="AG720" s="29">
        <f t="shared" si="139"/>
        <v>27.156000000000002</v>
      </c>
    </row>
    <row r="721" spans="1:33" hidden="1">
      <c r="A721" s="7" t="s">
        <v>464</v>
      </c>
      <c r="B721" s="7" t="s">
        <v>465</v>
      </c>
      <c r="C721" s="7" t="s">
        <v>113</v>
      </c>
      <c r="D721" s="8">
        <v>39408</v>
      </c>
      <c r="E721" s="9">
        <v>321.16000000000003</v>
      </c>
      <c r="F721" s="8">
        <v>39408</v>
      </c>
      <c r="G721" s="10">
        <v>120</v>
      </c>
      <c r="H721" s="9">
        <v>105.06</v>
      </c>
      <c r="I721" s="11">
        <f t="shared" si="121"/>
        <v>43056</v>
      </c>
      <c r="J721" s="12">
        <f t="shared" si="122"/>
        <v>216.10000000000002</v>
      </c>
      <c r="K721" s="2">
        <f t="shared" si="123"/>
        <v>2.6763333333333335</v>
      </c>
      <c r="L721" s="1">
        <f t="shared" si="129"/>
        <v>43056</v>
      </c>
      <c r="M721" s="2">
        <f t="shared" si="124"/>
        <v>26.763333333333339</v>
      </c>
      <c r="N721" s="2">
        <f t="shared" si="125"/>
        <v>189.33666666666667</v>
      </c>
      <c r="O721" s="17">
        <f t="shared" si="120"/>
        <v>32.116</v>
      </c>
      <c r="P721" s="17">
        <f t="shared" si="130"/>
        <v>157.22066666666666</v>
      </c>
      <c r="Q721" s="17">
        <f t="shared" si="131"/>
        <v>32.116</v>
      </c>
      <c r="R721" s="17">
        <f t="shared" si="132"/>
        <v>125.10466666666666</v>
      </c>
      <c r="S721" s="17">
        <f t="shared" si="133"/>
        <v>32.116</v>
      </c>
      <c r="T721" s="18">
        <f t="shared" si="134"/>
        <v>92.98866666666666</v>
      </c>
      <c r="U721" s="17">
        <f t="shared" si="135"/>
        <v>32.116</v>
      </c>
      <c r="V721" s="18">
        <f t="shared" si="136"/>
        <v>60.87266666666666</v>
      </c>
      <c r="W721" s="17">
        <f t="shared" si="137"/>
        <v>32.116</v>
      </c>
      <c r="X721" s="17"/>
      <c r="Y721" s="20">
        <f t="shared" si="126"/>
        <v>39082</v>
      </c>
      <c r="Z721">
        <f t="shared" si="138"/>
        <v>-28.684427397260272</v>
      </c>
      <c r="AA721">
        <f t="shared" si="127"/>
        <v>32.116</v>
      </c>
      <c r="AB721">
        <f t="shared" si="140"/>
        <v>60.800427397260272</v>
      </c>
      <c r="AF721" s="29">
        <f t="shared" si="128"/>
        <v>32.116</v>
      </c>
      <c r="AG721" s="29">
        <f t="shared" si="139"/>
        <v>32.116</v>
      </c>
    </row>
    <row r="722" spans="1:33" hidden="1">
      <c r="A722" s="7" t="s">
        <v>466</v>
      </c>
      <c r="B722" s="7" t="s">
        <v>467</v>
      </c>
      <c r="C722" s="7" t="s">
        <v>113</v>
      </c>
      <c r="D722" s="8">
        <v>39408</v>
      </c>
      <c r="E722" s="9">
        <v>539.4</v>
      </c>
      <c r="F722" s="8">
        <v>39408</v>
      </c>
      <c r="G722" s="10">
        <v>120</v>
      </c>
      <c r="H722" s="9">
        <v>176.45</v>
      </c>
      <c r="I722" s="11">
        <f t="shared" si="121"/>
        <v>43056</v>
      </c>
      <c r="J722" s="12">
        <f t="shared" si="122"/>
        <v>362.95</v>
      </c>
      <c r="K722" s="2">
        <f t="shared" si="123"/>
        <v>4.4950000000000001</v>
      </c>
      <c r="L722" s="1">
        <f t="shared" si="129"/>
        <v>43056</v>
      </c>
      <c r="M722" s="2">
        <f t="shared" si="124"/>
        <v>44.95</v>
      </c>
      <c r="N722" s="2">
        <f t="shared" si="125"/>
        <v>318</v>
      </c>
      <c r="O722" s="17">
        <f t="shared" si="120"/>
        <v>53.94</v>
      </c>
      <c r="P722" s="17">
        <f t="shared" si="130"/>
        <v>264.06</v>
      </c>
      <c r="Q722" s="17">
        <f t="shared" si="131"/>
        <v>53.94</v>
      </c>
      <c r="R722" s="17">
        <f t="shared" si="132"/>
        <v>210.12</v>
      </c>
      <c r="S722" s="17">
        <f t="shared" si="133"/>
        <v>53.94</v>
      </c>
      <c r="T722" s="18">
        <f t="shared" si="134"/>
        <v>156.18</v>
      </c>
      <c r="U722" s="17">
        <f t="shared" si="135"/>
        <v>53.94</v>
      </c>
      <c r="V722" s="18">
        <f t="shared" si="136"/>
        <v>102.24000000000001</v>
      </c>
      <c r="W722" s="17">
        <f t="shared" si="137"/>
        <v>53.94</v>
      </c>
      <c r="X722" s="17"/>
      <c r="Y722" s="20">
        <f t="shared" si="126"/>
        <v>39082</v>
      </c>
      <c r="Z722">
        <f t="shared" si="138"/>
        <v>-48.176547945205478</v>
      </c>
      <c r="AA722">
        <f t="shared" si="127"/>
        <v>53.94</v>
      </c>
      <c r="AB722">
        <f t="shared" si="140"/>
        <v>102.11654794520547</v>
      </c>
      <c r="AF722" s="29">
        <f t="shared" si="128"/>
        <v>53.939999999999991</v>
      </c>
      <c r="AG722" s="29">
        <f t="shared" si="139"/>
        <v>53.939999999999991</v>
      </c>
    </row>
    <row r="723" spans="1:33" hidden="1">
      <c r="A723" s="7" t="s">
        <v>468</v>
      </c>
      <c r="B723" s="7" t="s">
        <v>469</v>
      </c>
      <c r="C723" s="7" t="s">
        <v>113</v>
      </c>
      <c r="D723" s="8">
        <v>39408</v>
      </c>
      <c r="E723" s="9">
        <v>647.28</v>
      </c>
      <c r="F723" s="8">
        <v>39408</v>
      </c>
      <c r="G723" s="10">
        <v>120</v>
      </c>
      <c r="H723" s="9">
        <v>211.74</v>
      </c>
      <c r="I723" s="11">
        <f t="shared" si="121"/>
        <v>43056</v>
      </c>
      <c r="J723" s="12">
        <f t="shared" si="122"/>
        <v>435.53999999999996</v>
      </c>
      <c r="K723" s="2">
        <f t="shared" si="123"/>
        <v>5.3940000000000001</v>
      </c>
      <c r="L723" s="1">
        <f t="shared" si="129"/>
        <v>43056</v>
      </c>
      <c r="M723" s="2">
        <f t="shared" si="124"/>
        <v>53.94</v>
      </c>
      <c r="N723" s="2">
        <f t="shared" si="125"/>
        <v>381.59999999999997</v>
      </c>
      <c r="O723" s="17">
        <f t="shared" si="120"/>
        <v>64.728000000000009</v>
      </c>
      <c r="P723" s="17">
        <f t="shared" si="130"/>
        <v>316.87199999999996</v>
      </c>
      <c r="Q723" s="17">
        <f t="shared" si="131"/>
        <v>64.728000000000009</v>
      </c>
      <c r="R723" s="17">
        <f t="shared" si="132"/>
        <v>252.14399999999995</v>
      </c>
      <c r="S723" s="17">
        <f t="shared" si="133"/>
        <v>64.728000000000009</v>
      </c>
      <c r="T723" s="18">
        <f t="shared" si="134"/>
        <v>187.41599999999994</v>
      </c>
      <c r="U723" s="17">
        <f t="shared" si="135"/>
        <v>64.728000000000009</v>
      </c>
      <c r="V723" s="18">
        <f t="shared" si="136"/>
        <v>122.68799999999993</v>
      </c>
      <c r="W723" s="17">
        <f t="shared" si="137"/>
        <v>64.728000000000009</v>
      </c>
      <c r="X723" s="17"/>
      <c r="Y723" s="20">
        <f t="shared" si="126"/>
        <v>39082</v>
      </c>
      <c r="Z723">
        <f t="shared" si="138"/>
        <v>-57.81185753424657</v>
      </c>
      <c r="AA723">
        <f t="shared" si="127"/>
        <v>64.727999999999994</v>
      </c>
      <c r="AB723">
        <f t="shared" si="140"/>
        <v>122.53985753424656</v>
      </c>
      <c r="AF723" s="29">
        <f t="shared" si="128"/>
        <v>64.727999999999994</v>
      </c>
      <c r="AG723" s="29">
        <f t="shared" si="139"/>
        <v>64.727999999999994</v>
      </c>
    </row>
    <row r="724" spans="1:33" hidden="1">
      <c r="A724" s="7" t="s">
        <v>470</v>
      </c>
      <c r="B724" s="7" t="s">
        <v>471</v>
      </c>
      <c r="C724" s="7" t="s">
        <v>113</v>
      </c>
      <c r="D724" s="8">
        <v>39451</v>
      </c>
      <c r="E724" s="9">
        <v>833.28</v>
      </c>
      <c r="F724" s="8">
        <v>39451</v>
      </c>
      <c r="G724" s="10">
        <v>120</v>
      </c>
      <c r="H724" s="9">
        <v>262.77</v>
      </c>
      <c r="I724" s="11">
        <f t="shared" ref="I724:I744" si="141">F724+G724*30.4</f>
        <v>43099</v>
      </c>
      <c r="J724" s="12">
        <f t="shared" si="122"/>
        <v>570.51</v>
      </c>
      <c r="K724" s="2">
        <f t="shared" si="123"/>
        <v>6.944</v>
      </c>
      <c r="L724" s="1">
        <f t="shared" si="129"/>
        <v>43099</v>
      </c>
      <c r="M724" s="2">
        <f t="shared" si="124"/>
        <v>69.44</v>
      </c>
      <c r="N724" s="2">
        <f t="shared" si="125"/>
        <v>501.07</v>
      </c>
      <c r="O724" s="17">
        <f t="shared" si="120"/>
        <v>83.328000000000003</v>
      </c>
      <c r="P724" s="17">
        <f t="shared" si="130"/>
        <v>417.74199999999996</v>
      </c>
      <c r="Q724" s="17">
        <f t="shared" si="131"/>
        <v>83.328000000000003</v>
      </c>
      <c r="R724" s="17">
        <f t="shared" si="132"/>
        <v>334.41399999999999</v>
      </c>
      <c r="S724" s="17">
        <f t="shared" si="133"/>
        <v>83.328000000000003</v>
      </c>
      <c r="T724" s="18">
        <f t="shared" si="134"/>
        <v>251.08599999999998</v>
      </c>
      <c r="U724" s="17">
        <f t="shared" si="135"/>
        <v>83.328000000000003</v>
      </c>
      <c r="V724" s="18">
        <f t="shared" si="136"/>
        <v>167.75799999999998</v>
      </c>
      <c r="W724" s="17">
        <f t="shared" si="137"/>
        <v>83.328000000000003</v>
      </c>
      <c r="X724" s="17"/>
      <c r="Y724" s="20">
        <f t="shared" si="126"/>
        <v>39447</v>
      </c>
      <c r="Z724">
        <f t="shared" si="138"/>
        <v>-0.91318356164383563</v>
      </c>
      <c r="AA724">
        <f t="shared" si="127"/>
        <v>83.328000000000003</v>
      </c>
      <c r="AB724">
        <f t="shared" si="140"/>
        <v>84.241183561643837</v>
      </c>
      <c r="AF724" s="29">
        <f t="shared" si="128"/>
        <v>83.328000000000003</v>
      </c>
      <c r="AG724" s="29">
        <f t="shared" si="139"/>
        <v>83.328000000000003</v>
      </c>
    </row>
    <row r="725" spans="1:33" hidden="1">
      <c r="A725" s="7" t="s">
        <v>472</v>
      </c>
      <c r="B725" s="7" t="s">
        <v>473</v>
      </c>
      <c r="C725" s="7" t="s">
        <v>113</v>
      </c>
      <c r="D725" s="8">
        <v>39451</v>
      </c>
      <c r="E725" s="9">
        <v>3142.16</v>
      </c>
      <c r="F725" s="8">
        <v>39451</v>
      </c>
      <c r="G725" s="10">
        <v>120</v>
      </c>
      <c r="H725" s="9">
        <v>990.86</v>
      </c>
      <c r="I725" s="11">
        <f t="shared" si="141"/>
        <v>43099</v>
      </c>
      <c r="J725" s="12">
        <f t="shared" si="122"/>
        <v>2151.2999999999997</v>
      </c>
      <c r="K725" s="2">
        <f t="shared" si="123"/>
        <v>26.184666666666665</v>
      </c>
      <c r="L725" s="1">
        <f t="shared" si="129"/>
        <v>43099</v>
      </c>
      <c r="M725" s="2">
        <f t="shared" si="124"/>
        <v>261.84666666666669</v>
      </c>
      <c r="N725" s="2">
        <f t="shared" si="125"/>
        <v>1889.4533333333329</v>
      </c>
      <c r="O725" s="17">
        <f t="shared" si="120"/>
        <v>314.21600000000001</v>
      </c>
      <c r="P725" s="17">
        <f t="shared" si="130"/>
        <v>1575.237333333333</v>
      </c>
      <c r="Q725" s="17">
        <f t="shared" si="131"/>
        <v>314.21600000000001</v>
      </c>
      <c r="R725" s="17">
        <f t="shared" si="132"/>
        <v>1261.0213333333331</v>
      </c>
      <c r="S725" s="17">
        <f t="shared" si="133"/>
        <v>314.21600000000001</v>
      </c>
      <c r="T725" s="18">
        <f t="shared" si="134"/>
        <v>946.80533333333312</v>
      </c>
      <c r="U725" s="17">
        <f t="shared" si="135"/>
        <v>314.21600000000001</v>
      </c>
      <c r="V725" s="18">
        <f t="shared" si="136"/>
        <v>632.58933333333312</v>
      </c>
      <c r="W725" s="17">
        <f t="shared" si="137"/>
        <v>314.21600000000001</v>
      </c>
      <c r="X725" s="17"/>
      <c r="Y725" s="20">
        <f t="shared" si="126"/>
        <v>39447</v>
      </c>
      <c r="Z725">
        <f t="shared" si="138"/>
        <v>-3.4434630136986302</v>
      </c>
      <c r="AA725">
        <f t="shared" si="127"/>
        <v>314.21600000000001</v>
      </c>
      <c r="AB725">
        <f t="shared" si="140"/>
        <v>317.65946301369866</v>
      </c>
      <c r="AF725" s="29">
        <f t="shared" si="128"/>
        <v>314.21600000000001</v>
      </c>
      <c r="AG725" s="29">
        <f t="shared" si="139"/>
        <v>314.21600000000001</v>
      </c>
    </row>
    <row r="726" spans="1:33" hidden="1">
      <c r="A726" s="7" t="s">
        <v>474</v>
      </c>
      <c r="B726" s="7" t="s">
        <v>475</v>
      </c>
      <c r="C726" s="7" t="s">
        <v>113</v>
      </c>
      <c r="D726" s="8">
        <v>39451</v>
      </c>
      <c r="E726" s="9">
        <v>685.1</v>
      </c>
      <c r="F726" s="8">
        <v>39451</v>
      </c>
      <c r="G726" s="10">
        <v>120</v>
      </c>
      <c r="H726" s="9">
        <v>216.04</v>
      </c>
      <c r="I726" s="11">
        <f t="shared" si="141"/>
        <v>43099</v>
      </c>
      <c r="J726" s="12">
        <f t="shared" si="122"/>
        <v>469.06000000000006</v>
      </c>
      <c r="K726" s="2">
        <f t="shared" si="123"/>
        <v>5.7091666666666665</v>
      </c>
      <c r="L726" s="1">
        <f t="shared" si="129"/>
        <v>43099</v>
      </c>
      <c r="M726" s="2">
        <f t="shared" si="124"/>
        <v>57.091666666666669</v>
      </c>
      <c r="N726" s="2">
        <f t="shared" si="125"/>
        <v>411.96833333333336</v>
      </c>
      <c r="O726" s="17">
        <f t="shared" si="120"/>
        <v>68.509999999999991</v>
      </c>
      <c r="P726" s="17">
        <f t="shared" si="130"/>
        <v>343.45833333333337</v>
      </c>
      <c r="Q726" s="17">
        <f t="shared" si="131"/>
        <v>68.509999999999991</v>
      </c>
      <c r="R726" s="17">
        <f t="shared" si="132"/>
        <v>274.94833333333338</v>
      </c>
      <c r="S726" s="17">
        <f t="shared" si="133"/>
        <v>68.509999999999991</v>
      </c>
      <c r="T726" s="18">
        <f t="shared" si="134"/>
        <v>206.43833333333339</v>
      </c>
      <c r="U726" s="17">
        <f t="shared" si="135"/>
        <v>68.509999999999991</v>
      </c>
      <c r="V726" s="18">
        <f t="shared" si="136"/>
        <v>137.9283333333334</v>
      </c>
      <c r="W726" s="17">
        <f t="shared" si="137"/>
        <v>68.509999999999991</v>
      </c>
      <c r="X726" s="17"/>
      <c r="Y726" s="20">
        <f t="shared" si="126"/>
        <v>39447</v>
      </c>
      <c r="Z726">
        <f t="shared" si="138"/>
        <v>-0.75079452054794527</v>
      </c>
      <c r="AA726">
        <f t="shared" si="127"/>
        <v>68.510000000000005</v>
      </c>
      <c r="AB726">
        <f t="shared" si="140"/>
        <v>69.260794520547947</v>
      </c>
      <c r="AF726" s="29">
        <f t="shared" si="128"/>
        <v>68.510000000000005</v>
      </c>
      <c r="AG726" s="29">
        <f t="shared" si="139"/>
        <v>68.510000000000005</v>
      </c>
    </row>
    <row r="727" spans="1:33" hidden="1">
      <c r="A727" s="7" t="s">
        <v>476</v>
      </c>
      <c r="B727" s="7" t="s">
        <v>477</v>
      </c>
      <c r="C727" s="7" t="s">
        <v>113</v>
      </c>
      <c r="D727" s="8">
        <v>39460</v>
      </c>
      <c r="E727" s="9">
        <v>2951.2</v>
      </c>
      <c r="F727" s="8">
        <v>39460</v>
      </c>
      <c r="G727" s="10">
        <v>120</v>
      </c>
      <c r="H727" s="9">
        <v>923.36</v>
      </c>
      <c r="I727" s="11">
        <f t="shared" si="141"/>
        <v>43108</v>
      </c>
      <c r="J727" s="12">
        <f t="shared" si="122"/>
        <v>2027.8399999999997</v>
      </c>
      <c r="K727" s="2">
        <f t="shared" si="123"/>
        <v>24.59333333333333</v>
      </c>
      <c r="L727" s="1">
        <f t="shared" si="129"/>
        <v>43108</v>
      </c>
      <c r="M727" s="2">
        <f t="shared" si="124"/>
        <v>245.93333333333334</v>
      </c>
      <c r="N727" s="2">
        <f t="shared" si="125"/>
        <v>1781.9066666666663</v>
      </c>
      <c r="O727" s="17">
        <f t="shared" si="120"/>
        <v>295.11999999999995</v>
      </c>
      <c r="P727" s="17">
        <f t="shared" si="130"/>
        <v>1486.7866666666664</v>
      </c>
      <c r="Q727" s="17">
        <f t="shared" si="131"/>
        <v>295.11999999999995</v>
      </c>
      <c r="R727" s="17">
        <f t="shared" si="132"/>
        <v>1191.6666666666665</v>
      </c>
      <c r="S727" s="17">
        <f t="shared" si="133"/>
        <v>295.11999999999995</v>
      </c>
      <c r="T727" s="18">
        <f t="shared" si="134"/>
        <v>896.54666666666662</v>
      </c>
      <c r="U727" s="17">
        <f t="shared" si="135"/>
        <v>295.11999999999995</v>
      </c>
      <c r="V727" s="18">
        <f t="shared" si="136"/>
        <v>601.42666666666673</v>
      </c>
      <c r="W727" s="17">
        <f t="shared" si="137"/>
        <v>295.11999999999995</v>
      </c>
      <c r="X727" s="17"/>
      <c r="Y727" s="20">
        <f t="shared" si="126"/>
        <v>39447</v>
      </c>
      <c r="Z727">
        <f t="shared" si="138"/>
        <v>-10.511123287671232</v>
      </c>
      <c r="AA727">
        <f t="shared" si="127"/>
        <v>295.12</v>
      </c>
      <c r="AB727">
        <f t="shared" si="140"/>
        <v>305.63112328767124</v>
      </c>
      <c r="AF727" s="29">
        <f t="shared" si="128"/>
        <v>295.11999999999995</v>
      </c>
      <c r="AG727" s="29">
        <f t="shared" si="139"/>
        <v>295.11999999999995</v>
      </c>
    </row>
    <row r="728" spans="1:33" hidden="1">
      <c r="A728" s="7" t="s">
        <v>478</v>
      </c>
      <c r="B728" s="7" t="s">
        <v>479</v>
      </c>
      <c r="C728" s="7" t="s">
        <v>113</v>
      </c>
      <c r="D728" s="8">
        <v>39460</v>
      </c>
      <c r="E728" s="9">
        <v>2729.86</v>
      </c>
      <c r="F728" s="8">
        <v>39460</v>
      </c>
      <c r="G728" s="10">
        <v>120</v>
      </c>
      <c r="H728" s="9">
        <v>854.11</v>
      </c>
      <c r="I728" s="11">
        <f t="shared" si="141"/>
        <v>43108</v>
      </c>
      <c r="J728" s="12">
        <f t="shared" si="122"/>
        <v>1875.75</v>
      </c>
      <c r="K728" s="2">
        <f t="shared" si="123"/>
        <v>22.748833333333334</v>
      </c>
      <c r="L728" s="1">
        <f t="shared" si="129"/>
        <v>43108</v>
      </c>
      <c r="M728" s="2">
        <f t="shared" si="124"/>
        <v>227.48833333333334</v>
      </c>
      <c r="N728" s="2">
        <f t="shared" si="125"/>
        <v>1648.2616666666668</v>
      </c>
      <c r="O728" s="17">
        <f t="shared" si="120"/>
        <v>272.98599999999999</v>
      </c>
      <c r="P728" s="17">
        <f t="shared" si="130"/>
        <v>1375.2756666666669</v>
      </c>
      <c r="Q728" s="17">
        <f t="shared" si="131"/>
        <v>272.98599999999999</v>
      </c>
      <c r="R728" s="17">
        <f t="shared" si="132"/>
        <v>1102.289666666667</v>
      </c>
      <c r="S728" s="17">
        <f t="shared" si="133"/>
        <v>272.98599999999999</v>
      </c>
      <c r="T728" s="18">
        <f t="shared" si="134"/>
        <v>829.30366666666703</v>
      </c>
      <c r="U728" s="17">
        <f t="shared" si="135"/>
        <v>272.98599999999999</v>
      </c>
      <c r="V728" s="18">
        <f t="shared" si="136"/>
        <v>556.31766666666704</v>
      </c>
      <c r="W728" s="17">
        <f t="shared" si="137"/>
        <v>272.98599999999999</v>
      </c>
      <c r="X728" s="17"/>
      <c r="Y728" s="20">
        <f t="shared" si="126"/>
        <v>39447</v>
      </c>
      <c r="Z728">
        <f t="shared" si="138"/>
        <v>-9.7227890410958899</v>
      </c>
      <c r="AA728">
        <f t="shared" si="127"/>
        <v>272.98599999999999</v>
      </c>
      <c r="AB728">
        <f t="shared" si="140"/>
        <v>282.70878904109588</v>
      </c>
      <c r="AF728" s="29">
        <f t="shared" si="128"/>
        <v>272.98599999999999</v>
      </c>
      <c r="AG728" s="29">
        <f t="shared" si="139"/>
        <v>272.98599999999999</v>
      </c>
    </row>
    <row r="729" spans="1:33" hidden="1">
      <c r="A729" s="7" t="s">
        <v>480</v>
      </c>
      <c r="B729" s="7" t="s">
        <v>481</v>
      </c>
      <c r="C729" s="7" t="s">
        <v>113</v>
      </c>
      <c r="D729" s="8">
        <v>39460</v>
      </c>
      <c r="E729" s="9">
        <v>685.1</v>
      </c>
      <c r="F729" s="8">
        <v>39460</v>
      </c>
      <c r="G729" s="10">
        <v>120</v>
      </c>
      <c r="H729" s="9">
        <v>214.35</v>
      </c>
      <c r="I729" s="11">
        <f t="shared" si="141"/>
        <v>43108</v>
      </c>
      <c r="J729" s="12">
        <f t="shared" si="122"/>
        <v>470.75</v>
      </c>
      <c r="K729" s="2">
        <f t="shared" si="123"/>
        <v>5.7091666666666665</v>
      </c>
      <c r="L729" s="1">
        <f t="shared" si="129"/>
        <v>43108</v>
      </c>
      <c r="M729" s="2">
        <f t="shared" si="124"/>
        <v>57.091666666666669</v>
      </c>
      <c r="N729" s="2">
        <f t="shared" si="125"/>
        <v>413.6583333333333</v>
      </c>
      <c r="O729" s="17">
        <f t="shared" si="120"/>
        <v>68.509999999999991</v>
      </c>
      <c r="P729" s="17">
        <f t="shared" si="130"/>
        <v>345.14833333333331</v>
      </c>
      <c r="Q729" s="17">
        <f t="shared" si="131"/>
        <v>68.509999999999991</v>
      </c>
      <c r="R729" s="17">
        <f t="shared" si="132"/>
        <v>276.63833333333332</v>
      </c>
      <c r="S729" s="17">
        <f t="shared" si="133"/>
        <v>68.509999999999991</v>
      </c>
      <c r="T729" s="18">
        <f t="shared" si="134"/>
        <v>208.12833333333333</v>
      </c>
      <c r="U729" s="17">
        <f t="shared" si="135"/>
        <v>68.509999999999991</v>
      </c>
      <c r="V729" s="18">
        <f t="shared" si="136"/>
        <v>139.61833333333334</v>
      </c>
      <c r="W729" s="17">
        <f t="shared" si="137"/>
        <v>68.509999999999991</v>
      </c>
      <c r="X729" s="17"/>
      <c r="Y729" s="20">
        <f t="shared" si="126"/>
        <v>39447</v>
      </c>
      <c r="Z729">
        <f t="shared" si="138"/>
        <v>-2.4400821917808222</v>
      </c>
      <c r="AA729">
        <f t="shared" si="127"/>
        <v>68.510000000000005</v>
      </c>
      <c r="AB729">
        <f t="shared" si="140"/>
        <v>70.950082191780822</v>
      </c>
      <c r="AF729" s="29">
        <f t="shared" si="128"/>
        <v>68.510000000000005</v>
      </c>
      <c r="AG729" s="29">
        <f t="shared" si="139"/>
        <v>68.510000000000005</v>
      </c>
    </row>
    <row r="730" spans="1:33" hidden="1">
      <c r="A730" s="7" t="s">
        <v>482</v>
      </c>
      <c r="B730" s="7" t="s">
        <v>483</v>
      </c>
      <c r="C730" s="7" t="s">
        <v>113</v>
      </c>
      <c r="D730" s="8">
        <v>39471</v>
      </c>
      <c r="E730" s="9">
        <v>897.76</v>
      </c>
      <c r="F730" s="8">
        <v>39471</v>
      </c>
      <c r="G730" s="10">
        <v>120</v>
      </c>
      <c r="H730" s="9">
        <v>278.18</v>
      </c>
      <c r="I730" s="11">
        <f t="shared" si="141"/>
        <v>43119</v>
      </c>
      <c r="J730" s="12">
        <f t="shared" si="122"/>
        <v>619.57999999999993</v>
      </c>
      <c r="K730" s="2">
        <f t="shared" si="123"/>
        <v>7.4813333333333336</v>
      </c>
      <c r="L730" s="1">
        <f t="shared" si="129"/>
        <v>43119</v>
      </c>
      <c r="M730" s="2">
        <f t="shared" si="124"/>
        <v>74.813333333333333</v>
      </c>
      <c r="N730" s="2">
        <f t="shared" si="125"/>
        <v>544.76666666666665</v>
      </c>
      <c r="O730" s="17">
        <f t="shared" si="120"/>
        <v>89.77600000000001</v>
      </c>
      <c r="P730" s="17">
        <f t="shared" si="130"/>
        <v>454.99066666666664</v>
      </c>
      <c r="Q730" s="17">
        <f t="shared" si="131"/>
        <v>89.77600000000001</v>
      </c>
      <c r="R730" s="17">
        <f t="shared" si="132"/>
        <v>365.21466666666663</v>
      </c>
      <c r="S730" s="17">
        <f t="shared" si="133"/>
        <v>89.77600000000001</v>
      </c>
      <c r="T730" s="18">
        <f t="shared" si="134"/>
        <v>275.43866666666662</v>
      </c>
      <c r="U730" s="17">
        <f t="shared" si="135"/>
        <v>89.77600000000001</v>
      </c>
      <c r="V730" s="18">
        <f t="shared" si="136"/>
        <v>185.66266666666661</v>
      </c>
      <c r="W730" s="17">
        <f t="shared" si="137"/>
        <v>89.77600000000001</v>
      </c>
      <c r="X730" s="17"/>
      <c r="Y730" s="20">
        <f t="shared" si="126"/>
        <v>39447</v>
      </c>
      <c r="Z730">
        <f t="shared" si="138"/>
        <v>-5.9030794520547936</v>
      </c>
      <c r="AA730">
        <f t="shared" si="127"/>
        <v>89.775999999999996</v>
      </c>
      <c r="AB730">
        <f t="shared" si="140"/>
        <v>95.679079452054793</v>
      </c>
      <c r="AF730" s="29">
        <f t="shared" si="128"/>
        <v>89.775999999999996</v>
      </c>
      <c r="AG730" s="29">
        <f t="shared" si="139"/>
        <v>89.775999999999996</v>
      </c>
    </row>
    <row r="731" spans="1:33" hidden="1">
      <c r="A731" s="7" t="s">
        <v>484</v>
      </c>
      <c r="B731" s="7" t="s">
        <v>485</v>
      </c>
      <c r="C731" s="7" t="s">
        <v>113</v>
      </c>
      <c r="D731" s="8">
        <v>39471</v>
      </c>
      <c r="E731" s="9">
        <v>2055.3000000000002</v>
      </c>
      <c r="F731" s="8">
        <v>39471</v>
      </c>
      <c r="G731" s="10">
        <v>120</v>
      </c>
      <c r="H731" s="9">
        <v>636.86</v>
      </c>
      <c r="I731" s="11">
        <f t="shared" si="141"/>
        <v>43119</v>
      </c>
      <c r="J731" s="12">
        <f t="shared" si="122"/>
        <v>1418.44</v>
      </c>
      <c r="K731" s="2">
        <f t="shared" si="123"/>
        <v>17.127500000000001</v>
      </c>
      <c r="L731" s="1">
        <f t="shared" si="129"/>
        <v>43119</v>
      </c>
      <c r="M731" s="2">
        <f t="shared" si="124"/>
        <v>171.27500000000001</v>
      </c>
      <c r="N731" s="2">
        <f t="shared" si="125"/>
        <v>1247.165</v>
      </c>
      <c r="O731" s="17">
        <f t="shared" si="120"/>
        <v>205.53000000000003</v>
      </c>
      <c r="P731" s="17">
        <f t="shared" si="130"/>
        <v>1041.635</v>
      </c>
      <c r="Q731" s="17">
        <f t="shared" si="131"/>
        <v>205.53000000000003</v>
      </c>
      <c r="R731" s="17">
        <f t="shared" si="132"/>
        <v>836.10500000000002</v>
      </c>
      <c r="S731" s="17">
        <f t="shared" si="133"/>
        <v>205.53000000000003</v>
      </c>
      <c r="T731" s="18">
        <f t="shared" si="134"/>
        <v>630.57500000000005</v>
      </c>
      <c r="U731" s="17">
        <f t="shared" si="135"/>
        <v>205.53000000000003</v>
      </c>
      <c r="V731" s="18">
        <f t="shared" si="136"/>
        <v>425.04500000000002</v>
      </c>
      <c r="W731" s="17">
        <f t="shared" si="137"/>
        <v>205.53000000000003</v>
      </c>
      <c r="X731" s="17"/>
      <c r="Y731" s="20">
        <f t="shared" si="126"/>
        <v>39447</v>
      </c>
      <c r="Z731">
        <f t="shared" si="138"/>
        <v>-13.514301369863015</v>
      </c>
      <c r="AA731">
        <f t="shared" si="127"/>
        <v>205.53000000000003</v>
      </c>
      <c r="AB731">
        <f t="shared" si="140"/>
        <v>219.04430136986304</v>
      </c>
      <c r="AF731" s="29">
        <f t="shared" si="128"/>
        <v>205.53000000000003</v>
      </c>
      <c r="AG731" s="29">
        <f t="shared" si="139"/>
        <v>205.53000000000003</v>
      </c>
    </row>
    <row r="732" spans="1:33" hidden="1">
      <c r="A732" s="7" t="s">
        <v>486</v>
      </c>
      <c r="B732" s="7" t="s">
        <v>487</v>
      </c>
      <c r="C732" s="7" t="s">
        <v>113</v>
      </c>
      <c r="D732" s="8">
        <v>39472</v>
      </c>
      <c r="E732" s="9">
        <v>1182</v>
      </c>
      <c r="F732" s="8">
        <v>39472</v>
      </c>
      <c r="G732" s="10">
        <v>120</v>
      </c>
      <c r="H732" s="9">
        <v>365.93</v>
      </c>
      <c r="I732" s="11">
        <f t="shared" si="141"/>
        <v>43120</v>
      </c>
      <c r="J732" s="12">
        <f t="shared" si="122"/>
        <v>816.06999999999994</v>
      </c>
      <c r="K732" s="2">
        <f t="shared" si="123"/>
        <v>9.85</v>
      </c>
      <c r="L732" s="1">
        <f t="shared" si="129"/>
        <v>43120</v>
      </c>
      <c r="M732" s="2">
        <f t="shared" si="124"/>
        <v>98.5</v>
      </c>
      <c r="N732" s="2">
        <f t="shared" si="125"/>
        <v>717.56999999999994</v>
      </c>
      <c r="O732" s="17">
        <f t="shared" si="120"/>
        <v>118.19999999999999</v>
      </c>
      <c r="P732" s="17">
        <f t="shared" si="130"/>
        <v>599.36999999999989</v>
      </c>
      <c r="Q732" s="17">
        <f t="shared" si="131"/>
        <v>118.19999999999999</v>
      </c>
      <c r="R732" s="17">
        <f t="shared" si="132"/>
        <v>481.1699999999999</v>
      </c>
      <c r="S732" s="17">
        <f t="shared" si="133"/>
        <v>118.19999999999999</v>
      </c>
      <c r="T732" s="18">
        <f t="shared" si="134"/>
        <v>362.96999999999991</v>
      </c>
      <c r="U732" s="17">
        <f t="shared" si="135"/>
        <v>118.19999999999999</v>
      </c>
      <c r="V732" s="18">
        <f t="shared" si="136"/>
        <v>244.76999999999992</v>
      </c>
      <c r="W732" s="17">
        <f t="shared" si="137"/>
        <v>118.19999999999999</v>
      </c>
      <c r="X732" s="17"/>
      <c r="Y732" s="20">
        <f t="shared" si="126"/>
        <v>39447</v>
      </c>
      <c r="Z732">
        <f t="shared" si="138"/>
        <v>-8.0958904109589032</v>
      </c>
      <c r="AA732">
        <f t="shared" si="127"/>
        <v>118.2</v>
      </c>
      <c r="AB732">
        <f t="shared" si="140"/>
        <v>126.2958904109589</v>
      </c>
      <c r="AF732" s="29">
        <f t="shared" si="128"/>
        <v>118.2</v>
      </c>
      <c r="AG732" s="29">
        <f t="shared" si="139"/>
        <v>118.2</v>
      </c>
    </row>
    <row r="733" spans="1:33" hidden="1">
      <c r="A733" s="7" t="s">
        <v>488</v>
      </c>
      <c r="B733" s="7" t="s">
        <v>489</v>
      </c>
      <c r="C733" s="7" t="s">
        <v>113</v>
      </c>
      <c r="D733" s="8">
        <v>39474</v>
      </c>
      <c r="E733" s="9">
        <v>1644.24</v>
      </c>
      <c r="F733" s="8">
        <v>39474</v>
      </c>
      <c r="G733" s="10">
        <v>120</v>
      </c>
      <c r="H733" s="9">
        <v>508.14</v>
      </c>
      <c r="I733" s="11">
        <f t="shared" si="141"/>
        <v>43122</v>
      </c>
      <c r="J733" s="12">
        <f t="shared" si="122"/>
        <v>1136.0999999999999</v>
      </c>
      <c r="K733" s="2">
        <f t="shared" si="123"/>
        <v>13.702</v>
      </c>
      <c r="L733" s="1">
        <f t="shared" si="129"/>
        <v>43122</v>
      </c>
      <c r="M733" s="2">
        <f t="shared" si="124"/>
        <v>137.02000000000001</v>
      </c>
      <c r="N733" s="2">
        <f t="shared" si="125"/>
        <v>999.07999999999993</v>
      </c>
      <c r="O733" s="17">
        <f t="shared" si="120"/>
        <v>164.42400000000001</v>
      </c>
      <c r="P733" s="17">
        <f t="shared" si="130"/>
        <v>834.65599999999995</v>
      </c>
      <c r="Q733" s="17">
        <f t="shared" si="131"/>
        <v>164.42400000000001</v>
      </c>
      <c r="R733" s="17">
        <f t="shared" si="132"/>
        <v>670.23199999999997</v>
      </c>
      <c r="S733" s="17">
        <f t="shared" si="133"/>
        <v>164.42400000000001</v>
      </c>
      <c r="T733" s="18">
        <f t="shared" si="134"/>
        <v>505.80799999999999</v>
      </c>
      <c r="U733" s="17">
        <f t="shared" si="135"/>
        <v>164.42400000000001</v>
      </c>
      <c r="V733" s="18">
        <f t="shared" si="136"/>
        <v>341.38400000000001</v>
      </c>
      <c r="W733" s="17">
        <f t="shared" si="137"/>
        <v>164.42400000000001</v>
      </c>
      <c r="X733" s="17"/>
      <c r="Y733" s="20">
        <f t="shared" si="126"/>
        <v>39447</v>
      </c>
      <c r="Z733">
        <f t="shared" si="138"/>
        <v>-12.162871232876713</v>
      </c>
      <c r="AA733">
        <f t="shared" si="127"/>
        <v>164.42400000000001</v>
      </c>
      <c r="AB733">
        <f t="shared" si="140"/>
        <v>176.58687123287672</v>
      </c>
      <c r="AF733" s="29">
        <f t="shared" si="128"/>
        <v>164.42400000000001</v>
      </c>
      <c r="AG733" s="29">
        <f t="shared" si="139"/>
        <v>164.42400000000001</v>
      </c>
    </row>
    <row r="734" spans="1:33" hidden="1">
      <c r="A734" s="7" t="s">
        <v>490</v>
      </c>
      <c r="B734" s="7" t="s">
        <v>491</v>
      </c>
      <c r="C734" s="7" t="s">
        <v>113</v>
      </c>
      <c r="D734" s="8">
        <v>39491</v>
      </c>
      <c r="E734" s="9">
        <v>569</v>
      </c>
      <c r="F734" s="8">
        <v>39491</v>
      </c>
      <c r="G734" s="10">
        <v>120</v>
      </c>
      <c r="H734" s="9">
        <v>173.19</v>
      </c>
      <c r="I734" s="11">
        <f t="shared" si="141"/>
        <v>43139</v>
      </c>
      <c r="J734" s="12">
        <f t="shared" si="122"/>
        <v>395.81</v>
      </c>
      <c r="K734" s="2">
        <f t="shared" si="123"/>
        <v>4.7416666666666663</v>
      </c>
      <c r="L734" s="1">
        <f t="shared" si="129"/>
        <v>43139</v>
      </c>
      <c r="M734" s="2">
        <f t="shared" si="124"/>
        <v>47.416666666666664</v>
      </c>
      <c r="N734" s="2">
        <f t="shared" si="125"/>
        <v>348.39333333333332</v>
      </c>
      <c r="O734" s="17">
        <f t="shared" si="120"/>
        <v>56.899999999999991</v>
      </c>
      <c r="P734" s="17">
        <f t="shared" si="130"/>
        <v>291.49333333333334</v>
      </c>
      <c r="Q734" s="17">
        <f t="shared" si="131"/>
        <v>56.899999999999991</v>
      </c>
      <c r="R734" s="17">
        <f t="shared" si="132"/>
        <v>234.59333333333336</v>
      </c>
      <c r="S734" s="17">
        <f t="shared" si="133"/>
        <v>56.899999999999991</v>
      </c>
      <c r="T734" s="18">
        <f t="shared" si="134"/>
        <v>177.69333333333338</v>
      </c>
      <c r="U734" s="17">
        <f t="shared" si="135"/>
        <v>56.899999999999991</v>
      </c>
      <c r="V734" s="18">
        <f t="shared" si="136"/>
        <v>120.79333333333339</v>
      </c>
      <c r="W734" s="17">
        <f t="shared" si="137"/>
        <v>56.899999999999991</v>
      </c>
      <c r="X734" s="17"/>
      <c r="Y734" s="20">
        <f t="shared" si="126"/>
        <v>39447</v>
      </c>
      <c r="Z734">
        <f t="shared" si="138"/>
        <v>-6.8591780821917805</v>
      </c>
      <c r="AA734">
        <f t="shared" si="127"/>
        <v>56.9</v>
      </c>
      <c r="AB734">
        <f t="shared" si="140"/>
        <v>63.759178082191781</v>
      </c>
      <c r="AF734" s="29">
        <f t="shared" si="128"/>
        <v>56.9</v>
      </c>
      <c r="AG734" s="29">
        <f t="shared" si="139"/>
        <v>56.9</v>
      </c>
    </row>
    <row r="735" spans="1:33" hidden="1">
      <c r="A735" s="7" t="s">
        <v>492</v>
      </c>
      <c r="B735" s="7" t="s">
        <v>493</v>
      </c>
      <c r="C735" s="7" t="s">
        <v>113</v>
      </c>
      <c r="D735" s="8">
        <v>39500</v>
      </c>
      <c r="E735" s="9">
        <v>5701.78</v>
      </c>
      <c r="F735" s="8">
        <v>39500</v>
      </c>
      <c r="G735" s="10">
        <v>120</v>
      </c>
      <c r="H735" s="9">
        <v>1721.47</v>
      </c>
      <c r="I735" s="11">
        <f t="shared" si="141"/>
        <v>43148</v>
      </c>
      <c r="J735" s="12">
        <f t="shared" si="122"/>
        <v>3980.3099999999995</v>
      </c>
      <c r="K735" s="2">
        <f t="shared" si="123"/>
        <v>47.514833333333328</v>
      </c>
      <c r="L735" s="1">
        <f t="shared" si="129"/>
        <v>43148</v>
      </c>
      <c r="M735" s="2">
        <f t="shared" si="124"/>
        <v>475.14833333333331</v>
      </c>
      <c r="N735" s="2">
        <f t="shared" si="125"/>
        <v>3505.161666666666</v>
      </c>
      <c r="O735" s="17">
        <f t="shared" si="120"/>
        <v>570.17799999999988</v>
      </c>
      <c r="P735" s="17">
        <f t="shared" si="130"/>
        <v>2934.9836666666661</v>
      </c>
      <c r="Q735" s="17">
        <f t="shared" si="131"/>
        <v>570.17799999999988</v>
      </c>
      <c r="R735" s="17">
        <f t="shared" si="132"/>
        <v>2364.8056666666662</v>
      </c>
      <c r="S735" s="17">
        <f t="shared" si="133"/>
        <v>570.17799999999988</v>
      </c>
      <c r="T735" s="18">
        <f t="shared" si="134"/>
        <v>1794.6276666666663</v>
      </c>
      <c r="U735" s="17">
        <f t="shared" si="135"/>
        <v>570.17799999999988</v>
      </c>
      <c r="V735" s="18">
        <f t="shared" si="136"/>
        <v>1224.4496666666664</v>
      </c>
      <c r="W735" s="17">
        <f t="shared" si="137"/>
        <v>570.17799999999988</v>
      </c>
      <c r="X735" s="17"/>
      <c r="Y735" s="20">
        <f t="shared" si="126"/>
        <v>39447</v>
      </c>
      <c r="Z735">
        <f t="shared" si="138"/>
        <v>-82.792969863013695</v>
      </c>
      <c r="AA735">
        <f t="shared" si="127"/>
        <v>570.178</v>
      </c>
      <c r="AB735">
        <f t="shared" si="140"/>
        <v>652.97096986301369</v>
      </c>
      <c r="AF735" s="29">
        <f t="shared" si="128"/>
        <v>570.178</v>
      </c>
      <c r="AG735" s="29">
        <f t="shared" si="139"/>
        <v>570.178</v>
      </c>
    </row>
    <row r="736" spans="1:33" hidden="1">
      <c r="A736" s="7" t="s">
        <v>494</v>
      </c>
      <c r="B736" s="7" t="s">
        <v>495</v>
      </c>
      <c r="C736" s="7" t="s">
        <v>113</v>
      </c>
      <c r="D736" s="8">
        <v>39506</v>
      </c>
      <c r="E736" s="9">
        <v>3405.33</v>
      </c>
      <c r="F736" s="8">
        <v>39506</v>
      </c>
      <c r="G736" s="10">
        <v>120</v>
      </c>
      <c r="H736" s="9">
        <v>1022.53</v>
      </c>
      <c r="I736" s="11">
        <f t="shared" si="141"/>
        <v>43154</v>
      </c>
      <c r="J736" s="12">
        <f t="shared" si="122"/>
        <v>2382.8000000000002</v>
      </c>
      <c r="K736" s="2">
        <f t="shared" si="123"/>
        <v>28.377749999999999</v>
      </c>
      <c r="L736" s="1">
        <f t="shared" si="129"/>
        <v>43154</v>
      </c>
      <c r="M736" s="2">
        <f t="shared" si="124"/>
        <v>283.77749999999997</v>
      </c>
      <c r="N736" s="2">
        <f t="shared" si="125"/>
        <v>2099.0225</v>
      </c>
      <c r="O736" s="17">
        <f t="shared" si="120"/>
        <v>340.53300000000002</v>
      </c>
      <c r="P736" s="17">
        <f t="shared" si="130"/>
        <v>1758.4895000000001</v>
      </c>
      <c r="Q736" s="17">
        <f t="shared" si="131"/>
        <v>340.53300000000002</v>
      </c>
      <c r="R736" s="17">
        <f t="shared" si="132"/>
        <v>1417.9565000000002</v>
      </c>
      <c r="S736" s="17">
        <f t="shared" si="133"/>
        <v>340.53300000000002</v>
      </c>
      <c r="T736" s="18">
        <f t="shared" si="134"/>
        <v>1077.4235000000003</v>
      </c>
      <c r="U736" s="17">
        <f t="shared" si="135"/>
        <v>340.53300000000002</v>
      </c>
      <c r="V736" s="18">
        <f t="shared" si="136"/>
        <v>736.89050000000032</v>
      </c>
      <c r="W736" s="17">
        <f t="shared" si="137"/>
        <v>340.53300000000002</v>
      </c>
      <c r="X736" s="17"/>
      <c r="Y736" s="20">
        <f t="shared" si="126"/>
        <v>39447</v>
      </c>
      <c r="Z736">
        <f t="shared" si="138"/>
        <v>-55.045060273972609</v>
      </c>
      <c r="AA736">
        <f t="shared" si="127"/>
        <v>340.53300000000002</v>
      </c>
      <c r="AB736">
        <f t="shared" si="140"/>
        <v>395.5780602739726</v>
      </c>
      <c r="AF736" s="29">
        <f t="shared" si="128"/>
        <v>340.53300000000002</v>
      </c>
      <c r="AG736" s="29">
        <f t="shared" si="139"/>
        <v>340.53300000000002</v>
      </c>
    </row>
    <row r="737" spans="1:33" hidden="1">
      <c r="A737" s="7" t="s">
        <v>496</v>
      </c>
      <c r="B737" s="7" t="s">
        <v>497</v>
      </c>
      <c r="C737" s="7" t="s">
        <v>113</v>
      </c>
      <c r="D737" s="8">
        <v>39546</v>
      </c>
      <c r="E737" s="9">
        <v>8712.7999999999993</v>
      </c>
      <c r="F737" s="8">
        <v>39546</v>
      </c>
      <c r="G737" s="10">
        <v>120</v>
      </c>
      <c r="H737" s="9">
        <v>2523.13</v>
      </c>
      <c r="I737" s="11">
        <f t="shared" si="141"/>
        <v>43194</v>
      </c>
      <c r="J737" s="12">
        <f t="shared" si="122"/>
        <v>6189.6699999999992</v>
      </c>
      <c r="K737" s="2">
        <f t="shared" si="123"/>
        <v>72.606666666666655</v>
      </c>
      <c r="L737" s="1">
        <f t="shared" si="129"/>
        <v>43194</v>
      </c>
      <c r="M737" s="2">
        <f t="shared" si="124"/>
        <v>726.06666666666672</v>
      </c>
      <c r="N737" s="2">
        <f t="shared" si="125"/>
        <v>5463.6033333333326</v>
      </c>
      <c r="O737" s="17">
        <f t="shared" si="120"/>
        <v>871.27999999999986</v>
      </c>
      <c r="P737" s="17">
        <f t="shared" si="130"/>
        <v>4592.3233333333328</v>
      </c>
      <c r="Q737" s="17">
        <f t="shared" si="131"/>
        <v>871.27999999999986</v>
      </c>
      <c r="R737" s="17">
        <f t="shared" si="132"/>
        <v>3721.0433333333331</v>
      </c>
      <c r="S737" s="17">
        <f t="shared" si="133"/>
        <v>871.27999999999986</v>
      </c>
      <c r="T737" s="18">
        <f t="shared" si="134"/>
        <v>2849.7633333333333</v>
      </c>
      <c r="U737" s="17">
        <f t="shared" si="135"/>
        <v>871.27999999999986</v>
      </c>
      <c r="V737" s="18">
        <f t="shared" si="136"/>
        <v>1978.4833333333336</v>
      </c>
      <c r="W737" s="17">
        <f t="shared" si="137"/>
        <v>871.27999999999986</v>
      </c>
      <c r="X737" s="17"/>
      <c r="Y737" s="20">
        <f t="shared" si="126"/>
        <v>39447</v>
      </c>
      <c r="Z737">
        <f t="shared" si="138"/>
        <v>-236.31978082191779</v>
      </c>
      <c r="AA737">
        <f t="shared" si="127"/>
        <v>871.28</v>
      </c>
      <c r="AB737">
        <f t="shared" si="140"/>
        <v>1107.5997808219176</v>
      </c>
      <c r="AF737" s="29">
        <f t="shared" si="128"/>
        <v>871.28</v>
      </c>
      <c r="AG737" s="29">
        <f t="shared" si="139"/>
        <v>871.28</v>
      </c>
    </row>
    <row r="738" spans="1:33" hidden="1">
      <c r="A738" s="7" t="s">
        <v>498</v>
      </c>
      <c r="B738" s="7" t="s">
        <v>499</v>
      </c>
      <c r="C738" s="7" t="s">
        <v>113</v>
      </c>
      <c r="D738" s="8">
        <v>39546</v>
      </c>
      <c r="E738" s="9">
        <v>1274.4000000000001</v>
      </c>
      <c r="F738" s="8">
        <v>39546</v>
      </c>
      <c r="G738" s="10">
        <v>120</v>
      </c>
      <c r="H738" s="9">
        <v>369.05</v>
      </c>
      <c r="I738" s="11">
        <f t="shared" si="141"/>
        <v>43194</v>
      </c>
      <c r="J738" s="12">
        <f t="shared" si="122"/>
        <v>905.35000000000014</v>
      </c>
      <c r="K738" s="2">
        <f t="shared" si="123"/>
        <v>10.620000000000001</v>
      </c>
      <c r="L738" s="1">
        <f t="shared" si="129"/>
        <v>43194</v>
      </c>
      <c r="M738" s="2">
        <f t="shared" si="124"/>
        <v>106.2</v>
      </c>
      <c r="N738" s="2">
        <f t="shared" si="125"/>
        <v>799.15000000000009</v>
      </c>
      <c r="O738" s="17">
        <f t="shared" si="120"/>
        <v>127.44000000000001</v>
      </c>
      <c r="P738" s="17">
        <f t="shared" si="130"/>
        <v>671.71</v>
      </c>
      <c r="Q738" s="17">
        <f t="shared" si="131"/>
        <v>127.44000000000001</v>
      </c>
      <c r="R738" s="17">
        <f t="shared" si="132"/>
        <v>544.27</v>
      </c>
      <c r="S738" s="17">
        <f t="shared" si="133"/>
        <v>127.44000000000001</v>
      </c>
      <c r="T738" s="18">
        <f t="shared" si="134"/>
        <v>416.83</v>
      </c>
      <c r="U738" s="17">
        <f t="shared" si="135"/>
        <v>127.44000000000001</v>
      </c>
      <c r="V738" s="18">
        <f t="shared" si="136"/>
        <v>289.39</v>
      </c>
      <c r="W738" s="17">
        <f t="shared" si="137"/>
        <v>127.44000000000001</v>
      </c>
      <c r="X738" s="17"/>
      <c r="Y738" s="20">
        <f t="shared" si="126"/>
        <v>39447</v>
      </c>
      <c r="Z738">
        <f t="shared" si="138"/>
        <v>-34.565917808219183</v>
      </c>
      <c r="AA738">
        <f t="shared" si="127"/>
        <v>127.44000000000001</v>
      </c>
      <c r="AB738">
        <f t="shared" si="140"/>
        <v>162.00591780821918</v>
      </c>
      <c r="AF738" s="29">
        <f t="shared" si="128"/>
        <v>127.44000000000001</v>
      </c>
      <c r="AG738" s="29">
        <f t="shared" si="139"/>
        <v>127.44000000000001</v>
      </c>
    </row>
    <row r="739" spans="1:33" hidden="1">
      <c r="A739" s="7" t="s">
        <v>500</v>
      </c>
      <c r="B739" s="7" t="s">
        <v>501</v>
      </c>
      <c r="C739" s="7" t="s">
        <v>113</v>
      </c>
      <c r="D739" s="8">
        <v>39573</v>
      </c>
      <c r="E739" s="9">
        <v>6629.75</v>
      </c>
      <c r="F739" s="8">
        <v>39573</v>
      </c>
      <c r="G739" s="10">
        <v>120</v>
      </c>
      <c r="H739" s="9">
        <v>1870.86</v>
      </c>
      <c r="I739" s="11">
        <f t="shared" si="141"/>
        <v>43221</v>
      </c>
      <c r="J739" s="12">
        <f t="shared" si="122"/>
        <v>4758.8900000000003</v>
      </c>
      <c r="K739" s="2">
        <f t="shared" si="123"/>
        <v>55.247916666666669</v>
      </c>
      <c r="L739" s="1">
        <f t="shared" si="129"/>
        <v>43221</v>
      </c>
      <c r="M739" s="2">
        <f t="shared" si="124"/>
        <v>552.47916666666663</v>
      </c>
      <c r="N739" s="2">
        <f t="shared" si="125"/>
        <v>4206.4108333333334</v>
      </c>
      <c r="O739" s="17">
        <f t="shared" si="120"/>
        <v>662.97500000000002</v>
      </c>
      <c r="P739" s="17">
        <f t="shared" si="130"/>
        <v>3543.4358333333334</v>
      </c>
      <c r="Q739" s="17">
        <f t="shared" si="131"/>
        <v>662.97500000000002</v>
      </c>
      <c r="R739" s="17">
        <f t="shared" si="132"/>
        <v>2880.4608333333335</v>
      </c>
      <c r="S739" s="17">
        <f t="shared" si="133"/>
        <v>662.97500000000002</v>
      </c>
      <c r="T739" s="18">
        <f t="shared" si="134"/>
        <v>2217.4858333333336</v>
      </c>
      <c r="U739" s="17">
        <f t="shared" si="135"/>
        <v>662.97500000000002</v>
      </c>
      <c r="V739" s="18">
        <f t="shared" si="136"/>
        <v>1554.5108333333337</v>
      </c>
      <c r="W739" s="17">
        <f t="shared" si="137"/>
        <v>662.97500000000002</v>
      </c>
      <c r="X739" s="17"/>
      <c r="Y739" s="20">
        <f t="shared" si="126"/>
        <v>39447</v>
      </c>
      <c r="Z739">
        <f t="shared" si="138"/>
        <v>-228.86260273972604</v>
      </c>
      <c r="AA739">
        <f t="shared" si="127"/>
        <v>662.97500000000002</v>
      </c>
      <c r="AB739">
        <f t="shared" si="140"/>
        <v>891.83760273972609</v>
      </c>
      <c r="AF739" s="29">
        <f t="shared" si="128"/>
        <v>662.97500000000002</v>
      </c>
      <c r="AG739" s="29">
        <f t="shared" si="139"/>
        <v>662.97500000000002</v>
      </c>
    </row>
    <row r="740" spans="1:33" hidden="1">
      <c r="A740" s="7" t="s">
        <v>502</v>
      </c>
      <c r="B740" s="7" t="s">
        <v>503</v>
      </c>
      <c r="C740" s="7" t="s">
        <v>113</v>
      </c>
      <c r="D740" s="8">
        <v>39594</v>
      </c>
      <c r="E740" s="9">
        <v>631.20000000000005</v>
      </c>
      <c r="F740" s="8">
        <v>39594</v>
      </c>
      <c r="G740" s="10">
        <v>120</v>
      </c>
      <c r="H740" s="9">
        <v>174.49</v>
      </c>
      <c r="I740" s="11">
        <f t="shared" si="141"/>
        <v>43242</v>
      </c>
      <c r="J740" s="12">
        <f t="shared" si="122"/>
        <v>456.71000000000004</v>
      </c>
      <c r="K740" s="2">
        <f t="shared" si="123"/>
        <v>5.2600000000000007</v>
      </c>
      <c r="L740" s="1">
        <f t="shared" si="129"/>
        <v>43242</v>
      </c>
      <c r="M740" s="2">
        <f t="shared" si="124"/>
        <v>52.6</v>
      </c>
      <c r="N740" s="2">
        <f t="shared" si="125"/>
        <v>404.11</v>
      </c>
      <c r="O740" s="17">
        <f t="shared" si="120"/>
        <v>63.120000000000005</v>
      </c>
      <c r="P740" s="17">
        <f t="shared" si="130"/>
        <v>340.99</v>
      </c>
      <c r="Q740" s="17">
        <f t="shared" si="131"/>
        <v>63.120000000000005</v>
      </c>
      <c r="R740" s="17">
        <f t="shared" si="132"/>
        <v>277.87</v>
      </c>
      <c r="S740" s="17">
        <f t="shared" si="133"/>
        <v>63.120000000000005</v>
      </c>
      <c r="T740" s="18">
        <f t="shared" si="134"/>
        <v>214.75</v>
      </c>
      <c r="U740" s="17">
        <f t="shared" si="135"/>
        <v>63.120000000000005</v>
      </c>
      <c r="V740" s="18">
        <f t="shared" si="136"/>
        <v>151.63</v>
      </c>
      <c r="W740" s="17">
        <f t="shared" si="137"/>
        <v>63.120000000000005</v>
      </c>
      <c r="X740" s="17"/>
      <c r="Y740" s="20">
        <f t="shared" si="126"/>
        <v>39447</v>
      </c>
      <c r="Z740">
        <f t="shared" si="138"/>
        <v>-25.420931506849318</v>
      </c>
      <c r="AA740">
        <f t="shared" si="127"/>
        <v>63.120000000000005</v>
      </c>
      <c r="AB740">
        <f t="shared" si="140"/>
        <v>88.540931506849319</v>
      </c>
      <c r="AF740" s="29">
        <f t="shared" si="128"/>
        <v>63.120000000000005</v>
      </c>
      <c r="AG740" s="29">
        <f t="shared" si="139"/>
        <v>63.120000000000005</v>
      </c>
    </row>
    <row r="741" spans="1:33" hidden="1">
      <c r="A741" s="7" t="s">
        <v>504</v>
      </c>
      <c r="B741" s="7" t="s">
        <v>505</v>
      </c>
      <c r="C741" s="7" t="s">
        <v>113</v>
      </c>
      <c r="D741" s="8">
        <v>39600</v>
      </c>
      <c r="E741" s="9">
        <v>1264.5</v>
      </c>
      <c r="F741" s="8">
        <v>39600</v>
      </c>
      <c r="G741" s="10">
        <v>120</v>
      </c>
      <c r="H741" s="9">
        <v>347.48</v>
      </c>
      <c r="I741" s="11">
        <f t="shared" si="141"/>
        <v>43248</v>
      </c>
      <c r="J741" s="12">
        <f t="shared" si="122"/>
        <v>917.02</v>
      </c>
      <c r="K741" s="2">
        <f t="shared" si="123"/>
        <v>10.5375</v>
      </c>
      <c r="L741" s="1">
        <f t="shared" si="129"/>
        <v>43248</v>
      </c>
      <c r="M741" s="2">
        <f t="shared" si="124"/>
        <v>105.375</v>
      </c>
      <c r="N741" s="2">
        <f t="shared" si="125"/>
        <v>811.64499999999998</v>
      </c>
      <c r="O741" s="17">
        <f t="shared" si="120"/>
        <v>126.44999999999999</v>
      </c>
      <c r="P741" s="17">
        <f t="shared" si="130"/>
        <v>685.19499999999994</v>
      </c>
      <c r="Q741" s="17">
        <f t="shared" si="131"/>
        <v>126.44999999999999</v>
      </c>
      <c r="R741" s="17">
        <f t="shared" si="132"/>
        <v>558.74499999999989</v>
      </c>
      <c r="S741" s="17">
        <f t="shared" si="133"/>
        <v>126.44999999999999</v>
      </c>
      <c r="T741" s="18">
        <f t="shared" si="134"/>
        <v>432.2949999999999</v>
      </c>
      <c r="U741" s="17">
        <f t="shared" si="135"/>
        <v>126.44999999999999</v>
      </c>
      <c r="V741" s="18">
        <f t="shared" si="136"/>
        <v>305.84499999999991</v>
      </c>
      <c r="W741" s="17">
        <f t="shared" si="137"/>
        <v>126.44999999999999</v>
      </c>
      <c r="X741" s="17"/>
      <c r="Y741" s="20">
        <f t="shared" si="126"/>
        <v>39447</v>
      </c>
      <c r="Z741">
        <f t="shared" si="138"/>
        <v>-53.005068493150688</v>
      </c>
      <c r="AA741">
        <f t="shared" si="127"/>
        <v>126.45</v>
      </c>
      <c r="AB741">
        <f t="shared" si="140"/>
        <v>179.45506849315069</v>
      </c>
      <c r="AF741" s="29">
        <f t="shared" si="128"/>
        <v>126.45</v>
      </c>
      <c r="AG741" s="29">
        <f t="shared" si="139"/>
        <v>126.45</v>
      </c>
    </row>
    <row r="742" spans="1:33" hidden="1">
      <c r="A742" s="7" t="s">
        <v>506</v>
      </c>
      <c r="B742" s="7" t="s">
        <v>507</v>
      </c>
      <c r="C742" s="7" t="s">
        <v>113</v>
      </c>
      <c r="D742" s="8">
        <v>39604</v>
      </c>
      <c r="E742" s="9">
        <v>3198</v>
      </c>
      <c r="F742" s="8">
        <v>39604</v>
      </c>
      <c r="G742" s="10">
        <v>120</v>
      </c>
      <c r="H742" s="9">
        <v>875.29</v>
      </c>
      <c r="I742" s="11">
        <f t="shared" si="141"/>
        <v>43252</v>
      </c>
      <c r="J742" s="12">
        <f t="shared" si="122"/>
        <v>2322.71</v>
      </c>
      <c r="K742" s="2">
        <f t="shared" si="123"/>
        <v>26.65</v>
      </c>
      <c r="L742" s="1">
        <f t="shared" si="129"/>
        <v>43252</v>
      </c>
      <c r="M742" s="2">
        <f t="shared" si="124"/>
        <v>266.5</v>
      </c>
      <c r="N742" s="2">
        <f t="shared" si="125"/>
        <v>2056.21</v>
      </c>
      <c r="O742" s="17">
        <f t="shared" si="120"/>
        <v>319.79999999999995</v>
      </c>
      <c r="P742" s="17">
        <f t="shared" si="130"/>
        <v>1736.41</v>
      </c>
      <c r="Q742" s="17">
        <f t="shared" si="131"/>
        <v>319.79999999999995</v>
      </c>
      <c r="R742" s="17">
        <f t="shared" si="132"/>
        <v>1416.6100000000001</v>
      </c>
      <c r="S742" s="17">
        <f t="shared" si="133"/>
        <v>319.79999999999995</v>
      </c>
      <c r="T742" s="18">
        <f t="shared" si="134"/>
        <v>1096.8100000000002</v>
      </c>
      <c r="U742" s="17">
        <f t="shared" si="135"/>
        <v>319.79999999999995</v>
      </c>
      <c r="V742" s="18">
        <f t="shared" si="136"/>
        <v>777.01000000000022</v>
      </c>
      <c r="W742" s="17">
        <f t="shared" si="137"/>
        <v>319.79999999999995</v>
      </c>
      <c r="X742" s="17"/>
      <c r="Y742" s="20">
        <f t="shared" si="126"/>
        <v>39447</v>
      </c>
      <c r="Z742">
        <f t="shared" si="138"/>
        <v>-137.5578082191781</v>
      </c>
      <c r="AA742">
        <f t="shared" si="127"/>
        <v>319.8</v>
      </c>
      <c r="AB742">
        <f t="shared" si="140"/>
        <v>457.35780821917808</v>
      </c>
      <c r="AF742" s="29">
        <f t="shared" si="128"/>
        <v>319.8</v>
      </c>
      <c r="AG742" s="29">
        <f t="shared" si="139"/>
        <v>319.8</v>
      </c>
    </row>
    <row r="743" spans="1:33" hidden="1">
      <c r="A743" s="7" t="s">
        <v>508</v>
      </c>
      <c r="B743" s="7" t="s">
        <v>509</v>
      </c>
      <c r="C743" s="7" t="s">
        <v>113</v>
      </c>
      <c r="D743" s="8">
        <v>39605</v>
      </c>
      <c r="E743" s="9">
        <v>1149.5999999999999</v>
      </c>
      <c r="F743" s="8">
        <v>39605</v>
      </c>
      <c r="G743" s="10">
        <v>120</v>
      </c>
      <c r="H743" s="9">
        <v>314.33</v>
      </c>
      <c r="I743" s="11">
        <f t="shared" si="141"/>
        <v>43253</v>
      </c>
      <c r="J743" s="12">
        <f t="shared" si="122"/>
        <v>835.27</v>
      </c>
      <c r="K743" s="2">
        <f t="shared" si="123"/>
        <v>9.58</v>
      </c>
      <c r="L743" s="1">
        <f t="shared" si="129"/>
        <v>43253</v>
      </c>
      <c r="M743" s="2">
        <f t="shared" si="124"/>
        <v>95.8</v>
      </c>
      <c r="N743" s="2">
        <f t="shared" si="125"/>
        <v>739.47</v>
      </c>
      <c r="O743" s="17">
        <f t="shared" si="120"/>
        <v>114.96000000000001</v>
      </c>
      <c r="P743" s="17">
        <f t="shared" si="130"/>
        <v>624.51</v>
      </c>
      <c r="Q743" s="17">
        <f t="shared" si="131"/>
        <v>114.96000000000001</v>
      </c>
      <c r="R743" s="17">
        <f t="shared" si="132"/>
        <v>509.54999999999995</v>
      </c>
      <c r="S743" s="17">
        <f t="shared" si="133"/>
        <v>114.96000000000001</v>
      </c>
      <c r="T743" s="18">
        <f t="shared" si="134"/>
        <v>394.58999999999992</v>
      </c>
      <c r="U743" s="17">
        <f t="shared" si="135"/>
        <v>114.96000000000001</v>
      </c>
      <c r="V743" s="18">
        <f t="shared" si="136"/>
        <v>279.62999999999988</v>
      </c>
      <c r="W743" s="17">
        <f t="shared" si="137"/>
        <v>114.96000000000001</v>
      </c>
      <c r="X743" s="17"/>
      <c r="Y743" s="20">
        <f t="shared" si="126"/>
        <v>39447</v>
      </c>
      <c r="Z743">
        <f t="shared" si="138"/>
        <v>-49.763506849315064</v>
      </c>
      <c r="AA743">
        <f t="shared" si="127"/>
        <v>114.96</v>
      </c>
      <c r="AB743">
        <f t="shared" si="140"/>
        <v>164.72350684931507</v>
      </c>
      <c r="AF743" s="29">
        <f t="shared" si="128"/>
        <v>114.96</v>
      </c>
      <c r="AG743" s="29">
        <f t="shared" si="139"/>
        <v>114.96</v>
      </c>
    </row>
    <row r="744" spans="1:33" hidden="1">
      <c r="A744" s="7" t="s">
        <v>510</v>
      </c>
      <c r="B744" s="7" t="s">
        <v>511</v>
      </c>
      <c r="C744" s="7" t="s">
        <v>113</v>
      </c>
      <c r="D744" s="8">
        <v>39617</v>
      </c>
      <c r="E744" s="9">
        <v>670.25</v>
      </c>
      <c r="F744" s="8">
        <v>39617</v>
      </c>
      <c r="G744" s="10">
        <v>120</v>
      </c>
      <c r="H744" s="9">
        <v>181.06</v>
      </c>
      <c r="I744" s="11">
        <f t="shared" si="141"/>
        <v>43265</v>
      </c>
      <c r="J744" s="12">
        <f t="shared" si="122"/>
        <v>489.19</v>
      </c>
      <c r="K744" s="2">
        <f t="shared" si="123"/>
        <v>5.5854166666666663</v>
      </c>
      <c r="L744" s="1">
        <f t="shared" si="129"/>
        <v>43265</v>
      </c>
      <c r="M744" s="2">
        <f t="shared" si="124"/>
        <v>55.854166666666664</v>
      </c>
      <c r="N744" s="2">
        <f t="shared" si="125"/>
        <v>433.33583333333331</v>
      </c>
      <c r="O744" s="17">
        <f t="shared" si="120"/>
        <v>67.024999999999991</v>
      </c>
      <c r="P744" s="17">
        <f t="shared" si="130"/>
        <v>366.31083333333333</v>
      </c>
      <c r="Q744" s="17">
        <f t="shared" si="131"/>
        <v>67.024999999999991</v>
      </c>
      <c r="R744" s="17">
        <f t="shared" si="132"/>
        <v>299.28583333333336</v>
      </c>
      <c r="S744" s="17">
        <f t="shared" si="133"/>
        <v>67.024999999999991</v>
      </c>
      <c r="T744" s="18">
        <f t="shared" si="134"/>
        <v>232.26083333333338</v>
      </c>
      <c r="U744" s="17">
        <f t="shared" si="135"/>
        <v>67.024999999999991</v>
      </c>
      <c r="V744" s="18">
        <f t="shared" si="136"/>
        <v>165.2358333333334</v>
      </c>
      <c r="W744" s="17">
        <f t="shared" si="137"/>
        <v>67.024999999999991</v>
      </c>
      <c r="X744" s="17"/>
      <c r="Y744" s="20">
        <f t="shared" si="126"/>
        <v>39447</v>
      </c>
      <c r="Z744">
        <f t="shared" si="138"/>
        <v>-31.217123287671235</v>
      </c>
      <c r="AA744">
        <f t="shared" si="127"/>
        <v>67.025000000000006</v>
      </c>
      <c r="AB744">
        <f t="shared" si="140"/>
        <v>98.242123287671234</v>
      </c>
      <c r="AF744" s="29">
        <f t="shared" si="128"/>
        <v>67.025000000000006</v>
      </c>
      <c r="AG744" s="29">
        <f t="shared" si="139"/>
        <v>67.025000000000006</v>
      </c>
    </row>
    <row r="745" spans="1:33" ht="15.75" thickBot="1">
      <c r="A745" s="13"/>
      <c r="B745" s="13"/>
      <c r="C745" s="13"/>
      <c r="D745" s="14" t="s">
        <v>512</v>
      </c>
      <c r="E745" s="15">
        <f>SUBTOTAL(9,E3:E744)</f>
        <v>869068.54999999993</v>
      </c>
      <c r="F745" s="14" t="s">
        <v>512</v>
      </c>
      <c r="G745" s="16"/>
      <c r="H745" s="15">
        <f>SUBTOTAL(9,H3:H744)</f>
        <v>654242.59999999928</v>
      </c>
      <c r="I745" s="1"/>
      <c r="J745" s="2"/>
      <c r="K745" s="2"/>
      <c r="L745" s="2"/>
      <c r="M745" s="2"/>
      <c r="N745" s="2"/>
      <c r="O745" s="26"/>
      <c r="P745" s="2"/>
      <c r="Q745" s="26"/>
      <c r="R745" s="2"/>
      <c r="S745" s="26"/>
      <c r="T745" s="2"/>
      <c r="U745" s="26"/>
      <c r="V745" s="2"/>
      <c r="W745" s="26"/>
      <c r="X745" s="26"/>
      <c r="Y745" s="20"/>
      <c r="AD745" s="2"/>
      <c r="AE745" s="2"/>
      <c r="AF745" s="2">
        <f>SUBTOTAL(9,AF3:AF744)</f>
        <v>86867.319461748775</v>
      </c>
      <c r="AG745" s="2">
        <f>SUBTOTAL(9,AG3:AG744)</f>
        <v>94902.569115664854</v>
      </c>
    </row>
    <row r="746" spans="1:33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</row>
    <row r="747" spans="1:33">
      <c r="A747" s="1"/>
      <c r="B747" s="1"/>
      <c r="C747" s="1"/>
      <c r="D747" s="1"/>
      <c r="E747" s="1"/>
      <c r="F747" s="1"/>
      <c r="G747" s="1"/>
      <c r="H747" s="1"/>
      <c r="I747" s="1"/>
      <c r="J747" s="2"/>
      <c r="K747" s="2"/>
      <c r="L747" s="1"/>
      <c r="M747" s="2"/>
      <c r="N747" s="2"/>
    </row>
  </sheetData>
  <autoFilter ref="A2:M744">
    <filterColumn colId="2">
      <filters>
        <filter val="Logiciel, concession, brevet"/>
        <filter val="Materiels de bureau et informatique"/>
        <filter val="Outillage industriel"/>
      </filters>
    </filterColumn>
  </autoFilter>
  <printOptions gridLines="1"/>
  <pageMargins left="0.70866141732283472" right="0.70866141732283472" top="0.74803149606299213" bottom="0.74803149606299213" header="0.31496062992125984" footer="0.31496062992125984"/>
  <pageSetup paperSize="9" scale="33" fitToHeight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9"/>
  <sheetViews>
    <sheetView workbookViewId="0">
      <selection activeCell="J30" sqref="J30"/>
    </sheetView>
  </sheetViews>
  <sheetFormatPr baseColWidth="10" defaultRowHeight="15"/>
  <cols>
    <col min="1" max="1" width="27.5703125" customWidth="1"/>
    <col min="2" max="2" width="19" customWidth="1"/>
    <col min="3" max="5" width="16.28515625" customWidth="1"/>
    <col min="6" max="6" width="23.7109375" bestFit="1" customWidth="1"/>
    <col min="7" max="11" width="12.85546875" bestFit="1" customWidth="1"/>
  </cols>
  <sheetData>
    <row r="1" spans="1:11">
      <c r="A1" s="20">
        <v>40908</v>
      </c>
      <c r="F1" t="s">
        <v>514</v>
      </c>
    </row>
    <row r="3" spans="1:11">
      <c r="E3" t="s">
        <v>521</v>
      </c>
      <c r="F3" t="s">
        <v>515</v>
      </c>
      <c r="G3" t="s">
        <v>516</v>
      </c>
    </row>
    <row r="4" spans="1:11">
      <c r="A4" s="21" t="s">
        <v>517</v>
      </c>
      <c r="B4" s="21"/>
      <c r="E4" s="24" t="e">
        <f>F4+G4</f>
        <v>#REF!</v>
      </c>
      <c r="F4" s="17" t="e">
        <f>SUMIF(Feuil1!#REF!,"MOY",Feuil1!K:K)*2</f>
        <v>#REF!</v>
      </c>
      <c r="G4" s="17" t="e">
        <f>SUMIF(Feuil1!#REF!,"MOY",Feuil1!M:M)</f>
        <v>#REF!</v>
      </c>
      <c r="H4" s="17" t="e">
        <f>SUMIF(Feuil1!#REF!,"MOY",Feuil1!O:O)</f>
        <v>#REF!</v>
      </c>
      <c r="I4" s="17" t="e">
        <f>SUMIF(Feuil1!#REF!,"MOY",Feuil1!Q:Q)</f>
        <v>#REF!</v>
      </c>
      <c r="J4" s="17" t="e">
        <f>SUMIF(Feuil1!#REF!,"MOY",Feuil1!S:S)</f>
        <v>#REF!</v>
      </c>
      <c r="K4" s="17" t="e">
        <f>SUMIF(Feuil1!#REF!,"MOY",Feuil1!U:U)</f>
        <v>#REF!</v>
      </c>
    </row>
    <row r="5" spans="1:11">
      <c r="F5" s="17"/>
      <c r="G5" s="17"/>
    </row>
    <row r="6" spans="1:11">
      <c r="B6" t="s">
        <v>523</v>
      </c>
      <c r="C6" t="s">
        <v>519</v>
      </c>
      <c r="D6" t="s">
        <v>520</v>
      </c>
      <c r="E6" t="s">
        <v>521</v>
      </c>
      <c r="F6" t="s">
        <v>526</v>
      </c>
      <c r="H6">
        <v>2012</v>
      </c>
      <c r="I6">
        <v>2013</v>
      </c>
      <c r="J6">
        <v>2014</v>
      </c>
      <c r="K6">
        <v>2015</v>
      </c>
    </row>
    <row r="7" spans="1:11">
      <c r="A7" s="21" t="s">
        <v>518</v>
      </c>
      <c r="B7" s="21"/>
    </row>
    <row r="8" spans="1:11">
      <c r="A8" s="19" t="s">
        <v>527</v>
      </c>
      <c r="B8" s="17">
        <f t="shared" ref="B8:B17" si="0">5000+4000</f>
        <v>9000</v>
      </c>
      <c r="C8" s="20">
        <v>40603</v>
      </c>
      <c r="D8">
        <v>3</v>
      </c>
      <c r="E8" s="24">
        <f t="shared" ref="E8:E23" si="1">B8/D8*F8</f>
        <v>2506.8493150684931</v>
      </c>
      <c r="F8" s="23">
        <f t="shared" ref="F8:F23" si="2">($A$1-C8)/365</f>
        <v>0.83561643835616439</v>
      </c>
      <c r="H8" s="17">
        <f t="shared" ref="H8:H23" si="3">E8</f>
        <v>2506.8493150684931</v>
      </c>
      <c r="I8" s="17">
        <v>1671.2328767123288</v>
      </c>
      <c r="J8" s="17">
        <v>1671.2328767123288</v>
      </c>
      <c r="K8" s="17">
        <v>1671.2328767123288</v>
      </c>
    </row>
    <row r="9" spans="1:11">
      <c r="A9" s="19" t="s">
        <v>527</v>
      </c>
      <c r="B9" s="17">
        <f t="shared" si="0"/>
        <v>9000</v>
      </c>
      <c r="C9" s="20">
        <v>40634</v>
      </c>
      <c r="D9">
        <v>3</v>
      </c>
      <c r="E9" s="24">
        <f t="shared" si="1"/>
        <v>2252.0547945205481</v>
      </c>
      <c r="F9" s="23">
        <f t="shared" si="2"/>
        <v>0.75068493150684934</v>
      </c>
      <c r="H9" s="17">
        <f t="shared" si="3"/>
        <v>2252.0547945205481</v>
      </c>
      <c r="I9" s="17">
        <v>1501.3698630136987</v>
      </c>
      <c r="J9" s="17">
        <v>1501.3698630136987</v>
      </c>
      <c r="K9" s="17">
        <v>1501.3698630136987</v>
      </c>
    </row>
    <row r="10" spans="1:11">
      <c r="A10" s="19" t="s">
        <v>527</v>
      </c>
      <c r="B10" s="17">
        <f t="shared" si="0"/>
        <v>9000</v>
      </c>
      <c r="C10" s="20">
        <v>40664</v>
      </c>
      <c r="D10">
        <v>3</v>
      </c>
      <c r="E10" s="24">
        <f t="shared" si="1"/>
        <v>2005.4794520547946</v>
      </c>
      <c r="F10" s="23">
        <f t="shared" si="2"/>
        <v>0.66849315068493154</v>
      </c>
      <c r="H10" s="17">
        <f t="shared" si="3"/>
        <v>2005.4794520547946</v>
      </c>
      <c r="I10" s="17">
        <v>1336.986301369863</v>
      </c>
      <c r="J10" s="17">
        <v>1336.986301369863</v>
      </c>
      <c r="K10" s="17">
        <v>1336.986301369863</v>
      </c>
    </row>
    <row r="11" spans="1:11">
      <c r="A11" s="19" t="s">
        <v>527</v>
      </c>
      <c r="B11" s="17">
        <f t="shared" si="0"/>
        <v>9000</v>
      </c>
      <c r="C11" s="20">
        <v>40695</v>
      </c>
      <c r="D11">
        <v>3</v>
      </c>
      <c r="E11" s="24">
        <f t="shared" si="1"/>
        <v>1750.6849315068494</v>
      </c>
      <c r="F11" s="23">
        <f t="shared" si="2"/>
        <v>0.58356164383561648</v>
      </c>
      <c r="H11" s="17">
        <f t="shared" si="3"/>
        <v>1750.6849315068494</v>
      </c>
      <c r="I11" s="17">
        <v>1167.1232876712329</v>
      </c>
      <c r="J11" s="17">
        <v>1167.1232876712329</v>
      </c>
      <c r="K11" s="17">
        <v>1167.1232876712329</v>
      </c>
    </row>
    <row r="12" spans="1:11">
      <c r="A12" s="19" t="s">
        <v>527</v>
      </c>
      <c r="B12" s="17">
        <f t="shared" si="0"/>
        <v>9000</v>
      </c>
      <c r="C12" s="20">
        <v>40725</v>
      </c>
      <c r="D12">
        <v>3</v>
      </c>
      <c r="E12" s="24">
        <f t="shared" si="1"/>
        <v>1504.1095890410961</v>
      </c>
      <c r="F12" s="23">
        <f t="shared" si="2"/>
        <v>0.50136986301369868</v>
      </c>
      <c r="H12" s="17">
        <f t="shared" si="3"/>
        <v>1504.1095890410961</v>
      </c>
      <c r="I12" s="17">
        <v>1002.7397260273974</v>
      </c>
      <c r="J12" s="17">
        <v>1002.7397260273974</v>
      </c>
      <c r="K12" s="17">
        <v>1002.7397260273974</v>
      </c>
    </row>
    <row r="13" spans="1:11">
      <c r="A13" s="19" t="s">
        <v>527</v>
      </c>
      <c r="B13" s="17">
        <f t="shared" si="0"/>
        <v>9000</v>
      </c>
      <c r="C13" s="20">
        <v>40756</v>
      </c>
      <c r="D13">
        <v>3</v>
      </c>
      <c r="E13" s="24">
        <f t="shared" si="1"/>
        <v>1249.3150684931506</v>
      </c>
      <c r="F13" s="23">
        <f t="shared" si="2"/>
        <v>0.41643835616438357</v>
      </c>
      <c r="H13" s="17">
        <f t="shared" si="3"/>
        <v>1249.3150684931506</v>
      </c>
      <c r="I13" s="17">
        <v>832.8767123287671</v>
      </c>
      <c r="J13" s="17">
        <v>832.8767123287671</v>
      </c>
      <c r="K13" s="17">
        <v>832.8767123287671</v>
      </c>
    </row>
    <row r="14" spans="1:11">
      <c r="A14" s="19" t="s">
        <v>527</v>
      </c>
      <c r="B14" s="17">
        <f t="shared" si="0"/>
        <v>9000</v>
      </c>
      <c r="C14" s="20">
        <v>40787</v>
      </c>
      <c r="D14">
        <v>3</v>
      </c>
      <c r="E14" s="24">
        <f t="shared" si="1"/>
        <v>994.52054794520552</v>
      </c>
      <c r="F14" s="23">
        <f t="shared" si="2"/>
        <v>0.33150684931506852</v>
      </c>
      <c r="H14" s="17">
        <f t="shared" si="3"/>
        <v>994.52054794520552</v>
      </c>
      <c r="I14" s="17">
        <v>663.01369863013701</v>
      </c>
      <c r="J14" s="17">
        <v>663.01369863013701</v>
      </c>
      <c r="K14" s="17">
        <v>663.01369863013701</v>
      </c>
    </row>
    <row r="15" spans="1:11">
      <c r="A15" s="19" t="s">
        <v>527</v>
      </c>
      <c r="B15" s="17">
        <f t="shared" si="0"/>
        <v>9000</v>
      </c>
      <c r="C15" s="20">
        <v>40817</v>
      </c>
      <c r="D15">
        <v>3</v>
      </c>
      <c r="E15" s="24">
        <f t="shared" si="1"/>
        <v>747.94520547945206</v>
      </c>
      <c r="F15" s="23">
        <f t="shared" si="2"/>
        <v>0.24931506849315069</v>
      </c>
      <c r="H15" s="17">
        <f t="shared" si="3"/>
        <v>747.94520547945206</v>
      </c>
      <c r="I15" s="17">
        <v>498.63013698630135</v>
      </c>
      <c r="J15" s="17">
        <v>498.63013698630135</v>
      </c>
      <c r="K15" s="17">
        <v>498.63013698630135</v>
      </c>
    </row>
    <row r="16" spans="1:11">
      <c r="A16" s="19" t="s">
        <v>527</v>
      </c>
      <c r="B16" s="17">
        <f t="shared" si="0"/>
        <v>9000</v>
      </c>
      <c r="C16" s="20">
        <v>40848</v>
      </c>
      <c r="D16">
        <v>3</v>
      </c>
      <c r="E16" s="24">
        <f t="shared" si="1"/>
        <v>493.15068493150682</v>
      </c>
      <c r="F16" s="23">
        <f t="shared" si="2"/>
        <v>0.16438356164383561</v>
      </c>
      <c r="H16" s="17">
        <f t="shared" si="3"/>
        <v>493.15068493150682</v>
      </c>
      <c r="I16" s="17">
        <v>328.76712328767121</v>
      </c>
      <c r="J16" s="17">
        <v>328.76712328767121</v>
      </c>
      <c r="K16" s="17">
        <v>328.76712328767121</v>
      </c>
    </row>
    <row r="17" spans="1:11">
      <c r="A17" s="19" t="s">
        <v>527</v>
      </c>
      <c r="B17" s="17">
        <f t="shared" si="0"/>
        <v>9000</v>
      </c>
      <c r="C17" s="20">
        <v>40878</v>
      </c>
      <c r="D17">
        <v>3</v>
      </c>
      <c r="E17" s="24">
        <f t="shared" si="1"/>
        <v>246.57534246575341</v>
      </c>
      <c r="F17" s="23">
        <f t="shared" si="2"/>
        <v>8.2191780821917804E-2</v>
      </c>
      <c r="H17" s="17">
        <f t="shared" si="3"/>
        <v>246.57534246575341</v>
      </c>
      <c r="I17" s="17">
        <v>164.38356164383561</v>
      </c>
      <c r="J17" s="17">
        <v>164.38356164383561</v>
      </c>
      <c r="K17" s="17">
        <v>164.38356164383561</v>
      </c>
    </row>
    <row r="18" spans="1:11">
      <c r="A18" s="19" t="s">
        <v>522</v>
      </c>
      <c r="B18" s="22">
        <v>446131</v>
      </c>
      <c r="C18" s="20">
        <v>40557</v>
      </c>
      <c r="D18">
        <v>8</v>
      </c>
      <c r="E18" s="18">
        <f t="shared" si="1"/>
        <v>53627.390753424661</v>
      </c>
      <c r="F18" s="23">
        <f t="shared" si="2"/>
        <v>0.9616438356164384</v>
      </c>
      <c r="H18" s="17">
        <f t="shared" si="3"/>
        <v>53627.390753424661</v>
      </c>
      <c r="I18" s="18">
        <f t="shared" ref="I18:I23" si="4">B18/D18</f>
        <v>55766.375</v>
      </c>
      <c r="J18" s="18">
        <f t="shared" ref="J18:K23" si="5">I18</f>
        <v>55766.375</v>
      </c>
      <c r="K18" s="18">
        <f t="shared" si="5"/>
        <v>55766.375</v>
      </c>
    </row>
    <row r="19" spans="1:11">
      <c r="A19" s="19" t="s">
        <v>522</v>
      </c>
      <c r="B19" s="17">
        <v>1090</v>
      </c>
      <c r="C19" s="20">
        <v>40557</v>
      </c>
      <c r="D19">
        <v>8</v>
      </c>
      <c r="E19" s="18">
        <f t="shared" si="1"/>
        <v>131.02397260273972</v>
      </c>
      <c r="F19" s="23">
        <f t="shared" si="2"/>
        <v>0.9616438356164384</v>
      </c>
      <c r="H19" s="17">
        <f t="shared" si="3"/>
        <v>131.02397260273972</v>
      </c>
      <c r="I19" s="18">
        <f t="shared" si="4"/>
        <v>136.25</v>
      </c>
      <c r="J19" s="18">
        <f t="shared" si="5"/>
        <v>136.25</v>
      </c>
      <c r="K19" s="18">
        <f t="shared" si="5"/>
        <v>136.25</v>
      </c>
    </row>
    <row r="20" spans="1:11">
      <c r="A20" s="19" t="s">
        <v>522</v>
      </c>
      <c r="B20" s="17">
        <v>2050</v>
      </c>
      <c r="C20" s="20">
        <v>40557</v>
      </c>
      <c r="D20">
        <v>8</v>
      </c>
      <c r="E20" s="18">
        <f t="shared" si="1"/>
        <v>246.42123287671234</v>
      </c>
      <c r="F20" s="23">
        <f t="shared" si="2"/>
        <v>0.9616438356164384</v>
      </c>
      <c r="H20" s="17">
        <f t="shared" si="3"/>
        <v>246.42123287671234</v>
      </c>
      <c r="I20" s="18">
        <f t="shared" si="4"/>
        <v>256.25</v>
      </c>
      <c r="J20" s="18">
        <f t="shared" si="5"/>
        <v>256.25</v>
      </c>
      <c r="K20" s="18">
        <f t="shared" si="5"/>
        <v>256.25</v>
      </c>
    </row>
    <row r="21" spans="1:11">
      <c r="A21" s="19" t="s">
        <v>524</v>
      </c>
      <c r="B21" s="17">
        <v>150000</v>
      </c>
      <c r="C21" s="20">
        <v>40603</v>
      </c>
      <c r="D21">
        <v>8</v>
      </c>
      <c r="E21" s="18">
        <f t="shared" si="1"/>
        <v>15667.808219178083</v>
      </c>
      <c r="F21" s="23">
        <f t="shared" si="2"/>
        <v>0.83561643835616439</v>
      </c>
      <c r="H21" s="17">
        <f t="shared" si="3"/>
        <v>15667.808219178083</v>
      </c>
      <c r="I21" s="18">
        <f t="shared" si="4"/>
        <v>18750</v>
      </c>
      <c r="J21" s="18">
        <f t="shared" si="5"/>
        <v>18750</v>
      </c>
      <c r="K21" s="18">
        <f t="shared" si="5"/>
        <v>18750</v>
      </c>
    </row>
    <row r="22" spans="1:11">
      <c r="A22" s="19" t="s">
        <v>525</v>
      </c>
      <c r="B22" s="17">
        <v>45000</v>
      </c>
      <c r="C22" s="20">
        <v>40634</v>
      </c>
      <c r="D22">
        <v>8</v>
      </c>
      <c r="E22" s="18">
        <f t="shared" si="1"/>
        <v>4222.6027397260277</v>
      </c>
      <c r="F22" s="23">
        <f t="shared" si="2"/>
        <v>0.75068493150684934</v>
      </c>
      <c r="H22" s="17">
        <f t="shared" si="3"/>
        <v>4222.6027397260277</v>
      </c>
      <c r="I22" s="18">
        <f t="shared" si="4"/>
        <v>5625</v>
      </c>
      <c r="J22" s="18">
        <f t="shared" si="5"/>
        <v>5625</v>
      </c>
      <c r="K22" s="18">
        <f t="shared" si="5"/>
        <v>5625</v>
      </c>
    </row>
    <row r="23" spans="1:11">
      <c r="A23" s="19" t="s">
        <v>530</v>
      </c>
      <c r="B23" s="17">
        <v>100000</v>
      </c>
      <c r="C23" s="20">
        <v>40634</v>
      </c>
      <c r="D23">
        <v>8</v>
      </c>
      <c r="E23" s="18">
        <f t="shared" si="1"/>
        <v>9383.5616438356174</v>
      </c>
      <c r="F23" s="23">
        <f t="shared" si="2"/>
        <v>0.75068493150684934</v>
      </c>
      <c r="H23" s="17">
        <f t="shared" si="3"/>
        <v>9383.5616438356174</v>
      </c>
      <c r="I23" s="18">
        <f t="shared" si="4"/>
        <v>12500</v>
      </c>
      <c r="J23" s="18">
        <f t="shared" si="5"/>
        <v>12500</v>
      </c>
      <c r="K23" s="18">
        <f t="shared" si="5"/>
        <v>12500</v>
      </c>
    </row>
    <row r="25" spans="1:11">
      <c r="A25" s="21" t="s">
        <v>528</v>
      </c>
      <c r="E25" s="18" t="e">
        <f>E4+SUM(E8:E17)</f>
        <v>#REF!</v>
      </c>
      <c r="H25" s="18" t="e">
        <f>SUM(H8:H24)+H4</f>
        <v>#REF!</v>
      </c>
      <c r="I25" s="18" t="e">
        <f>SUM(I8:I24)+I4</f>
        <v>#REF!</v>
      </c>
      <c r="J25" s="18" t="e">
        <f>SUM(J8:J24)+J4</f>
        <v>#REF!</v>
      </c>
      <c r="K25" s="18" t="e">
        <f>SUM(K8:K24)+K4</f>
        <v>#REF!</v>
      </c>
    </row>
    <row r="26" spans="1:11">
      <c r="A26" t="s">
        <v>529</v>
      </c>
      <c r="E26" s="18">
        <f>SUM(E18:E22)</f>
        <v>73895.246917808225</v>
      </c>
    </row>
    <row r="29" spans="1:11">
      <c r="E29" s="17"/>
    </row>
  </sheetData>
  <sheetCalcPr fullCalcOnLoad="1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8"/>
  <sheetViews>
    <sheetView workbookViewId="0">
      <selection activeCell="B3" sqref="B3"/>
    </sheetView>
  </sheetViews>
  <sheetFormatPr baseColWidth="10" defaultRowHeight="15"/>
  <sheetData>
    <row r="8" spans="5:5"/>
  </sheetData>
  <dataValidations count="1">
    <dataValidation type="list" allowBlank="1" showInputMessage="1" showErrorMessage="1" sqref="C3">
      <formula1>$N$7:$N$60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</dc:creator>
  <cp:lastModifiedBy>asz</cp:lastModifiedBy>
  <cp:lastPrinted>2011-03-24T16:43:06Z</cp:lastPrinted>
  <dcterms:created xsi:type="dcterms:W3CDTF">2011-03-23T17:38:56Z</dcterms:created>
  <dcterms:modified xsi:type="dcterms:W3CDTF">2011-05-05T10:19:15Z</dcterms:modified>
</cp:coreProperties>
</file>