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hidePivotFieldList="1" defaultThemeVersion="124226"/>
  <bookViews>
    <workbookView xWindow="240" yWindow="30" windowWidth="18780" windowHeight="7560" activeTab="1"/>
  </bookViews>
  <sheets>
    <sheet name="Feuil4" sheetId="4" r:id="rId1"/>
    <sheet name="Feuil1" sheetId="1" r:id="rId2"/>
    <sheet name="Feuil2" sheetId="2" r:id="rId3"/>
    <sheet name="Feuil3" sheetId="3" r:id="rId4"/>
  </sheets>
  <calcPr calcId="125725"/>
  <pivotCaches>
    <pivotCache cacheId="22" r:id="rId5"/>
    <pivotCache cacheId="38" r:id="rId6"/>
  </pivotCaches>
</workbook>
</file>

<file path=xl/calcChain.xml><?xml version="1.0" encoding="utf-8"?>
<calcChain xmlns="http://schemas.openxmlformats.org/spreadsheetml/2006/main">
  <c r="H19" i="1"/>
  <c r="F15"/>
  <c r="E20"/>
  <c r="E17"/>
  <c r="E21" s="1"/>
  <c r="F19"/>
  <c r="G19" s="1"/>
  <c r="F18"/>
  <c r="F16"/>
  <c r="D18"/>
  <c r="G18" s="1"/>
  <c r="G20" s="1"/>
  <c r="D16"/>
  <c r="D15"/>
  <c r="D17" s="1"/>
  <c r="C20"/>
  <c r="C16"/>
  <c r="G16" s="1"/>
  <c r="C15"/>
  <c r="G15" s="1"/>
  <c r="G17" s="1"/>
  <c r="G21" s="1"/>
  <c r="H16" l="1"/>
  <c r="H18"/>
  <c r="H20" s="1"/>
  <c r="H15"/>
  <c r="H17"/>
  <c r="H21" s="1"/>
  <c r="C17"/>
  <c r="C21" s="1"/>
  <c r="F17"/>
  <c r="F20"/>
  <c r="D20"/>
  <c r="D21" s="1"/>
  <c r="I15"/>
  <c r="I16"/>
  <c r="I18"/>
  <c r="I19"/>
  <c r="I20" l="1"/>
  <c r="I17"/>
  <c r="F21"/>
  <c r="I21" s="1"/>
</calcChain>
</file>

<file path=xl/sharedStrings.xml><?xml version="1.0" encoding="utf-8"?>
<sst xmlns="http://schemas.openxmlformats.org/spreadsheetml/2006/main" count="75" uniqueCount="39">
  <si>
    <t>Année</t>
  </si>
  <si>
    <t>Volume</t>
  </si>
  <si>
    <t>article</t>
  </si>
  <si>
    <t>Marge</t>
  </si>
  <si>
    <t>abc</t>
  </si>
  <si>
    <t>def</t>
  </si>
  <si>
    <t>ghi</t>
  </si>
  <si>
    <t>jkl</t>
  </si>
  <si>
    <t>A</t>
  </si>
  <si>
    <t>Groupe</t>
  </si>
  <si>
    <t>B</t>
  </si>
  <si>
    <t>Groupe A</t>
  </si>
  <si>
    <t>Article</t>
  </si>
  <si>
    <t>Écart</t>
  </si>
  <si>
    <t>Total</t>
  </si>
  <si>
    <t>Groupe B</t>
  </si>
  <si>
    <t>Somme</t>
  </si>
  <si>
    <t>Étiquettes de lignes</t>
  </si>
  <si>
    <t>Total général</t>
  </si>
  <si>
    <t>Somme de Volume</t>
  </si>
  <si>
    <t>Valeurs</t>
  </si>
  <si>
    <t>Somme de Marge total</t>
  </si>
  <si>
    <t>Étiquettes de colonnes</t>
  </si>
  <si>
    <t>Total Somme de Volume</t>
  </si>
  <si>
    <t>Total Somme de Marge total</t>
  </si>
  <si>
    <t>Marge ex. anterieur</t>
  </si>
  <si>
    <t>Volume ex. antérieur</t>
  </si>
  <si>
    <t>Volume ex. courant</t>
  </si>
  <si>
    <t>Marge ex. courant</t>
  </si>
  <si>
    <t>Voici le format de la donnée brute:</t>
  </si>
  <si>
    <t>Je cherche à produire le rapport suivant avec TBC, puisqu'il y a un volume de donnés importants:</t>
  </si>
  <si>
    <t>Somme de Volume ex. courant</t>
  </si>
  <si>
    <t>Somme de Marge ex. courant</t>
  </si>
  <si>
    <t>Somme de Volume ex. antérieur</t>
  </si>
  <si>
    <t>Somme de Marge ex. anterieur</t>
  </si>
  <si>
    <t>Le probleme est que le champ calculé ne fait pas la somme au niveau du groupe mais refait le calcul qui est alors erroné au niveau du groupe:</t>
  </si>
  <si>
    <t>Somme de Ecart volume</t>
  </si>
  <si>
    <t>Somme de Ecart Marge</t>
  </si>
  <si>
    <t>Comment obtenir le bon calcul au niveau des groupes A et B ainsi que pour le total générale?</t>
  </si>
</sst>
</file>

<file path=xl/styles.xml><?xml version="1.0" encoding="utf-8"?>
<styleSheet xmlns="http://schemas.openxmlformats.org/spreadsheetml/2006/main">
  <numFmts count="3">
    <numFmt numFmtId="43" formatCode="_ * #,##0.00_)\ _$_ ;_ * \(#,##0.00\)\ _$_ ;_ * &quot;-&quot;??_)\ _$_ ;_ @_ "/>
    <numFmt numFmtId="166" formatCode="_ * #,##0_)\ _$_ ;_ * \(#,##0\)\ _$_ ;_ * &quot;-&quot;??_)\ _$_ ;_ @_ "/>
    <numFmt numFmtId="167" formatCode="#,##0.00\ _$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3" fontId="0" fillId="2" borderId="0" xfId="1" applyFont="1" applyFill="1" applyAlignment="1">
      <alignment horizontal="center"/>
    </xf>
    <xf numFmtId="43" fontId="0" fillId="0" borderId="4" xfId="1" applyFont="1" applyBorder="1" applyAlignment="1">
      <alignment horizontal="center"/>
    </xf>
    <xf numFmtId="166" fontId="0" fillId="0" borderId="0" xfId="1" applyNumberFormat="1" applyFont="1"/>
    <xf numFmtId="166" fontId="0" fillId="2" borderId="0" xfId="1" applyNumberFormat="1" applyFont="1" applyFill="1" applyAlignment="1">
      <alignment horizontal="center"/>
    </xf>
    <xf numFmtId="166" fontId="0" fillId="0" borderId="4" xfId="1" applyNumberFormat="1" applyFont="1" applyBorder="1" applyAlignment="1">
      <alignment horizontal="center"/>
    </xf>
    <xf numFmtId="43" fontId="0" fillId="0" borderId="0" xfId="1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2" fillId="0" borderId="0" xfId="0" applyFont="1" applyAlignment="1">
      <alignment horizontal="left"/>
    </xf>
    <xf numFmtId="167" fontId="0" fillId="0" borderId="0" xfId="0" applyNumberForma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ilamour" refreshedDate="40667.84561921296" createdVersion="3" refreshedVersion="3" minRefreshableVersion="3" recordCount="7">
  <cacheSource type="worksheet">
    <worksheetSource ref="A3:F10" sheet="Feuil1"/>
  </cacheSource>
  <cacheFields count="5">
    <cacheField name="Année" numFmtId="0">
      <sharedItems containsSemiMixedTypes="0" containsString="0" containsNumber="1" containsInteger="1" minValue="2010" maxValue="2011" count="2">
        <n v="2010"/>
        <n v="2011"/>
      </sharedItems>
    </cacheField>
    <cacheField name="Groupe" numFmtId="0">
      <sharedItems count="2">
        <s v="A"/>
        <s v="B"/>
      </sharedItems>
    </cacheField>
    <cacheField name="article" numFmtId="0">
      <sharedItems count="4">
        <s v="abc"/>
        <s v="def"/>
        <s v="ghi"/>
        <s v="jkl"/>
      </sharedItems>
    </cacheField>
    <cacheField name="Volume" numFmtId="0">
      <sharedItems containsSemiMixedTypes="0" containsString="0" containsNumber="1" containsInteger="1" minValue="95" maxValue="140"/>
    </cacheField>
    <cacheField name="Marge total" numFmtId="0">
      <sharedItems containsSemiMixedTypes="0" containsString="0" containsNumber="1" containsInteger="1" minValue="10" maxValue="30"/>
    </cacheField>
  </cacheFields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gilamour" refreshedDate="40667.849067013885" createdVersion="3" refreshedVersion="3" minRefreshableVersion="3" recordCount="7">
  <cacheSource type="worksheet">
    <worksheetSource ref="A3:G10" sheet="Feuil1"/>
  </cacheSource>
  <cacheFields count="9">
    <cacheField name="Année" numFmtId="0">
      <sharedItems containsSemiMixedTypes="0" containsString="0" containsNumber="1" containsInteger="1" minValue="2010" maxValue="2011" count="2">
        <n v="2010"/>
        <n v="2011"/>
      </sharedItems>
    </cacheField>
    <cacheField name="Groupe" numFmtId="0">
      <sharedItems count="2">
        <s v="A"/>
        <s v="B"/>
      </sharedItems>
    </cacheField>
    <cacheField name="article" numFmtId="0">
      <sharedItems count="4">
        <s v="abc"/>
        <s v="def"/>
        <s v="ghi"/>
        <s v="jkl"/>
      </sharedItems>
    </cacheField>
    <cacheField name="Volume ex. courant" numFmtId="0">
      <sharedItems containsSemiMixedTypes="0" containsString="0" containsNumber="1" containsInteger="1" minValue="0" maxValue="140"/>
    </cacheField>
    <cacheField name="Volume ex. antérieur" numFmtId="0">
      <sharedItems containsSemiMixedTypes="0" containsString="0" containsNumber="1" containsInteger="1" minValue="0" maxValue="130"/>
    </cacheField>
    <cacheField name="Marge ex. courant" numFmtId="0">
      <sharedItems containsSemiMixedTypes="0" containsString="0" containsNumber="1" containsInteger="1" minValue="0" maxValue="30"/>
    </cacheField>
    <cacheField name="Marge ex. anterieur" numFmtId="0">
      <sharedItems containsSemiMixedTypes="0" containsString="0" containsNumber="1" containsInteger="1" minValue="0" maxValue="15"/>
    </cacheField>
    <cacheField name="Ecart volume" numFmtId="0" formula="IF('Volume ex. antérieur' =0,'Marge ex. courant', ('Volume ex. courant'-'Volume ex. antérieur')*('Marge ex. anterieur'/'Volume ex. antérieur'))" databaseField="0"/>
    <cacheField name="Ecart Marge" numFmtId="0" formula="IF('Volume ex. antérieur' =0,0,(('Marge ex. courant'/'Volume ex. courant')-('Marge ex. anterieur'/'Volume ex. antérieur'))*'Volume ex. courant')" databaseField="0"/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x v="0"/>
    <n v="100"/>
    <n v="10"/>
  </r>
  <r>
    <x v="0"/>
    <x v="0"/>
    <x v="1"/>
    <n v="120"/>
    <n v="11"/>
  </r>
  <r>
    <x v="0"/>
    <x v="1"/>
    <x v="2"/>
    <n v="130"/>
    <n v="15"/>
  </r>
  <r>
    <x v="1"/>
    <x v="0"/>
    <x v="0"/>
    <n v="125"/>
    <n v="15"/>
  </r>
  <r>
    <x v="1"/>
    <x v="0"/>
    <x v="1"/>
    <n v="130"/>
    <n v="20"/>
  </r>
  <r>
    <x v="1"/>
    <x v="1"/>
    <x v="2"/>
    <n v="95"/>
    <n v="25"/>
  </r>
  <r>
    <x v="1"/>
    <x v="1"/>
    <x v="3"/>
    <n v="140"/>
    <n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">
  <r>
    <x v="0"/>
    <x v="0"/>
    <x v="0"/>
    <n v="0"/>
    <n v="100"/>
    <n v="0"/>
    <n v="10"/>
  </r>
  <r>
    <x v="0"/>
    <x v="0"/>
    <x v="1"/>
    <n v="0"/>
    <n v="120"/>
    <n v="0"/>
    <n v="11"/>
  </r>
  <r>
    <x v="0"/>
    <x v="1"/>
    <x v="2"/>
    <n v="0"/>
    <n v="130"/>
    <n v="0"/>
    <n v="15"/>
  </r>
  <r>
    <x v="1"/>
    <x v="0"/>
    <x v="0"/>
    <n v="125"/>
    <n v="0"/>
    <n v="15"/>
    <n v="0"/>
  </r>
  <r>
    <x v="1"/>
    <x v="0"/>
    <x v="1"/>
    <n v="130"/>
    <n v="0"/>
    <n v="20"/>
    <n v="0"/>
  </r>
  <r>
    <x v="1"/>
    <x v="1"/>
    <x v="2"/>
    <n v="95"/>
    <n v="0"/>
    <n v="25"/>
    <n v="0"/>
  </r>
  <r>
    <x v="1"/>
    <x v="1"/>
    <x v="3"/>
    <n v="140"/>
    <n v="0"/>
    <n v="3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2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G12" firstHeaderRow="1" firstDataRow="3" firstDataCol="1"/>
  <pivotFields count="5">
    <pivotField axis="axisCol"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  <pivotField dataField="1" showAll="0"/>
  </pivotFields>
  <rowFields count="2">
    <field x="1"/>
    <field x="2"/>
  </rowFields>
  <rowItems count="7">
    <i>
      <x/>
    </i>
    <i r="1">
      <x/>
    </i>
    <i r="1">
      <x v="1"/>
    </i>
    <i>
      <x v="1"/>
    </i>
    <i r="1">
      <x v="2"/>
    </i>
    <i r="1">
      <x v="3"/>
    </i>
    <i t="grand">
      <x/>
    </i>
  </rowItems>
  <colFields count="2">
    <field x="0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Somme de Volume" fld="3" baseField="0" baseItem="0"/>
    <dataField name="Somme de Marge total" fld="4" baseField="0" baseItem="0"/>
  </dataField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4" cacheId="38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25:G33" firstHeaderRow="1" firstDataRow="2" firstDataCol="1"/>
  <pivotFields count="9">
    <pivotField showAll="0">
      <items count="3">
        <item x="0"/>
        <item x="1"/>
        <item t="default"/>
      </items>
    </pivotField>
    <pivotField axis="axisRow" showAll="0">
      <items count="3">
        <item x="0"/>
        <item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dragToRow="0" dragToCol="0" dragToPage="0" showAll="0" defaultSubtotal="0"/>
    <pivotField dataField="1" dragToRow="0" dragToCol="0" dragToPage="0" showAll="0" defaultSubtotal="0"/>
  </pivotFields>
  <rowFields count="2">
    <field x="1"/>
    <field x="2"/>
  </rowFields>
  <rowItems count="7">
    <i>
      <x/>
    </i>
    <i r="1">
      <x/>
    </i>
    <i r="1">
      <x v="1"/>
    </i>
    <i>
      <x v="1"/>
    </i>
    <i r="1">
      <x v="2"/>
    </i>
    <i r="1">
      <x v="3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Somme de Volume ex. courant" fld="3" baseField="0" baseItem="0"/>
    <dataField name="Somme de Volume ex. antérieur" fld="4" baseField="0" baseItem="0"/>
    <dataField name="Somme de Marge ex. courant" fld="5" baseField="0" baseItem="0"/>
    <dataField name="Somme de Marge ex. anterieur" fld="6" baseField="0" baseItem="0"/>
    <dataField name="Somme de Ecart volume" fld="7" baseField="0" baseItem="0" numFmtId="167"/>
    <dataField name="Somme de Ecart Marge" fld="8" baseField="0" baseItem="0" numFmtId="167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G12"/>
  <sheetViews>
    <sheetView workbookViewId="0">
      <selection activeCell="A3" sqref="A3:G12"/>
    </sheetView>
  </sheetViews>
  <sheetFormatPr baseColWidth="10" defaultRowHeight="15"/>
  <cols>
    <col min="1" max="1" width="20.85546875" bestFit="1" customWidth="1"/>
    <col min="2" max="2" width="23.7109375" bestFit="1" customWidth="1"/>
    <col min="3" max="3" width="21.42578125" bestFit="1" customWidth="1"/>
    <col min="4" max="4" width="18" bestFit="1" customWidth="1"/>
    <col min="5" max="5" width="21.42578125" bestFit="1" customWidth="1"/>
    <col min="6" max="6" width="23" bestFit="1" customWidth="1"/>
    <col min="7" max="7" width="26.42578125" bestFit="1" customWidth="1"/>
  </cols>
  <sheetData>
    <row r="3" spans="1:7">
      <c r="B3" s="18" t="s">
        <v>22</v>
      </c>
    </row>
    <row r="4" spans="1:7">
      <c r="B4">
        <v>2010</v>
      </c>
      <c r="D4">
        <v>2011</v>
      </c>
      <c r="F4" t="s">
        <v>23</v>
      </c>
      <c r="G4" t="s">
        <v>24</v>
      </c>
    </row>
    <row r="5" spans="1:7">
      <c r="A5" s="18" t="s">
        <v>17</v>
      </c>
      <c r="B5" t="s">
        <v>19</v>
      </c>
      <c r="C5" t="s">
        <v>21</v>
      </c>
      <c r="D5" t="s">
        <v>19</v>
      </c>
      <c r="E5" t="s">
        <v>21</v>
      </c>
    </row>
    <row r="6" spans="1:7">
      <c r="A6" s="2" t="s">
        <v>8</v>
      </c>
      <c r="B6" s="20">
        <v>220</v>
      </c>
      <c r="C6" s="20">
        <v>21</v>
      </c>
      <c r="D6" s="20">
        <v>255</v>
      </c>
      <c r="E6" s="20">
        <v>35</v>
      </c>
      <c r="F6" s="20">
        <v>475</v>
      </c>
      <c r="G6" s="20">
        <v>56</v>
      </c>
    </row>
    <row r="7" spans="1:7">
      <c r="A7" s="19" t="s">
        <v>4</v>
      </c>
      <c r="B7" s="20">
        <v>100</v>
      </c>
      <c r="C7" s="20">
        <v>10</v>
      </c>
      <c r="D7" s="20">
        <v>125</v>
      </c>
      <c r="E7" s="20">
        <v>15</v>
      </c>
      <c r="F7" s="20">
        <v>225</v>
      </c>
      <c r="G7" s="20">
        <v>25</v>
      </c>
    </row>
    <row r="8" spans="1:7">
      <c r="A8" s="19" t="s">
        <v>5</v>
      </c>
      <c r="B8" s="20">
        <v>120</v>
      </c>
      <c r="C8" s="20">
        <v>11</v>
      </c>
      <c r="D8" s="20">
        <v>130</v>
      </c>
      <c r="E8" s="20">
        <v>20</v>
      </c>
      <c r="F8" s="20">
        <v>250</v>
      </c>
      <c r="G8" s="20">
        <v>31</v>
      </c>
    </row>
    <row r="9" spans="1:7">
      <c r="A9" s="2" t="s">
        <v>10</v>
      </c>
      <c r="B9" s="20">
        <v>130</v>
      </c>
      <c r="C9" s="20">
        <v>15</v>
      </c>
      <c r="D9" s="20">
        <v>235</v>
      </c>
      <c r="E9" s="20">
        <v>55</v>
      </c>
      <c r="F9" s="20">
        <v>365</v>
      </c>
      <c r="G9" s="20">
        <v>70</v>
      </c>
    </row>
    <row r="10" spans="1:7">
      <c r="A10" s="19" t="s">
        <v>6</v>
      </c>
      <c r="B10" s="20">
        <v>130</v>
      </c>
      <c r="C10" s="20">
        <v>15</v>
      </c>
      <c r="D10" s="20">
        <v>95</v>
      </c>
      <c r="E10" s="20">
        <v>25</v>
      </c>
      <c r="F10" s="20">
        <v>225</v>
      </c>
      <c r="G10" s="20">
        <v>40</v>
      </c>
    </row>
    <row r="11" spans="1:7">
      <c r="A11" s="19" t="s">
        <v>7</v>
      </c>
      <c r="B11" s="20"/>
      <c r="C11" s="20"/>
      <c r="D11" s="20">
        <v>140</v>
      </c>
      <c r="E11" s="20">
        <v>30</v>
      </c>
      <c r="F11" s="20">
        <v>140</v>
      </c>
      <c r="G11" s="20">
        <v>30</v>
      </c>
    </row>
    <row r="12" spans="1:7">
      <c r="A12" s="2" t="s">
        <v>18</v>
      </c>
      <c r="B12" s="20">
        <v>350</v>
      </c>
      <c r="C12" s="20">
        <v>36</v>
      </c>
      <c r="D12" s="20">
        <v>490</v>
      </c>
      <c r="E12" s="20">
        <v>90</v>
      </c>
      <c r="F12" s="20">
        <v>840</v>
      </c>
      <c r="G12" s="20">
        <v>126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40"/>
  <sheetViews>
    <sheetView tabSelected="1" topLeftCell="A16" workbookViewId="0">
      <selection activeCell="D22" sqref="D22"/>
    </sheetView>
  </sheetViews>
  <sheetFormatPr baseColWidth="10" defaultRowHeight="15"/>
  <cols>
    <col min="1" max="1" width="20.85546875" style="1" customWidth="1"/>
    <col min="2" max="2" width="28.5703125" style="1" customWidth="1"/>
    <col min="3" max="3" width="30.140625" style="1" customWidth="1"/>
    <col min="4" max="4" width="27.28515625" style="1" customWidth="1"/>
    <col min="5" max="5" width="28.85546875" style="1" customWidth="1"/>
    <col min="6" max="6" width="22.5703125" style="1" customWidth="1"/>
    <col min="7" max="8" width="21.5703125" style="1" customWidth="1"/>
    <col min="9" max="9" width="28.85546875" customWidth="1"/>
    <col min="10" max="10" width="33.5703125" customWidth="1"/>
    <col min="11" max="11" width="35.140625" bestFit="1" customWidth="1"/>
    <col min="12" max="12" width="32.28515625" customWidth="1"/>
    <col min="13" max="13" width="33.85546875" bestFit="1" customWidth="1"/>
  </cols>
  <sheetData>
    <row r="1" spans="1:9">
      <c r="A1" s="21" t="s">
        <v>29</v>
      </c>
    </row>
    <row r="3" spans="1:9">
      <c r="A3" s="17" t="s">
        <v>0</v>
      </c>
      <c r="B3" s="17" t="s">
        <v>9</v>
      </c>
      <c r="C3" s="17" t="s">
        <v>2</v>
      </c>
      <c r="D3" s="17" t="s">
        <v>27</v>
      </c>
      <c r="E3" s="17" t="s">
        <v>26</v>
      </c>
      <c r="F3" s="17" t="s">
        <v>28</v>
      </c>
      <c r="G3" s="17" t="s">
        <v>25</v>
      </c>
    </row>
    <row r="4" spans="1:9">
      <c r="A4" s="17">
        <v>2010</v>
      </c>
      <c r="B4" s="17" t="s">
        <v>8</v>
      </c>
      <c r="C4" s="17" t="s">
        <v>4</v>
      </c>
      <c r="D4" s="17">
        <v>0</v>
      </c>
      <c r="E4" s="17">
        <v>100</v>
      </c>
      <c r="F4" s="17">
        <v>0</v>
      </c>
      <c r="G4" s="17">
        <v>10</v>
      </c>
    </row>
    <row r="5" spans="1:9">
      <c r="A5" s="17">
        <v>2010</v>
      </c>
      <c r="B5" s="17" t="s">
        <v>8</v>
      </c>
      <c r="C5" s="17" t="s">
        <v>5</v>
      </c>
      <c r="D5" s="17">
        <v>0</v>
      </c>
      <c r="E5" s="17">
        <v>120</v>
      </c>
      <c r="F5" s="17">
        <v>0</v>
      </c>
      <c r="G5" s="17">
        <v>11</v>
      </c>
    </row>
    <row r="6" spans="1:9">
      <c r="A6" s="17">
        <v>2010</v>
      </c>
      <c r="B6" s="17" t="s">
        <v>10</v>
      </c>
      <c r="C6" s="17" t="s">
        <v>6</v>
      </c>
      <c r="D6" s="17">
        <v>0</v>
      </c>
      <c r="E6" s="17">
        <v>130</v>
      </c>
      <c r="F6" s="17">
        <v>0</v>
      </c>
      <c r="G6" s="17">
        <v>15</v>
      </c>
    </row>
    <row r="7" spans="1:9">
      <c r="A7" s="17">
        <v>2011</v>
      </c>
      <c r="B7" s="17" t="s">
        <v>8</v>
      </c>
      <c r="C7" s="17" t="s">
        <v>4</v>
      </c>
      <c r="D7" s="17">
        <v>125</v>
      </c>
      <c r="E7" s="17">
        <v>0</v>
      </c>
      <c r="F7" s="17">
        <v>15</v>
      </c>
      <c r="G7" s="17">
        <v>0</v>
      </c>
    </row>
    <row r="8" spans="1:9">
      <c r="A8" s="17">
        <v>2011</v>
      </c>
      <c r="B8" s="17" t="s">
        <v>8</v>
      </c>
      <c r="C8" s="17" t="s">
        <v>5</v>
      </c>
      <c r="D8" s="17">
        <v>130</v>
      </c>
      <c r="E8" s="17">
        <v>0</v>
      </c>
      <c r="F8" s="17">
        <v>20</v>
      </c>
      <c r="G8" s="17">
        <v>0</v>
      </c>
    </row>
    <row r="9" spans="1:9">
      <c r="A9" s="17">
        <v>2011</v>
      </c>
      <c r="B9" s="17" t="s">
        <v>10</v>
      </c>
      <c r="C9" s="17" t="s">
        <v>6</v>
      </c>
      <c r="D9" s="17">
        <v>95</v>
      </c>
      <c r="E9" s="17">
        <v>0</v>
      </c>
      <c r="F9" s="17">
        <v>25</v>
      </c>
      <c r="G9" s="17">
        <v>0</v>
      </c>
    </row>
    <row r="10" spans="1:9">
      <c r="A10" s="17">
        <v>2011</v>
      </c>
      <c r="B10" s="17" t="s">
        <v>10</v>
      </c>
      <c r="C10" s="17" t="s">
        <v>7</v>
      </c>
      <c r="D10" s="17">
        <v>140</v>
      </c>
      <c r="E10" s="17">
        <v>0</v>
      </c>
      <c r="F10" s="17">
        <v>30</v>
      </c>
      <c r="G10" s="17">
        <v>0</v>
      </c>
    </row>
    <row r="12" spans="1:9">
      <c r="A12" s="21" t="s">
        <v>30</v>
      </c>
    </row>
    <row r="13" spans="1:9">
      <c r="A13" s="4"/>
      <c r="B13" s="5"/>
      <c r="C13" s="3">
        <v>2010</v>
      </c>
      <c r="D13" s="3"/>
      <c r="E13" s="6">
        <v>2011</v>
      </c>
      <c r="F13" s="6"/>
      <c r="G13" s="6" t="s">
        <v>13</v>
      </c>
      <c r="H13" s="6"/>
      <c r="I13" s="6"/>
    </row>
    <row r="14" spans="1:9">
      <c r="A14" s="7" t="s">
        <v>9</v>
      </c>
      <c r="B14" s="7" t="s">
        <v>12</v>
      </c>
      <c r="C14" s="7" t="s">
        <v>1</v>
      </c>
      <c r="D14" s="7" t="s">
        <v>3</v>
      </c>
      <c r="E14" s="7" t="s">
        <v>1</v>
      </c>
      <c r="F14" s="7" t="s">
        <v>3</v>
      </c>
      <c r="G14" s="7" t="s">
        <v>1</v>
      </c>
      <c r="H14" s="7" t="s">
        <v>3</v>
      </c>
      <c r="I14" s="7" t="s">
        <v>14</v>
      </c>
    </row>
    <row r="15" spans="1:9">
      <c r="B15" s="1" t="s">
        <v>4</v>
      </c>
      <c r="C15" s="1">
        <f>E4</f>
        <v>100</v>
      </c>
      <c r="D15" s="1">
        <f>G4</f>
        <v>10</v>
      </c>
      <c r="E15" s="1">
        <v>125</v>
      </c>
      <c r="F15" s="1">
        <f>F7</f>
        <v>15</v>
      </c>
      <c r="G15" s="16">
        <f>(E15-C15)*(D15/C15)</f>
        <v>2.5</v>
      </c>
      <c r="H15" s="16">
        <f>((F15/E15)-(D15/C15))*E15</f>
        <v>2.4999999999999987</v>
      </c>
      <c r="I15" s="13">
        <f>F15-D15</f>
        <v>5</v>
      </c>
    </row>
    <row r="16" spans="1:9">
      <c r="B16" s="1" t="s">
        <v>5</v>
      </c>
      <c r="C16" s="1">
        <f>E5</f>
        <v>120</v>
      </c>
      <c r="D16" s="1">
        <f>G5</f>
        <v>11</v>
      </c>
      <c r="E16" s="1">
        <v>130</v>
      </c>
      <c r="F16" s="1">
        <f>F8</f>
        <v>20</v>
      </c>
      <c r="G16" s="16">
        <f>(E16-C16)*(D16/C16)</f>
        <v>0.91666666666666663</v>
      </c>
      <c r="H16" s="16">
        <f>((F16/E16)-(D16/C16))*E16</f>
        <v>8.0833333333333357</v>
      </c>
      <c r="I16" s="13">
        <f>F16-D16</f>
        <v>9</v>
      </c>
    </row>
    <row r="17" spans="1:10">
      <c r="A17" s="8" t="s">
        <v>11</v>
      </c>
      <c r="B17" s="8"/>
      <c r="C17" s="8">
        <f>SUM(C15:C16)</f>
        <v>220</v>
      </c>
      <c r="D17" s="8">
        <f t="shared" ref="D17:F17" si="0">SUM(D15:D16)</f>
        <v>21</v>
      </c>
      <c r="E17" s="8">
        <f t="shared" si="0"/>
        <v>255</v>
      </c>
      <c r="F17" s="8">
        <f t="shared" si="0"/>
        <v>35</v>
      </c>
      <c r="G17" s="11">
        <f t="shared" ref="G17:I17" si="1">SUM(G15:G16)</f>
        <v>3.4166666666666665</v>
      </c>
      <c r="H17" s="11">
        <f t="shared" si="1"/>
        <v>10.583333333333334</v>
      </c>
      <c r="I17" s="14">
        <f t="shared" si="1"/>
        <v>14</v>
      </c>
      <c r="J17" t="s">
        <v>16</v>
      </c>
    </row>
    <row r="18" spans="1:10">
      <c r="B18" s="1" t="s">
        <v>6</v>
      </c>
      <c r="C18" s="1">
        <v>130</v>
      </c>
      <c r="D18" s="1">
        <f>G6</f>
        <v>15</v>
      </c>
      <c r="E18" s="1">
        <v>95</v>
      </c>
      <c r="F18" s="1">
        <f>F9</f>
        <v>25</v>
      </c>
      <c r="G18" s="16">
        <f t="shared" ref="G18" si="2">(E18-C18)*(D18/C18)</f>
        <v>-4.0384615384615383</v>
      </c>
      <c r="H18" s="16">
        <f t="shared" ref="H18" si="3">((F18/E18)-(D18/C18))*E18</f>
        <v>14.038461538461537</v>
      </c>
      <c r="I18" s="13">
        <f t="shared" ref="I18:I19" si="4">F18-D18</f>
        <v>10</v>
      </c>
    </row>
    <row r="19" spans="1:10">
      <c r="B19" s="1" t="s">
        <v>7</v>
      </c>
      <c r="C19" s="1">
        <v>0</v>
      </c>
      <c r="D19" s="1">
        <v>0</v>
      </c>
      <c r="E19" s="1">
        <v>140</v>
      </c>
      <c r="F19" s="1">
        <f>F10</f>
        <v>30</v>
      </c>
      <c r="G19" s="16">
        <f>IF(C19=0,(E19-C19)*(F19/E19),(E19-C19)*(D19/C19))</f>
        <v>30</v>
      </c>
      <c r="H19" s="16">
        <f>IF(C19=0,0,((F19/E19)-(D19/C19))*E19)</f>
        <v>0</v>
      </c>
      <c r="I19" s="13">
        <f t="shared" si="4"/>
        <v>30</v>
      </c>
    </row>
    <row r="20" spans="1:10">
      <c r="A20" s="8" t="s">
        <v>15</v>
      </c>
      <c r="B20" s="8"/>
      <c r="C20" s="8">
        <f>SUM(C18:C19)</f>
        <v>130</v>
      </c>
      <c r="D20" s="8">
        <f t="shared" ref="D20:F20" si="5">SUM(D18:D19)</f>
        <v>15</v>
      </c>
      <c r="E20" s="8">
        <f t="shared" si="5"/>
        <v>235</v>
      </c>
      <c r="F20" s="8">
        <f t="shared" si="5"/>
        <v>55</v>
      </c>
      <c r="G20" s="11">
        <f t="shared" ref="G20:I20" si="6">SUM(G18:G19)</f>
        <v>25.96153846153846</v>
      </c>
      <c r="H20" s="11">
        <f t="shared" si="6"/>
        <v>14.038461538461537</v>
      </c>
      <c r="I20" s="14">
        <f t="shared" si="6"/>
        <v>40</v>
      </c>
      <c r="J20" t="s">
        <v>16</v>
      </c>
    </row>
    <row r="21" spans="1:10">
      <c r="A21" s="9" t="s">
        <v>14</v>
      </c>
      <c r="B21" s="10"/>
      <c r="C21" s="10">
        <f>C17+C20</f>
        <v>350</v>
      </c>
      <c r="D21" s="10">
        <f t="shared" ref="D21:F21" si="7">D17+D20</f>
        <v>36</v>
      </c>
      <c r="E21" s="10">
        <f t="shared" si="7"/>
        <v>490</v>
      </c>
      <c r="F21" s="10">
        <f t="shared" si="7"/>
        <v>90</v>
      </c>
      <c r="G21" s="12">
        <f t="shared" ref="G21:H21" si="8">G17+G20</f>
        <v>29.378205128205128</v>
      </c>
      <c r="H21" s="12">
        <f t="shared" si="8"/>
        <v>24.621794871794869</v>
      </c>
      <c r="I21" s="15">
        <f>F21-D21</f>
        <v>54</v>
      </c>
      <c r="J21" t="s">
        <v>16</v>
      </c>
    </row>
    <row r="24" spans="1:10">
      <c r="A24" s="2" t="s">
        <v>35</v>
      </c>
    </row>
    <row r="25" spans="1:10">
      <c r="A25"/>
      <c r="B25" s="18" t="s">
        <v>20</v>
      </c>
      <c r="C25"/>
      <c r="D25"/>
      <c r="E25"/>
      <c r="F25"/>
      <c r="G25"/>
      <c r="H25"/>
    </row>
    <row r="26" spans="1:10">
      <c r="A26" s="18" t="s">
        <v>17</v>
      </c>
      <c r="B26" t="s">
        <v>31</v>
      </c>
      <c r="C26" t="s">
        <v>33</v>
      </c>
      <c r="D26" t="s">
        <v>32</v>
      </c>
      <c r="E26" t="s">
        <v>34</v>
      </c>
      <c r="F26" t="s">
        <v>36</v>
      </c>
      <c r="G26" t="s">
        <v>37</v>
      </c>
      <c r="H26"/>
    </row>
    <row r="27" spans="1:10">
      <c r="A27" s="2" t="s">
        <v>8</v>
      </c>
      <c r="B27" s="20">
        <v>255</v>
      </c>
      <c r="C27" s="20">
        <v>220</v>
      </c>
      <c r="D27" s="20">
        <v>35</v>
      </c>
      <c r="E27" s="20">
        <v>21</v>
      </c>
      <c r="F27" s="22">
        <v>3.3409090909090908</v>
      </c>
      <c r="G27" s="22">
        <v>10.659090909090912</v>
      </c>
      <c r="H27"/>
    </row>
    <row r="28" spans="1:10">
      <c r="A28" s="19" t="s">
        <v>4</v>
      </c>
      <c r="B28" s="20">
        <v>125</v>
      </c>
      <c r="C28" s="20">
        <v>100</v>
      </c>
      <c r="D28" s="20">
        <v>15</v>
      </c>
      <c r="E28" s="20">
        <v>10</v>
      </c>
      <c r="F28" s="22">
        <v>2.5</v>
      </c>
      <c r="G28" s="22">
        <v>2.4999999999999987</v>
      </c>
      <c r="H28"/>
    </row>
    <row r="29" spans="1:10">
      <c r="A29" s="19" t="s">
        <v>5</v>
      </c>
      <c r="B29" s="20">
        <v>130</v>
      </c>
      <c r="C29" s="20">
        <v>120</v>
      </c>
      <c r="D29" s="20">
        <v>20</v>
      </c>
      <c r="E29" s="20">
        <v>11</v>
      </c>
      <c r="F29" s="22">
        <v>0.91666666666666663</v>
      </c>
      <c r="G29" s="22">
        <v>8.0833333333333357</v>
      </c>
      <c r="H29"/>
    </row>
    <row r="30" spans="1:10">
      <c r="A30" s="2" t="s">
        <v>10</v>
      </c>
      <c r="B30" s="20">
        <v>235</v>
      </c>
      <c r="C30" s="20">
        <v>130</v>
      </c>
      <c r="D30" s="20">
        <v>55</v>
      </c>
      <c r="E30" s="20">
        <v>15</v>
      </c>
      <c r="F30" s="22">
        <v>12.115384615384617</v>
      </c>
      <c r="G30" s="22">
        <v>27.884615384615383</v>
      </c>
      <c r="H30"/>
    </row>
    <row r="31" spans="1:10">
      <c r="A31" s="19" t="s">
        <v>6</v>
      </c>
      <c r="B31" s="20">
        <v>95</v>
      </c>
      <c r="C31" s="20">
        <v>130</v>
      </c>
      <c r="D31" s="20">
        <v>25</v>
      </c>
      <c r="E31" s="20">
        <v>15</v>
      </c>
      <c r="F31" s="22">
        <v>-4.0384615384615383</v>
      </c>
      <c r="G31" s="22">
        <v>14.038461538461537</v>
      </c>
      <c r="H31"/>
    </row>
    <row r="32" spans="1:10">
      <c r="A32" s="19" t="s">
        <v>7</v>
      </c>
      <c r="B32" s="20">
        <v>140</v>
      </c>
      <c r="C32" s="20">
        <v>0</v>
      </c>
      <c r="D32" s="20">
        <v>30</v>
      </c>
      <c r="E32" s="20">
        <v>0</v>
      </c>
      <c r="F32" s="22">
        <v>30</v>
      </c>
      <c r="G32" s="22">
        <v>0</v>
      </c>
      <c r="H32"/>
    </row>
    <row r="33" spans="1:8">
      <c r="A33" s="2" t="s">
        <v>18</v>
      </c>
      <c r="B33" s="20">
        <v>490</v>
      </c>
      <c r="C33" s="20">
        <v>350</v>
      </c>
      <c r="D33" s="20">
        <v>90</v>
      </c>
      <c r="E33" s="20">
        <v>36</v>
      </c>
      <c r="F33" s="22">
        <v>14.4</v>
      </c>
      <c r="G33" s="22">
        <v>39.600000000000009</v>
      </c>
      <c r="H33"/>
    </row>
    <row r="34" spans="1:8">
      <c r="A34"/>
      <c r="B34"/>
      <c r="C34"/>
      <c r="D34"/>
      <c r="E34"/>
      <c r="F34"/>
      <c r="G34"/>
      <c r="H34"/>
    </row>
    <row r="35" spans="1:8">
      <c r="A35" t="s">
        <v>38</v>
      </c>
      <c r="B35"/>
      <c r="C35"/>
      <c r="D35"/>
      <c r="E35"/>
    </row>
    <row r="36" spans="1:8">
      <c r="A36"/>
      <c r="B36"/>
      <c r="C36"/>
      <c r="D36"/>
      <c r="E36"/>
    </row>
    <row r="37" spans="1:8">
      <c r="A37"/>
      <c r="B37"/>
      <c r="C37"/>
      <c r="D37"/>
      <c r="E37"/>
    </row>
    <row r="38" spans="1:8">
      <c r="A38"/>
      <c r="B38"/>
      <c r="C38"/>
      <c r="D38"/>
      <c r="E38"/>
    </row>
    <row r="39" spans="1:8">
      <c r="A39"/>
      <c r="B39"/>
      <c r="C39"/>
      <c r="D39"/>
      <c r="E39"/>
    </row>
    <row r="40" spans="1:8">
      <c r="A40"/>
      <c r="B40"/>
      <c r="C40"/>
      <c r="D40"/>
      <c r="E40"/>
    </row>
  </sheetData>
  <mergeCells count="3">
    <mergeCell ref="G13:I13"/>
    <mergeCell ref="C13:D13"/>
    <mergeCell ref="E13:F1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Agropur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gilamour</dc:creator>
  <cp:lastModifiedBy>gilamour</cp:lastModifiedBy>
  <dcterms:created xsi:type="dcterms:W3CDTF">2011-05-04T23:55:37Z</dcterms:created>
  <dcterms:modified xsi:type="dcterms:W3CDTF">2011-05-05T00:34:29Z</dcterms:modified>
</cp:coreProperties>
</file>