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filterPrivacy="1"/>
  <xr:revisionPtr revIDLastSave="0" documentId="13_ncr:1_{95F54416-E283-4D36-B1BE-537EB44ED221}" xr6:coauthVersionLast="47" xr6:coauthVersionMax="47" xr10:uidLastSave="{00000000-0000-0000-0000-000000000000}"/>
  <bookViews>
    <workbookView xWindow="28680" yWindow="-120" windowWidth="29040" windowHeight="15720" activeTab="1" xr2:uid="{00000000-000D-0000-FFFF-FFFF00000000}"/>
  </bookViews>
  <sheets>
    <sheet name="Feuille 1" sheetId="1" r:id="rId1"/>
    <sheet name="Références" sheetId="2" r:id="rId2"/>
  </sheets>
  <definedNames>
    <definedName name="_xlnm._FilterDatabase" localSheetId="1" hidden="1">Références!$A$1:$K$77</definedName>
    <definedName name="Categorie">Tableau1[Catégorie de corrosivité]</definedName>
    <definedName name="Categorie2">Tableau2[Catégorie de corrosivité]</definedName>
    <definedName name="Duree_de_vie">Tableau1[Durée de vie]</definedName>
    <definedName name="Duree_de_vie2">Tableau2[Durée de vie]</definedName>
    <definedName name="En_têtes">Tableau1[#Headers]</definedName>
    <definedName name="Epaisseur_couche_finition">Tableau1[Epaisseur de la couche de finition en polyester (µm)]</definedName>
    <definedName name="Epaisseur_couche_intermediaire">Tableau1[Epaisseur de la couche intermédiaire (µm)]</definedName>
    <definedName name="Epaisseur_du_primaire">Tableau1[Epaisseur du primaire (µm)]</definedName>
    <definedName name="Epaisseur_totale">Tableau1[Epaisseur totale (µm)]</definedName>
    <definedName name="Nombre_de_couche">Tableau1[Nombre de couche totale]</definedName>
    <definedName name="Subjectile2">Tableau2[Subjectile]</definedName>
    <definedName name="Type_de_primaire">Tableau1[Type de primaire]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2" l="1"/>
  <c r="P3" i="2" s="1"/>
  <c r="P4" i="2" s="1"/>
  <c r="Z2" i="2"/>
  <c r="Z3" i="2" s="1"/>
  <c r="Z4" i="2" s="1"/>
  <c r="Y2" i="2"/>
  <c r="Y3" i="2" s="1"/>
  <c r="Y4" i="2" s="1"/>
  <c r="X2" i="2"/>
  <c r="W2" i="2"/>
  <c r="W3" i="2" s="1"/>
  <c r="W4" i="2" s="1"/>
  <c r="V3" i="2"/>
  <c r="V4" i="2" s="1"/>
  <c r="U3" i="2"/>
  <c r="U4" i="2" s="1"/>
  <c r="V2" i="2"/>
  <c r="U2" i="2"/>
  <c r="T2" i="2"/>
  <c r="T3" i="2" s="1"/>
  <c r="T4" i="2" s="1"/>
  <c r="S2" i="2"/>
  <c r="S3" i="2" s="1"/>
  <c r="S4" i="2" s="1"/>
  <c r="R2" i="2"/>
  <c r="Q2" i="2"/>
  <c r="Q3" i="2" s="1"/>
  <c r="Q4" i="2" s="1"/>
  <c r="X3" i="2" l="1"/>
  <c r="X4" i="2" s="1"/>
  <c r="Z5" i="2"/>
  <c r="Y5" i="2"/>
  <c r="W5" i="2"/>
  <c r="V5" i="2"/>
  <c r="V6" i="2"/>
  <c r="U5" i="2"/>
  <c r="U6" i="2" s="1"/>
  <c r="R3" i="2"/>
  <c r="R4" i="2" s="1"/>
  <c r="T5" i="2"/>
  <c r="S5" i="2"/>
  <c r="Q5" i="2"/>
  <c r="Q6" i="2" s="1"/>
  <c r="Q7" i="2" s="1"/>
  <c r="P5" i="2"/>
  <c r="U7" i="2" l="1"/>
  <c r="V7" i="2"/>
  <c r="V8" i="2" s="1"/>
  <c r="V9" i="2" s="1"/>
  <c r="X5" i="2"/>
  <c r="X6" i="2" s="1"/>
  <c r="Z6" i="2"/>
  <c r="Z7" i="2" s="1"/>
  <c r="Y6" i="2"/>
  <c r="Y7" i="2" s="1"/>
  <c r="W6" i="2"/>
  <c r="W7" i="2" s="1"/>
  <c r="U8" i="2"/>
  <c r="U9" i="2" s="1"/>
  <c r="R5" i="2"/>
  <c r="R6" i="2" s="1"/>
  <c r="T6" i="2"/>
  <c r="S6" i="2"/>
  <c r="S7" i="2" s="1"/>
  <c r="P6" i="2"/>
  <c r="P7" i="2" s="1"/>
  <c r="X7" i="2" l="1"/>
  <c r="X8" i="2" s="1"/>
  <c r="Z8" i="2"/>
  <c r="Z9" i="2" s="1"/>
  <c r="Y8" i="2"/>
  <c r="Y9" i="2" s="1"/>
  <c r="W8" i="2"/>
  <c r="V10" i="2"/>
  <c r="R7" i="2"/>
  <c r="R8" i="2" s="1"/>
  <c r="T7" i="2"/>
  <c r="T8" i="2" s="1"/>
  <c r="S8" i="2"/>
  <c r="S9" i="2" s="1"/>
  <c r="P8" i="2"/>
  <c r="X9" i="2" l="1"/>
  <c r="X10" i="2" s="1"/>
  <c r="Z10" i="2"/>
  <c r="Y10" i="2"/>
  <c r="W9" i="2"/>
  <c r="W10" i="2" s="1"/>
  <c r="R9" i="2"/>
  <c r="T9" i="2"/>
  <c r="T10" i="2" s="1"/>
  <c r="S10" i="2"/>
  <c r="P9" i="2"/>
  <c r="O5" i="2" l="1"/>
</calcChain>
</file>

<file path=xl/sharedStrings.xml><?xml version="1.0" encoding="utf-8"?>
<sst xmlns="http://schemas.openxmlformats.org/spreadsheetml/2006/main" count="585" uniqueCount="56">
  <si>
    <t>A)</t>
  </si>
  <si>
    <t>B)</t>
  </si>
  <si>
    <t>1. Renseignez les paramètres d'entrée</t>
  </si>
  <si>
    <t>Choix du revêtement de poudre thermodurcissable en fonction de plusieurs paramètres d'entrée (Classe de corrosivité, durabilité, subjectile etc…)</t>
  </si>
  <si>
    <t xml:space="preserve">Classe de corrosivité </t>
  </si>
  <si>
    <t>Catégorie de corrosivité</t>
  </si>
  <si>
    <t>C2</t>
  </si>
  <si>
    <t>C3</t>
  </si>
  <si>
    <t>C4</t>
  </si>
  <si>
    <t>C5</t>
  </si>
  <si>
    <t xml:space="preserve"> </t>
  </si>
  <si>
    <t>Durabilité</t>
  </si>
  <si>
    <t>C)</t>
  </si>
  <si>
    <t>Type de subjectile</t>
  </si>
  <si>
    <t>Subjectile</t>
  </si>
  <si>
    <t>Acier</t>
  </si>
  <si>
    <t>Acier galvanisé à chaud au trempé</t>
  </si>
  <si>
    <t>D)</t>
  </si>
  <si>
    <t>Prétraitement</t>
  </si>
  <si>
    <t>Mécanique</t>
  </si>
  <si>
    <t>Chimique</t>
  </si>
  <si>
    <t>Mécanique + chimique</t>
  </si>
  <si>
    <t>Mécanique (balayage)</t>
  </si>
  <si>
    <t>Mécanique (balayage) + chimique</t>
  </si>
  <si>
    <t>Durée de vie</t>
  </si>
  <si>
    <t>Galvanisé à chaud en continu avec 225g/m² de zinc</t>
  </si>
  <si>
    <t>Galvanisé à chaud en continu avec 275g/m² de zinc</t>
  </si>
  <si>
    <t>Préparation de surface</t>
  </si>
  <si>
    <t>Aucune préparation</t>
  </si>
  <si>
    <t>Sa2 1/2</t>
  </si>
  <si>
    <t>Type de primaire</t>
  </si>
  <si>
    <t>Epaisseur du primaire (µm)</t>
  </si>
  <si>
    <t>Epaisseur de la couche intermédiaire (µm)</t>
  </si>
  <si>
    <t>Nombre de couche totale</t>
  </si>
  <si>
    <t>Epaisseur totale (µm)</t>
  </si>
  <si>
    <t>Non applicable</t>
  </si>
  <si>
    <t>Epaisseur de la couche de finition en polyester (µm)</t>
  </si>
  <si>
    <t>Mécanique + Chimique</t>
  </si>
  <si>
    <t>Primaire poudre contenant du zinc ou primaire poudre sans zinc</t>
  </si>
  <si>
    <t>Primaire poudre sans zinc</t>
  </si>
  <si>
    <t>Métallisation 50 µm</t>
  </si>
  <si>
    <t>Métallisation 100 µm</t>
  </si>
  <si>
    <t>Sa3</t>
  </si>
  <si>
    <t>Limitée (L)</t>
  </si>
  <si>
    <t>Haute (H)</t>
  </si>
  <si>
    <t>Très haute (VH)</t>
  </si>
  <si>
    <t>Moyenne (M)</t>
  </si>
  <si>
    <t>Pré-traitement</t>
  </si>
  <si>
    <t>Epaisseur primaire</t>
  </si>
  <si>
    <t>Epaisseur intermédiaire</t>
  </si>
  <si>
    <t>Epaisseur finition</t>
  </si>
  <si>
    <t>Nb couche</t>
  </si>
  <si>
    <t>Epaisseur totale</t>
  </si>
  <si>
    <t>E)</t>
  </si>
  <si>
    <t>F)</t>
  </si>
  <si>
    <t>2. En fonction des choix précédents, afficher le système de peinture adéquat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</si>
</sst>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 applyProtection="1">
      <protection locked="0"/>
    </xf>
    <xf numFmtId="0" fontId="0" fillId="2" borderId="0" xfId="0" applyFill="1" applyProtection="1">
      <protection hidden="1"/>
    </xf>
    <xf numFmtId="0" fontId="0" fillId="2" borderId="2" xfId="0" applyFill="1" applyBorder="1" applyAlignment="1" applyProtection="1">
      <alignment horizontal="center" vertical="center" wrapText="1"/>
      <protection hidden="1"/>
    </xf>
    <xf numFmtId="0" fontId="0" fillId="2" borderId="0" xfId="0" applyFill="1" applyAlignment="1" applyProtection="1">
      <alignment horizontal="center" vertical="center" wrapText="1"/>
      <protection hidden="1"/>
    </xf>
    <xf numFmtId="0" fontId="0" fillId="2" borderId="3" xfId="0" applyFill="1" applyBorder="1" applyAlignment="1" applyProtection="1">
      <alignment horizontal="center" vertical="center" wrapText="1"/>
      <protection hidden="1"/>
    </xf>
    <xf numFmtId="0" fontId="0" fillId="2" borderId="0" xfId="0" applyFill="1" applyAlignment="1" applyProtection="1">
      <alignment vertical="center" wrapText="1"/>
      <protection hidden="1"/>
    </xf>
    <xf numFmtId="0" fontId="1" fillId="2" borderId="0" xfId="0" applyFont="1" applyFill="1" applyProtection="1">
      <protection locked="0"/>
    </xf>
    <xf numFmtId="0" fontId="0" fillId="0" borderId="0" xfId="0" applyAlignment="1">
      <alignment horizontal="center" vertical="center" wrapText="1"/>
    </xf>
    <xf numFmtId="0" fontId="0" fillId="2" borderId="4" xfId="0" applyFill="1" applyBorder="1" applyAlignment="1" applyProtection="1">
      <alignment horizontal="center" vertical="center" wrapText="1"/>
      <protection hidden="1"/>
    </xf>
    <xf numFmtId="0" fontId="0" fillId="0" borderId="4" xfId="0" applyBorder="1" applyAlignment="1" applyProtection="1">
      <alignment horizontal="center" vertical="center" wrapText="1"/>
      <protection hidden="1"/>
    </xf>
    <xf numFmtId="0" fontId="0" fillId="3" borderId="4" xfId="0" applyFill="1" applyBorder="1" applyAlignment="1" applyProtection="1">
      <alignment horizontal="center" vertical="center" wrapText="1"/>
      <protection locked="0" hidden="1"/>
    </xf>
    <xf numFmtId="0" fontId="1" fillId="4" borderId="1" xfId="0" applyFont="1" applyFill="1" applyBorder="1" applyAlignment="1" applyProtection="1">
      <alignment horizontal="center" vertical="center" wrapText="1"/>
      <protection hidden="1"/>
    </xf>
    <xf numFmtId="0" fontId="1" fillId="4" borderId="2" xfId="0" applyFont="1" applyFill="1" applyBorder="1" applyAlignment="1" applyProtection="1">
      <alignment horizontal="center" vertical="center" wrapText="1"/>
      <protection hidden="1"/>
    </xf>
    <xf numFmtId="0" fontId="1" fillId="4" borderId="3" xfId="0" applyFont="1" applyFill="1" applyBorder="1" applyAlignment="1" applyProtection="1">
      <alignment horizontal="center" vertical="center" wrapText="1"/>
      <protection hidden="1"/>
    </xf>
    <xf numFmtId="0" fontId="1" fillId="4" borderId="0" xfId="0" applyFont="1" applyFill="1" applyAlignment="1" applyProtection="1">
      <alignment horizontal="center" vertical="center" wrapText="1"/>
      <protection hidden="1"/>
    </xf>
    <xf numFmtId="0" fontId="2" fillId="4" borderId="0" xfId="0" applyFont="1" applyFill="1" applyAlignment="1" applyProtection="1">
      <alignment horizontal="center" vertical="center" wrapText="1"/>
      <protection hidden="1"/>
    </xf>
  </cellXfs>
  <cellStyles count="1">
    <cellStyle name="Normal" xfId="0" builtinId="0"/>
  </cellStyles>
  <dxfs count="28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8F5702-8521-464A-B09F-E745D6E1E2A4}" name="Tableau1" displayName="Tableau1" ref="A1:K77" totalsRowShown="0" headerRowDxfId="27" dataDxfId="26">
  <autoFilter ref="A1:K77" xr:uid="{C0D2AAA8-F749-4140-B17D-57182CB1276E}"/>
  <sortState xmlns:xlrd2="http://schemas.microsoft.com/office/spreadsheetml/2017/richdata2" ref="A2:K77">
    <sortCondition ref="A1:A77"/>
  </sortState>
  <tableColumns count="11">
    <tableColumn id="1" xr3:uid="{753315D7-69A8-4921-BA3C-159302A2B493}" name="Catégorie de corrosivité" dataDxfId="25"/>
    <tableColumn id="2" xr3:uid="{199D2B2D-5BFC-40F5-B782-A24A8B40F0BB}" name="Durée de vie" dataDxfId="24"/>
    <tableColumn id="3" xr3:uid="{8B85EF6B-9D8D-4B88-81EC-41AB873DD09C}" name="Type de subjectile" dataDxfId="23"/>
    <tableColumn id="4" xr3:uid="{63424EDC-61FE-42F3-BEAD-324090DBE9B4}" name="Prétraitement" dataDxfId="22"/>
    <tableColumn id="5" xr3:uid="{12E53941-ED39-4176-BB44-C2E3E3A33EC7}" name="Préparation de surface" dataDxfId="21"/>
    <tableColumn id="6" xr3:uid="{88D6E815-4C3A-4383-909C-272370A8DD92}" name="Type de primaire" dataDxfId="20"/>
    <tableColumn id="7" xr3:uid="{E2DA1514-33E1-45F0-BF59-75B6B37DC07E}" name="Epaisseur du primaire (µm)" dataDxfId="19"/>
    <tableColumn id="8" xr3:uid="{68DA4FD0-1B1B-4225-B879-09964B4CCBF0}" name="Epaisseur de la couche intermédiaire (µm)" dataDxfId="18"/>
    <tableColumn id="9" xr3:uid="{796176D5-FBD3-41B6-B135-FC0FA6E22040}" name="Epaisseur de la couche de finition en polyester (µm)" dataDxfId="17"/>
    <tableColumn id="10" xr3:uid="{5906B8F7-582F-4C8D-8B22-AC1656B4D2C3}" name="Nombre de couche totale" dataDxfId="16"/>
    <tableColumn id="11" xr3:uid="{DBAA8CCD-4294-4781-88EE-DC6AF4D1DA74}" name="Epaisseur totale (µm)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390D8F9-E67E-492A-82D5-34F310ED082D}" name="Tableau2" displayName="Tableau2" ref="P1:Z7" totalsRowShown="0" headerRowDxfId="14" dataDxfId="13">
  <autoFilter ref="P1:Z7" xr:uid="{F390D8F9-E67E-492A-82D5-34F310ED082D}"/>
  <tableColumns count="11">
    <tableColumn id="1" xr3:uid="{CD7F056B-1E3F-4471-9D75-0A51BAD62BB2}" name="Catégorie de corrosivité" dataDxfId="12">
      <calculatedColumnFormula>IFERROR(INDEX(A:A,_xlfn.AGGREGATE(15,6,ROW(Tableau1[Catégorie de corrosivité])/((COUNTIF($P$1:$P1,Tableau1[Catégorie de corrosivité])=0)*(Tableau1[Catégorie de corrosivité]&lt;&gt;"")),1)),"")</calculatedColumnFormula>
    </tableColumn>
    <tableColumn id="2" xr3:uid="{5C386BFF-6E3C-49C5-9756-98A6131BCD5E}" name="Durée de vie" dataDxfId="11"/>
    <tableColumn id="3" xr3:uid="{BC0076A1-51B7-4BC6-A0E2-B3B8B10CB96A}" name="Subjectile" dataDxfId="10">
      <calculatedColumnFormula>IFERROR(INDEX(C:C,_xlfn.AGGREGATE(15,6,ROW(Tableau1[Type de subjectile])/((COUNTIF($R$1:$R1,Tableau1[Type de subjectile])=0)*(Tableau1[Type de subjectile]&lt;&gt;"")),1)),"")</calculatedColumnFormula>
    </tableColumn>
    <tableColumn id="4" xr3:uid="{27F4A31C-9759-40E2-9F9A-71DA1FE94CDF}" name="Pré-traitement" dataDxfId="9">
      <calculatedColumnFormula>IFERROR(INDEX(D:D,_xlfn.AGGREGATE(15,6,ROW(Tableau1[Prétraitement])/((COUNTIF($S$1:$S1,Tableau1[Prétraitement])=0)*(Tableau1[Prétraitement]&lt;&gt;"")),1)),"")</calculatedColumnFormula>
    </tableColumn>
    <tableColumn id="5" xr3:uid="{95C52D29-9C3C-4915-AFC0-87562784A360}" name="Préparation de surface" dataDxfId="8">
      <calculatedColumnFormula>IFERROR(INDEX(E:E,_xlfn.AGGREGATE(15,6,ROW(Tableau1[Préparation de surface])/((COUNTIF($T$1:$T1,Tableau1[Préparation de surface])=0)*(Tableau1[Préparation de surface]&lt;&gt;"")),1)),"")</calculatedColumnFormula>
    </tableColumn>
    <tableColumn id="6" xr3:uid="{BD676A41-43C7-42F3-8189-E6FE7185E717}" name="Type de primaire" dataDxfId="7">
      <calculatedColumnFormula>IFERROR(INDEX(F:F,_xlfn.AGGREGATE(15,6,ROW(Tableau1[Type de primaire])/((COUNTIF($U$1:$U1,Tableau1[Type de primaire])=0)*(Tableau1[Type de primaire]&lt;&gt;"")),1)),"")</calculatedColumnFormula>
    </tableColumn>
    <tableColumn id="7" xr3:uid="{293F4652-BC2D-4552-83DE-3D23714C0554}" name="Epaisseur primaire" dataDxfId="6">
      <calculatedColumnFormula>IFERROR(INDEX(G:G,_xlfn.AGGREGATE(15,6,ROW(Tableau1[Epaisseur du primaire (µm)])/((COUNTIF($V$1:$V1,Tableau1[Epaisseur du primaire (µm)])=0)*(Tableau1[Epaisseur du primaire (µm)]&lt;&gt;"")),1)),"")</calculatedColumnFormula>
    </tableColumn>
    <tableColumn id="8" xr3:uid="{F29F72BE-F6A5-44F3-A132-DA0E49E2618C}" name="Epaisseur intermédiaire" dataDxfId="5">
      <calculatedColumnFormula>IFERROR(INDEX(H:H,_xlfn.AGGREGATE(15,6,ROW(Tableau1[Epaisseur de la couche intermédiaire (µm)])/((COUNTIF($W$1:$W1,Tableau1[Epaisseur de la couche intermédiaire (µm)])=0)*(Tableau1[Epaisseur de la couche intermédiaire (µm)]&lt;&gt;"")),1)),"")</calculatedColumnFormula>
    </tableColumn>
    <tableColumn id="9" xr3:uid="{561086C6-6790-401C-B30E-62D4719A9E28}" name="Epaisseur finition" dataDxfId="4">
      <calculatedColumnFormula>IFERROR(INDEX(I:I,_xlfn.AGGREGATE(15,6,ROW(Tableau1[Epaisseur de la couche de finition en polyester (µm)])/((COUNTIF($X$1:$X1,Tableau1[Epaisseur de la couche de finition en polyester (µm)])=0)*(Tableau1[Epaisseur de la couche de finition en polyester (µm)]&lt;&gt;"")),1)),"")</calculatedColumnFormula>
    </tableColumn>
    <tableColumn id="10" xr3:uid="{7581F9BC-65B3-4EFA-9307-B5E617EF9363}" name="Nb couche" dataDxfId="3">
      <calculatedColumnFormula>IFERROR(INDEX(J:J,_xlfn.AGGREGATE(15,6,ROW(Tableau1[Nombre de couche totale])/((COUNTIF($Y$1:$Y1,Tableau1[Nombre de couche totale])=0)*(Tableau1[Nombre de couche totale]&lt;&gt;"")),1)),"")</calculatedColumnFormula>
    </tableColumn>
    <tableColumn id="11" xr3:uid="{6253B5A4-D870-419B-96BA-B2C521170EC2}" name="Epaisseur totale" dataDxfId="2">
      <calculatedColumnFormula>IFERROR(INDEX(K:K,_xlfn.AGGREGATE(15,6,ROW(Tableau1[Epaisseur totale (µm)])/((COUNTIF($Z$1:$Z1,Tableau1[Epaisseur totale (µm)])=0)*(Tableau1[Epaisseur totale (µm)]&lt;&gt;"")),1)),"")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opLeftCell="A16" zoomScale="70" zoomScaleNormal="70" workbookViewId="0">
      <selection activeCell="I10" sqref="I10"/>
    </sheetView>
  </sheetViews>
  <sheetFormatPr baseColWidth="10" defaultColWidth="9.140625" defaultRowHeight="15" x14ac:dyDescent="0.25"/>
  <cols>
    <col min="1" max="1" width="15" style="1" customWidth="1"/>
    <col min="2" max="2" width="9.140625" style="1"/>
    <col min="3" max="3" width="10.42578125" style="1" customWidth="1"/>
    <col min="4" max="4" width="14.5703125" style="1" customWidth="1"/>
    <col min="5" max="5" width="11.28515625" style="1" customWidth="1"/>
    <col min="6" max="6" width="29.7109375" style="1" customWidth="1"/>
    <col min="7" max="7" width="14.7109375" style="1" customWidth="1"/>
    <col min="8" max="8" width="15.140625" style="1" customWidth="1"/>
    <col min="9" max="9" width="19" style="1" customWidth="1"/>
    <col min="10" max="10" width="17.85546875" style="1" customWidth="1"/>
    <col min="11" max="11" width="19" style="1" customWidth="1"/>
    <col min="12" max="16384" width="9.140625" style="1"/>
  </cols>
  <sheetData>
    <row r="1" spans="1:19" s="2" customFormat="1" ht="39.950000000000003" customHeight="1" x14ac:dyDescent="0.25"/>
    <row r="2" spans="1:19" s="2" customFormat="1" ht="39.950000000000003" customHeight="1" x14ac:dyDescent="0.25"/>
    <row r="3" spans="1:19" s="2" customFormat="1" ht="39.950000000000003" customHeight="1" x14ac:dyDescent="0.25"/>
    <row r="4" spans="1:19" s="2" customFormat="1" ht="31.5" customHeight="1" x14ac:dyDescent="0.25"/>
    <row r="5" spans="1:19" s="2" customFormat="1" x14ac:dyDescent="0.25"/>
    <row r="6" spans="1:19" s="2" customFormat="1" ht="54.75" customHeight="1" x14ac:dyDescent="0.25">
      <c r="M6" s="16" t="s">
        <v>3</v>
      </c>
      <c r="N6" s="16"/>
      <c r="O6" s="16"/>
      <c r="P6" s="16"/>
      <c r="Q6" s="16"/>
      <c r="R6" s="16"/>
      <c r="S6" s="16"/>
    </row>
    <row r="7" spans="1:19" s="2" customFormat="1" ht="52.5" customHeight="1" x14ac:dyDescent="0.25">
      <c r="M7" s="16"/>
      <c r="N7" s="16"/>
      <c r="O7" s="16"/>
      <c r="P7" s="16"/>
      <c r="Q7" s="16"/>
      <c r="R7" s="16"/>
      <c r="S7" s="16"/>
    </row>
    <row r="8" spans="1:19" s="2" customFormat="1" ht="45.75" customHeight="1" x14ac:dyDescent="0.25">
      <c r="M8" s="16"/>
      <c r="N8" s="16"/>
      <c r="O8" s="16"/>
      <c r="P8" s="16"/>
      <c r="Q8" s="16"/>
      <c r="R8" s="16"/>
      <c r="S8" s="16"/>
    </row>
    <row r="9" spans="1:19" s="2" customFormat="1" ht="44.25" customHeight="1" x14ac:dyDescent="0.25">
      <c r="M9" s="16"/>
      <c r="N9" s="16"/>
      <c r="O9" s="16"/>
      <c r="P9" s="16"/>
      <c r="Q9" s="16"/>
      <c r="R9" s="16"/>
      <c r="S9" s="16"/>
    </row>
    <row r="10" spans="1:19" s="2" customFormat="1" ht="58.5" customHeight="1" x14ac:dyDescent="0.25">
      <c r="M10" s="16"/>
      <c r="N10" s="16"/>
      <c r="O10" s="16"/>
      <c r="P10" s="16"/>
      <c r="Q10" s="16"/>
      <c r="R10" s="16"/>
      <c r="S10" s="16"/>
    </row>
    <row r="11" spans="1:19" s="2" customFormat="1" x14ac:dyDescent="0.25"/>
    <row r="12" spans="1:19" x14ac:dyDescent="0.25">
      <c r="A12" s="2"/>
      <c r="B12" s="2"/>
      <c r="C12" s="2"/>
      <c r="D12" s="2"/>
      <c r="E12" s="2"/>
      <c r="F12" s="2"/>
      <c r="G12" s="2"/>
      <c r="H12" s="2"/>
      <c r="I12" s="2"/>
    </row>
    <row r="15" spans="1:19" ht="15.75" thickBot="1" x14ac:dyDescent="0.3"/>
    <row r="16" spans="1:19" x14ac:dyDescent="0.25">
      <c r="A16" s="12" t="s">
        <v>2</v>
      </c>
      <c r="B16" s="13"/>
      <c r="C16" s="13"/>
      <c r="D16" s="13"/>
      <c r="E16" s="13"/>
      <c r="F16" s="3"/>
      <c r="I16" s="12" t="s">
        <v>55</v>
      </c>
      <c r="J16" s="13"/>
      <c r="K16" s="13"/>
      <c r="L16" s="13"/>
      <c r="M16" s="13"/>
    </row>
    <row r="17" spans="1:18" ht="15" customHeight="1" x14ac:dyDescent="0.25">
      <c r="A17" s="14"/>
      <c r="B17" s="15"/>
      <c r="C17" s="15"/>
      <c r="D17" s="15"/>
      <c r="E17" s="15"/>
      <c r="F17" s="4"/>
      <c r="I17" s="14"/>
      <c r="J17" s="15"/>
      <c r="K17" s="15"/>
      <c r="L17" s="15"/>
      <c r="M17" s="15"/>
    </row>
    <row r="18" spans="1:18" ht="15" customHeight="1" x14ac:dyDescent="0.25">
      <c r="A18" s="5"/>
      <c r="B18" s="4"/>
      <c r="C18" s="4"/>
      <c r="D18" s="4"/>
      <c r="E18" s="4"/>
      <c r="F18" s="4"/>
    </row>
    <row r="19" spans="1:18" ht="15" customHeight="1" x14ac:dyDescent="0.25">
      <c r="A19" s="9" t="s">
        <v>0</v>
      </c>
      <c r="B19" s="10" t="s">
        <v>4</v>
      </c>
      <c r="C19" s="10"/>
      <c r="D19" s="10"/>
      <c r="E19" s="11" t="s">
        <v>6</v>
      </c>
      <c r="F19" s="11"/>
    </row>
    <row r="20" spans="1:18" x14ac:dyDescent="0.25">
      <c r="A20" s="9"/>
      <c r="B20" s="10"/>
      <c r="C20" s="10"/>
      <c r="D20" s="10"/>
      <c r="E20" s="11"/>
      <c r="F20" s="11"/>
    </row>
    <row r="21" spans="1:18" x14ac:dyDescent="0.25">
      <c r="A21" s="9"/>
      <c r="B21" s="10"/>
      <c r="C21" s="10"/>
      <c r="D21" s="10"/>
      <c r="E21" s="11"/>
      <c r="F21" s="11"/>
    </row>
    <row r="22" spans="1:18" ht="15" customHeight="1" x14ac:dyDescent="0.25">
      <c r="A22" s="6"/>
    </row>
    <row r="23" spans="1:18" ht="15" customHeight="1" x14ac:dyDescent="0.25"/>
    <row r="24" spans="1:18" ht="15" customHeight="1" x14ac:dyDescent="0.25"/>
    <row r="25" spans="1:18" x14ac:dyDescent="0.25">
      <c r="A25" s="9" t="s">
        <v>1</v>
      </c>
      <c r="B25" s="10" t="s">
        <v>11</v>
      </c>
      <c r="C25" s="10"/>
      <c r="D25" s="10"/>
      <c r="E25" s="11"/>
      <c r="F25" s="11"/>
    </row>
    <row r="26" spans="1:18" x14ac:dyDescent="0.25">
      <c r="A26" s="9"/>
      <c r="B26" s="10"/>
      <c r="C26" s="10"/>
      <c r="D26" s="10"/>
      <c r="E26" s="11"/>
      <c r="F26" s="11"/>
    </row>
    <row r="27" spans="1:18" x14ac:dyDescent="0.25">
      <c r="A27" s="9"/>
      <c r="B27" s="10"/>
      <c r="C27" s="10"/>
      <c r="D27" s="10"/>
      <c r="E27" s="11"/>
      <c r="F27" s="11"/>
    </row>
    <row r="29" spans="1:18" ht="15" customHeight="1" x14ac:dyDescent="0.25"/>
    <row r="30" spans="1:18" x14ac:dyDescent="0.25">
      <c r="R30" s="7"/>
    </row>
    <row r="31" spans="1:18" x14ac:dyDescent="0.25">
      <c r="A31" s="9" t="s">
        <v>12</v>
      </c>
      <c r="B31" s="10" t="s">
        <v>13</v>
      </c>
      <c r="C31" s="10"/>
      <c r="D31" s="10"/>
      <c r="E31" s="11"/>
      <c r="F31" s="11"/>
    </row>
    <row r="32" spans="1:18" x14ac:dyDescent="0.25">
      <c r="A32" s="9"/>
      <c r="B32" s="10"/>
      <c r="C32" s="10"/>
      <c r="D32" s="10"/>
      <c r="E32" s="11"/>
      <c r="F32" s="11"/>
    </row>
    <row r="33" spans="1:6" ht="15" customHeight="1" x14ac:dyDescent="0.25">
      <c r="A33" s="9"/>
      <c r="B33" s="10"/>
      <c r="C33" s="10"/>
      <c r="D33" s="10"/>
      <c r="E33" s="11"/>
      <c r="F33" s="11"/>
    </row>
    <row r="37" spans="1:6" x14ac:dyDescent="0.25">
      <c r="A37" s="9" t="s">
        <v>17</v>
      </c>
      <c r="B37" s="10" t="s">
        <v>18</v>
      </c>
      <c r="C37" s="10"/>
      <c r="D37" s="10"/>
      <c r="E37" s="11" t="s">
        <v>10</v>
      </c>
      <c r="F37" s="11"/>
    </row>
    <row r="38" spans="1:6" x14ac:dyDescent="0.25">
      <c r="A38" s="9"/>
      <c r="B38" s="10"/>
      <c r="C38" s="10"/>
      <c r="D38" s="10"/>
      <c r="E38" s="11"/>
      <c r="F38" s="11"/>
    </row>
    <row r="39" spans="1:6" x14ac:dyDescent="0.25">
      <c r="A39" s="9"/>
      <c r="B39" s="10"/>
      <c r="C39" s="10"/>
      <c r="D39" s="10"/>
      <c r="E39" s="11"/>
      <c r="F39" s="11"/>
    </row>
    <row r="43" spans="1:6" x14ac:dyDescent="0.25">
      <c r="A43" s="9" t="s">
        <v>53</v>
      </c>
      <c r="B43" s="10" t="s">
        <v>18</v>
      </c>
      <c r="C43" s="10"/>
      <c r="D43" s="10"/>
      <c r="E43" s="11" t="s">
        <v>10</v>
      </c>
      <c r="F43" s="11"/>
    </row>
    <row r="44" spans="1:6" x14ac:dyDescent="0.25">
      <c r="A44" s="9"/>
      <c r="B44" s="10"/>
      <c r="C44" s="10"/>
      <c r="D44" s="10"/>
      <c r="E44" s="11"/>
      <c r="F44" s="11"/>
    </row>
    <row r="45" spans="1:6" x14ac:dyDescent="0.25">
      <c r="A45" s="9"/>
      <c r="B45" s="10"/>
      <c r="C45" s="10"/>
      <c r="D45" s="10"/>
      <c r="E45" s="11"/>
      <c r="F45" s="11"/>
    </row>
    <row r="49" spans="1:6" x14ac:dyDescent="0.25">
      <c r="A49" s="9" t="s">
        <v>54</v>
      </c>
      <c r="B49" s="10" t="s">
        <v>18</v>
      </c>
      <c r="C49" s="10"/>
      <c r="D49" s="10"/>
      <c r="E49" s="11" t="s">
        <v>10</v>
      </c>
      <c r="F49" s="11"/>
    </row>
    <row r="50" spans="1:6" x14ac:dyDescent="0.25">
      <c r="A50" s="9"/>
      <c r="B50" s="10"/>
      <c r="C50" s="10"/>
      <c r="D50" s="10"/>
      <c r="E50" s="11"/>
      <c r="F50" s="11"/>
    </row>
    <row r="51" spans="1:6" x14ac:dyDescent="0.25">
      <c r="A51" s="9"/>
      <c r="B51" s="10"/>
      <c r="C51" s="10"/>
      <c r="D51" s="10"/>
      <c r="E51" s="11"/>
      <c r="F51" s="11"/>
    </row>
  </sheetData>
  <mergeCells count="21">
    <mergeCell ref="A49:A51"/>
    <mergeCell ref="B49:D51"/>
    <mergeCell ref="E49:F51"/>
    <mergeCell ref="I16:M17"/>
    <mergeCell ref="M6:S10"/>
    <mergeCell ref="A16:E17"/>
    <mergeCell ref="A19:A21"/>
    <mergeCell ref="A25:A27"/>
    <mergeCell ref="B25:D27"/>
    <mergeCell ref="E25:F27"/>
    <mergeCell ref="B19:D21"/>
    <mergeCell ref="E19:F21"/>
    <mergeCell ref="A31:A33"/>
    <mergeCell ref="B31:D33"/>
    <mergeCell ref="E31:F33"/>
    <mergeCell ref="A37:A39"/>
    <mergeCell ref="B37:D39"/>
    <mergeCell ref="E37:F39"/>
    <mergeCell ref="A43:A45"/>
    <mergeCell ref="B43:D45"/>
    <mergeCell ref="E43:F45"/>
  </mergeCells>
  <dataValidations count="1">
    <dataValidation type="list" allowBlank="1" showInputMessage="1" showErrorMessage="1" sqref="E19:F21" xr:uid="{4DF12C2F-8299-4E25-B7FE-5484FDACB4BF}">
      <formula1>Categorie2</formula1>
    </dataValidation>
  </dataValidations>
  <pageMargins left="0.7" right="0.7" top="0.75" bottom="0.75" header="0.3" footer="0.3"/>
  <pageSetup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C321773-8BDD-42EE-AC81-6C3B03462F3D}">
          <x14:formula1>
            <xm:f>INDIRECT(Références!$P$2:$P$7)</xm:f>
          </x14:formula1>
          <xm:sqref>E25:F27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D2AAA8-F749-4140-B17D-57182CB1276E}">
  <dimension ref="A1:Z77"/>
  <sheetViews>
    <sheetView tabSelected="1" zoomScale="70" zoomScaleNormal="70" workbookViewId="0">
      <selection activeCell="T12" sqref="T12"/>
    </sheetView>
  </sheetViews>
  <sheetFormatPr baseColWidth="10" defaultRowHeight="15" x14ac:dyDescent="0.25"/>
  <cols>
    <col min="1" max="1" width="30.42578125" style="8" customWidth="1"/>
    <col min="2" max="2" width="19.140625" style="8" customWidth="1"/>
    <col min="3" max="3" width="37.5703125" style="8" customWidth="1"/>
    <col min="4" max="4" width="21" style="8" customWidth="1"/>
    <col min="5" max="5" width="29.42578125" style="8" customWidth="1"/>
    <col min="6" max="6" width="22" style="8" customWidth="1"/>
    <col min="7" max="7" width="33" style="8" customWidth="1"/>
    <col min="8" max="8" width="50.5703125" style="8" customWidth="1"/>
    <col min="9" max="9" width="61.5703125" style="8" customWidth="1"/>
    <col min="10" max="10" width="31.85546875" style="8" customWidth="1"/>
    <col min="11" max="11" width="27.140625" style="8" customWidth="1"/>
    <col min="12" max="15" width="11.42578125" style="8"/>
    <col min="16" max="16" width="30.42578125" style="8" customWidth="1"/>
    <col min="17" max="17" width="17.5703125" style="8" customWidth="1"/>
    <col min="18" max="18" width="14.85546875" style="8" customWidth="1"/>
    <col min="19" max="19" width="20" style="8" customWidth="1"/>
    <col min="20" max="20" width="29.42578125" style="8" customWidth="1"/>
    <col min="21" max="21" width="22" style="8" customWidth="1"/>
    <col min="22" max="22" width="24.140625" style="8" customWidth="1"/>
    <col min="23" max="23" width="29.85546875" style="8" customWidth="1"/>
    <col min="24" max="24" width="22.85546875" style="8" customWidth="1"/>
    <col min="25" max="25" width="15.7109375" style="8" customWidth="1"/>
    <col min="26" max="26" width="21.5703125" style="8" customWidth="1"/>
    <col min="27" max="16384" width="11.42578125" style="8"/>
  </cols>
  <sheetData>
    <row r="1" spans="1:26" x14ac:dyDescent="0.25">
      <c r="A1" s="8" t="s">
        <v>5</v>
      </c>
      <c r="B1" s="8" t="s">
        <v>24</v>
      </c>
      <c r="C1" s="8" t="s">
        <v>13</v>
      </c>
      <c r="D1" s="8" t="s">
        <v>18</v>
      </c>
      <c r="E1" s="8" t="s">
        <v>27</v>
      </c>
      <c r="F1" s="8" t="s">
        <v>30</v>
      </c>
      <c r="G1" s="8" t="s">
        <v>31</v>
      </c>
      <c r="H1" s="8" t="s">
        <v>32</v>
      </c>
      <c r="I1" s="8" t="s">
        <v>36</v>
      </c>
      <c r="J1" s="8" t="s">
        <v>33</v>
      </c>
      <c r="K1" s="8" t="s">
        <v>34</v>
      </c>
      <c r="P1" s="8" t="s">
        <v>5</v>
      </c>
      <c r="Q1" s="8" t="s">
        <v>24</v>
      </c>
      <c r="R1" s="8" t="s">
        <v>14</v>
      </c>
      <c r="S1" s="8" t="s">
        <v>47</v>
      </c>
      <c r="T1" s="8" t="s">
        <v>27</v>
      </c>
      <c r="U1" s="8" t="s">
        <v>30</v>
      </c>
      <c r="V1" s="8" t="s">
        <v>48</v>
      </c>
      <c r="W1" s="8" t="s">
        <v>49</v>
      </c>
      <c r="X1" s="8" t="s">
        <v>50</v>
      </c>
      <c r="Y1" s="8" t="s">
        <v>51</v>
      </c>
      <c r="Z1" s="8" t="s">
        <v>52</v>
      </c>
    </row>
    <row r="2" spans="1:26" x14ac:dyDescent="0.25">
      <c r="A2" s="8" t="s">
        <v>6</v>
      </c>
      <c r="B2" s="8" t="s">
        <v>43</v>
      </c>
      <c r="C2" s="8" t="s">
        <v>15</v>
      </c>
      <c r="D2" s="8" t="s">
        <v>20</v>
      </c>
      <c r="E2" s="8" t="s">
        <v>28</v>
      </c>
      <c r="F2" s="8" t="s">
        <v>35</v>
      </c>
      <c r="G2" s="8" t="s">
        <v>35</v>
      </c>
      <c r="H2" s="8" t="s">
        <v>35</v>
      </c>
      <c r="I2" s="8">
        <v>60</v>
      </c>
      <c r="J2" s="8">
        <v>1</v>
      </c>
      <c r="K2" s="8">
        <v>60</v>
      </c>
      <c r="P2" s="8" t="str">
        <f>IFERROR(INDEX(A:A,_xlfn.AGGREGATE(15,6,ROW(Tableau1[Catégorie de corrosivité])/((COUNTIF($P$1:$P1,Tableau1[Catégorie de corrosivité])=0)*(Tableau1[Catégorie de corrosivité]&lt;&gt;"")),1)),"")</f>
        <v>C2</v>
      </c>
      <c r="Q2" s="8" t="str">
        <f>IFERROR(INDEX(B:B,_xlfn.AGGREGATE(15,6,ROW(Tableau1[Durée de vie])/((COUNTIF($Q$1:$Q1,Tableau1[Durée de vie])=0)*(Tableau1[Durée de vie]&lt;&gt;"")),1)),"")</f>
        <v>Limitée (L)</v>
      </c>
      <c r="R2" s="8" t="str">
        <f>IFERROR(INDEX(C:C,_xlfn.AGGREGATE(15,6,ROW(Tableau1[Type de subjectile])/((COUNTIF($R$1:$R1,Tableau1[Type de subjectile])=0)*(Tableau1[Type de subjectile]&lt;&gt;"")),1)),"")</f>
        <v>Acier</v>
      </c>
      <c r="S2" s="8" t="str">
        <f>IFERROR(INDEX(D:D,_xlfn.AGGREGATE(15,6,ROW(Tableau1[Prétraitement])/((COUNTIF($S$1:$S1,Tableau1[Prétraitement])=0)*(Tableau1[Prétraitement]&lt;&gt;"")),1)),"")</f>
        <v>Chimique</v>
      </c>
      <c r="T2" s="8" t="str">
        <f>IFERROR(INDEX(E:E,_xlfn.AGGREGATE(15,6,ROW(Tableau1[Préparation de surface])/((COUNTIF($T$1:$T1,Tableau1[Préparation de surface])=0)*(Tableau1[Préparation de surface]&lt;&gt;"")),1)),"")</f>
        <v>Aucune préparation</v>
      </c>
      <c r="U2" s="8" t="str">
        <f>IFERROR(INDEX(F:F,_xlfn.AGGREGATE(15,6,ROW(Tableau1[Type de primaire])/((COUNTIF($U$1:$U1,Tableau1[Type de primaire])=0)*(Tableau1[Type de primaire]&lt;&gt;"")),1)),"")</f>
        <v>Non applicable</v>
      </c>
      <c r="V2" s="8" t="str">
        <f>IFERROR(INDEX(G:G,_xlfn.AGGREGATE(15,6,ROW(Tableau1[Epaisseur du primaire (µm)])/((COUNTIF($V$1:$V1,Tableau1[Epaisseur du primaire (µm)])=0)*(Tableau1[Epaisseur du primaire (µm)]&lt;&gt;"")),1)),"")</f>
        <v>Non applicable</v>
      </c>
      <c r="W2" s="8" t="str">
        <f>IFERROR(INDEX(H:H,_xlfn.AGGREGATE(15,6,ROW(Tableau1[Epaisseur de la couche intermédiaire (µm)])/((COUNTIF($W$1:$W1,Tableau1[Epaisseur de la couche intermédiaire (µm)])=0)*(Tableau1[Epaisseur de la couche intermédiaire (µm)]&lt;&gt;"")),1)),"")</f>
        <v>Non applicable</v>
      </c>
      <c r="X2" s="8">
        <f>IFERROR(INDEX(I:I,_xlfn.AGGREGATE(15,6,ROW(Tableau1[Epaisseur de la couche de finition en polyester (µm)])/((COUNTIF($X$1:$X1,Tableau1[Epaisseur de la couche de finition en polyester (µm)])=0)*(Tableau1[Epaisseur de la couche de finition en polyester (µm)]&lt;&gt;"")),1)),"")</f>
        <v>60</v>
      </c>
      <c r="Y2" s="8">
        <f>IFERROR(INDEX(J:J,_xlfn.AGGREGATE(15,6,ROW(Tableau1[Nombre de couche totale])/((COUNTIF($Y$1:$Y1,Tableau1[Nombre de couche totale])=0)*(Tableau1[Nombre de couche totale]&lt;&gt;"")),1)),"")</f>
        <v>1</v>
      </c>
      <c r="Z2" s="8">
        <f>IFERROR(INDEX(K:K,_xlfn.AGGREGATE(15,6,ROW(Tableau1[Epaisseur totale (µm)])/((COUNTIF($Z$1:$Z1,Tableau1[Epaisseur totale (µm)])=0)*(Tableau1[Epaisseur totale (µm)]&lt;&gt;"")),1)),"")</f>
        <v>60</v>
      </c>
    </row>
    <row r="3" spans="1:26" ht="43.5" customHeight="1" x14ac:dyDescent="0.25">
      <c r="A3" s="8" t="s">
        <v>6</v>
      </c>
      <c r="B3" s="8" t="s">
        <v>43</v>
      </c>
      <c r="C3" s="8" t="s">
        <v>15</v>
      </c>
      <c r="D3" s="8" t="s">
        <v>19</v>
      </c>
      <c r="E3" s="8" t="s">
        <v>29</v>
      </c>
      <c r="F3" s="8" t="s">
        <v>35</v>
      </c>
      <c r="G3" s="8" t="s">
        <v>35</v>
      </c>
      <c r="H3" s="8" t="s">
        <v>35</v>
      </c>
      <c r="I3" s="8">
        <v>60</v>
      </c>
      <c r="J3" s="8">
        <v>1</v>
      </c>
      <c r="K3" s="8">
        <v>60</v>
      </c>
      <c r="P3" s="8" t="str">
        <f>IFERROR(INDEX(A:A,_xlfn.AGGREGATE(15,6,ROW(Tableau1[Catégorie de corrosivité])/((COUNTIF($P$1:$P2,Tableau1[Catégorie de corrosivité])=0)*(Tableau1[Catégorie de corrosivité]&lt;&gt;"")),1)),"")</f>
        <v>C3</v>
      </c>
      <c r="Q3" s="8" t="str">
        <f>IFERROR(INDEX(B:B,_xlfn.AGGREGATE(15,6,ROW(Tableau1[Durée de vie])/((COUNTIF($Q$1:$Q2,Tableau1[Durée de vie])=0)*(Tableau1[Durée de vie]&lt;&gt;"")),1)),"")</f>
        <v>Haute (H)</v>
      </c>
      <c r="R3" s="8" t="str">
        <f>IFERROR(INDEX(C:C,_xlfn.AGGREGATE(15,6,ROW(Tableau1[Type de subjectile])/((COUNTIF($R$1:$R2,Tableau1[Type de subjectile])=0)*(Tableau1[Type de subjectile]&lt;&gt;"")),1)),"")</f>
        <v>Galvanisé à chaud en continu avec 225g/m² de zinc</v>
      </c>
      <c r="S3" s="8" t="str">
        <f>IFERROR(INDEX(D:D,_xlfn.AGGREGATE(15,6,ROW(Tableau1[Prétraitement])/((COUNTIF($S$1:$S2,Tableau1[Prétraitement])=0)*(Tableau1[Prétraitement]&lt;&gt;"")),1)),"")</f>
        <v>Mécanique</v>
      </c>
      <c r="T3" s="8" t="str">
        <f>IFERROR(INDEX(E:E,_xlfn.AGGREGATE(15,6,ROW(Tableau1[Préparation de surface])/((COUNTIF($T$1:$T2,Tableau1[Préparation de surface])=0)*(Tableau1[Préparation de surface]&lt;&gt;"")),1)),"")</f>
        <v>Sa2 1/2</v>
      </c>
      <c r="U3" s="8" t="str">
        <f>IFERROR(INDEX(F:F,_xlfn.AGGREGATE(15,6,ROW(Tableau1[Type de primaire])/((COUNTIF($U$1:$U2,Tableau1[Type de primaire])=0)*(Tableau1[Type de primaire]&lt;&gt;"")),1)),"")</f>
        <v>Primaire poudre contenant du zinc ou primaire poudre sans zinc</v>
      </c>
      <c r="V3" s="8">
        <f>IFERROR(INDEX(G:G,_xlfn.AGGREGATE(15,6,ROW(Tableau1[Epaisseur du primaire (µm)])/((COUNTIF($V$1:$V2,Tableau1[Epaisseur du primaire (µm)])=0)*(Tableau1[Epaisseur du primaire (µm)]&lt;&gt;"")),1)),"")</f>
        <v>60</v>
      </c>
      <c r="W3" s="8">
        <f>IFERROR(INDEX(H:H,_xlfn.AGGREGATE(15,6,ROW(Tableau1[Epaisseur de la couche intermédiaire (µm)])/((COUNTIF($W$1:$W2,Tableau1[Epaisseur de la couche intermédiaire (µm)])=0)*(Tableau1[Epaisseur de la couche intermédiaire (µm)]&lt;&gt;"")),1)),"")</f>
        <v>60</v>
      </c>
      <c r="X3" s="8">
        <f>IFERROR(INDEX(I:I,_xlfn.AGGREGATE(15,6,ROW(Tableau1[Epaisseur de la couche de finition en polyester (µm)])/((COUNTIF($X$1:$X2,Tableau1[Epaisseur de la couche de finition en polyester (µm)])=0)*(Tableau1[Epaisseur de la couche de finition en polyester (µm)]&lt;&gt;"")),1)),"")</f>
        <v>80</v>
      </c>
      <c r="Y3" s="8">
        <f>IFERROR(INDEX(J:J,_xlfn.AGGREGATE(15,6,ROW(Tableau1[Nombre de couche totale])/((COUNTIF($Y$1:$Y2,Tableau1[Nombre de couche totale])=0)*(Tableau1[Nombre de couche totale]&lt;&gt;"")),1)),"")</f>
        <v>2</v>
      </c>
      <c r="Z3" s="8">
        <f>IFERROR(INDEX(K:K,_xlfn.AGGREGATE(15,6,ROW(Tableau1[Epaisseur totale (µm)])/((COUNTIF($Z$1:$Z2,Tableau1[Epaisseur totale (µm)])=0)*(Tableau1[Epaisseur totale (µm)]&lt;&gt;"")),1)),"")</f>
        <v>140</v>
      </c>
    </row>
    <row r="4" spans="1:26" ht="60.75" customHeight="1" x14ac:dyDescent="0.25">
      <c r="A4" s="8" t="s">
        <v>6</v>
      </c>
      <c r="B4" s="8" t="s">
        <v>44</v>
      </c>
      <c r="C4" s="8" t="s">
        <v>15</v>
      </c>
      <c r="D4" s="8" t="s">
        <v>20</v>
      </c>
      <c r="E4" s="8" t="s">
        <v>28</v>
      </c>
      <c r="F4" s="8" t="s">
        <v>38</v>
      </c>
      <c r="G4" s="8">
        <v>60</v>
      </c>
      <c r="H4" s="8" t="s">
        <v>35</v>
      </c>
      <c r="I4" s="8">
        <v>80</v>
      </c>
      <c r="J4" s="8">
        <v>2</v>
      </c>
      <c r="K4" s="8">
        <v>140</v>
      </c>
      <c r="P4" s="8" t="str">
        <f>IFERROR(INDEX(A:A,_xlfn.AGGREGATE(15,6,ROW(Tableau1[Catégorie de corrosivité])/((COUNTIF($P$1:$P3,Tableau1[Catégorie de corrosivité])=0)*(Tableau1[Catégorie de corrosivité]&lt;&gt;"")),1)),"")</f>
        <v>C4</v>
      </c>
      <c r="Q4" s="8" t="str">
        <f>IFERROR(INDEX(B:B,_xlfn.AGGREGATE(15,6,ROW(Tableau1[Durée de vie])/((COUNTIF($Q$1:$Q3,Tableau1[Durée de vie])=0)*(Tableau1[Durée de vie]&lt;&gt;"")),1)),"")</f>
        <v>Très haute (VH)</v>
      </c>
      <c r="R4" s="8" t="str">
        <f>IFERROR(INDEX(C:C,_xlfn.AGGREGATE(15,6,ROW(Tableau1[Type de subjectile])/((COUNTIF($R$1:$R3,Tableau1[Type de subjectile])=0)*(Tableau1[Type de subjectile]&lt;&gt;"")),1)),"")</f>
        <v>Galvanisé à chaud en continu avec 275g/m² de zinc</v>
      </c>
      <c r="S4" s="8" t="str">
        <f>IFERROR(INDEX(D:D,_xlfn.AGGREGATE(15,6,ROW(Tableau1[Prétraitement])/((COUNTIF($S$1:$S3,Tableau1[Prétraitement])=0)*(Tableau1[Prétraitement]&lt;&gt;"")),1)),"")</f>
        <v>Mécanique + Chimique</v>
      </c>
      <c r="T4" s="8" t="str">
        <f>IFERROR(INDEX(E:E,_xlfn.AGGREGATE(15,6,ROW(Tableau1[Préparation de surface])/((COUNTIF($T$1:$T3,Tableau1[Préparation de surface])=0)*(Tableau1[Préparation de surface]&lt;&gt;"")),1)),"")</f>
        <v>Sa3</v>
      </c>
      <c r="U4" s="8" t="str">
        <f>IFERROR(INDEX(F:F,_xlfn.AGGREGATE(15,6,ROW(Tableau1[Type de primaire])/((COUNTIF($U$1:$U3,Tableau1[Type de primaire])=0)*(Tableau1[Type de primaire]&lt;&gt;"")),1)),"")</f>
        <v>Primaire poudre sans zinc</v>
      </c>
      <c r="V4" s="8" t="str">
        <f>IFERROR(INDEX(G:G,_xlfn.AGGREGATE(15,6,ROW(Tableau1[Epaisseur du primaire (µm)])/((COUNTIF($V$1:$V3,Tableau1[Epaisseur du primaire (µm)])=0)*(Tableau1[Epaisseur du primaire (µm)]&lt;&gt;"")),1)),"")</f>
        <v/>
      </c>
      <c r="W4" s="8" t="str">
        <f>IFERROR(INDEX(H:H,_xlfn.AGGREGATE(15,6,ROW(Tableau1[Epaisseur de la couche intermédiaire (µm)])/((COUNTIF($W$1:$W3,Tableau1[Epaisseur de la couche intermédiaire (µm)])=0)*(Tableau1[Epaisseur de la couche intermédiaire (µm)]&lt;&gt;"")),1)),"")</f>
        <v/>
      </c>
      <c r="X4" s="8" t="str">
        <f>IFERROR(INDEX(I:I,_xlfn.AGGREGATE(15,6,ROW(Tableau1[Epaisseur de la couche de finition en polyester (µm)])/((COUNTIF($X$1:$X3,Tableau1[Epaisseur de la couche de finition en polyester (µm)])=0)*(Tableau1[Epaisseur de la couche de finition en polyester (µm)]&lt;&gt;"")),1)),"")</f>
        <v/>
      </c>
      <c r="Y4" s="8">
        <f>IFERROR(INDEX(J:J,_xlfn.AGGREGATE(15,6,ROW(Tableau1[Nombre de couche totale])/((COUNTIF($Y$1:$Y3,Tableau1[Nombre de couche totale])=0)*(Tableau1[Nombre de couche totale]&lt;&gt;"")),1)),"")</f>
        <v>3</v>
      </c>
      <c r="Z4" s="8">
        <f>IFERROR(INDEX(K:K,_xlfn.AGGREGATE(15,6,ROW(Tableau1[Epaisseur totale (µm)])/((COUNTIF($Z$1:$Z3,Tableau1[Epaisseur totale (µm)])=0)*(Tableau1[Epaisseur totale (µm)]&lt;&gt;"")),1)),"")</f>
        <v>80</v>
      </c>
    </row>
    <row r="5" spans="1:26" ht="66.75" customHeight="1" x14ac:dyDescent="0.25">
      <c r="A5" s="8" t="s">
        <v>6</v>
      </c>
      <c r="B5" s="8" t="s">
        <v>44</v>
      </c>
      <c r="C5" s="8" t="s">
        <v>15</v>
      </c>
      <c r="D5" s="8" t="s">
        <v>19</v>
      </c>
      <c r="E5" s="8" t="s">
        <v>29</v>
      </c>
      <c r="F5" s="8" t="s">
        <v>38</v>
      </c>
      <c r="G5" s="8">
        <v>60</v>
      </c>
      <c r="H5" s="8" t="s">
        <v>35</v>
      </c>
      <c r="I5" s="8">
        <v>80</v>
      </c>
      <c r="J5" s="8">
        <v>2</v>
      </c>
      <c r="K5" s="8">
        <v>140</v>
      </c>
      <c r="O5" s="8" t="str">
        <f ca="1">IFERROR(INDEX(A:A,_xludf.SMALL(_xludf.IF(_xludf.FREQUENCY(_xludf.MATCH($A$2:$A$8,$A$2:$A$8,0),_xludf.ROW($A$1:$A$9)),_xludf.ROW( $A$2:$A$9)),_xludf.ROW(A1))),"")</f>
        <v/>
      </c>
      <c r="P5" s="8" t="str">
        <f>IFERROR(INDEX(A:A,_xlfn.AGGREGATE(15,6,ROW(Tableau1[Catégorie de corrosivité])/((COUNTIF($P$1:$P4,Tableau1[Catégorie de corrosivité])=0)*(Tableau1[Catégorie de corrosivité]&lt;&gt;"")),1)),"")</f>
        <v>C5</v>
      </c>
      <c r="Q5" s="8" t="str">
        <f>IFERROR(INDEX(B:B,_xlfn.AGGREGATE(15,6,ROW(Tableau1[Durée de vie])/((COUNTIF($Q$1:$Q4,Tableau1[Durée de vie])=0)*(Tableau1[Durée de vie]&lt;&gt;"")),1)),"")</f>
        <v>Moyenne (M)</v>
      </c>
      <c r="R5" s="8" t="str">
        <f>IFERROR(INDEX(C:C,_xlfn.AGGREGATE(15,6,ROW(Tableau1[Type de subjectile])/((COUNTIF($R$1:$R4,Tableau1[Type de subjectile])=0)*(Tableau1[Type de subjectile]&lt;&gt;"")),1)),"")</f>
        <v>Acier galvanisé à chaud au trempé</v>
      </c>
      <c r="S5" s="8" t="str">
        <f>IFERROR(INDEX(D:D,_xlfn.AGGREGATE(15,6,ROW(Tableau1[Prétraitement])/((COUNTIF($S$1:$S4,Tableau1[Prétraitement])=0)*(Tableau1[Prétraitement]&lt;&gt;"")),1)),"")</f>
        <v>Mécanique (balayage)</v>
      </c>
      <c r="T5" s="8" t="str">
        <f>IFERROR(INDEX(E:E,_xlfn.AGGREGATE(15,6,ROW(Tableau1[Préparation de surface])/((COUNTIF($T$1:$T4,Tableau1[Préparation de surface])=0)*(Tableau1[Préparation de surface]&lt;&gt;"")),1)),"")</f>
        <v/>
      </c>
      <c r="U5" s="8" t="str">
        <f>IFERROR(INDEX(F:F,_xlfn.AGGREGATE(15,6,ROW(Tableau1[Type de primaire])/((COUNTIF($U$1:$U4,Tableau1[Type de primaire])=0)*(Tableau1[Type de primaire]&lt;&gt;"")),1)),"")</f>
        <v/>
      </c>
      <c r="V5" s="8" t="str">
        <f>IFERROR(INDEX(G:G,_xlfn.AGGREGATE(15,6,ROW(Tableau1[Epaisseur du primaire (µm)])/((COUNTIF($V$1:$V4,Tableau1[Epaisseur du primaire (µm)])=0)*(Tableau1[Epaisseur du primaire (µm)]&lt;&gt;"")),1)),"")</f>
        <v/>
      </c>
      <c r="W5" s="8" t="str">
        <f>IFERROR(INDEX(H:H,_xlfn.AGGREGATE(15,6,ROW(Tableau1[Epaisseur de la couche intermédiaire (µm)])/((COUNTIF($W$1:$W4,Tableau1[Epaisseur de la couche intermédiaire (µm)])=0)*(Tableau1[Epaisseur de la couche intermédiaire (µm)]&lt;&gt;"")),1)),"")</f>
        <v/>
      </c>
      <c r="X5" s="8" t="str">
        <f>IFERROR(INDEX(I:I,_xlfn.AGGREGATE(15,6,ROW(Tableau1[Epaisseur de la couche de finition en polyester (µm)])/((COUNTIF($X$1:$X4,Tableau1[Epaisseur de la couche de finition en polyester (µm)])=0)*(Tableau1[Epaisseur de la couche de finition en polyester (µm)]&lt;&gt;"")),1)),"")</f>
        <v/>
      </c>
      <c r="Y5" s="8" t="str">
        <f>IFERROR(INDEX(J:J,_xlfn.AGGREGATE(15,6,ROW(Tableau1[Nombre de couche totale])/((COUNTIF($Y$1:$Y4,Tableau1[Nombre de couche totale])=0)*(Tableau1[Nombre de couche totale]&lt;&gt;"")),1)),"")</f>
        <v/>
      </c>
      <c r="Z5" s="8">
        <f>IFERROR(INDEX(K:K,_xlfn.AGGREGATE(15,6,ROW(Tableau1[Epaisseur totale (µm)])/((COUNTIF($Z$1:$Z4,Tableau1[Epaisseur totale (µm)])=0)*(Tableau1[Epaisseur totale (µm)]&lt;&gt;"")),1)),"")</f>
        <v>200</v>
      </c>
    </row>
    <row r="6" spans="1:26" ht="68.25" customHeight="1" x14ac:dyDescent="0.25">
      <c r="A6" s="8" t="s">
        <v>6</v>
      </c>
      <c r="B6" s="8" t="s">
        <v>44</v>
      </c>
      <c r="C6" s="8" t="s">
        <v>15</v>
      </c>
      <c r="D6" s="8" t="s">
        <v>37</v>
      </c>
      <c r="E6" s="8" t="s">
        <v>29</v>
      </c>
      <c r="F6" s="8" t="s">
        <v>38</v>
      </c>
      <c r="G6" s="8">
        <v>60</v>
      </c>
      <c r="H6" s="8" t="s">
        <v>35</v>
      </c>
      <c r="I6" s="8">
        <v>80</v>
      </c>
      <c r="J6" s="8">
        <v>2</v>
      </c>
      <c r="K6" s="8">
        <v>140</v>
      </c>
      <c r="P6" s="8" t="str">
        <f>IFERROR(INDEX(A:A,_xlfn.AGGREGATE(15,6,ROW(Tableau1[Catégorie de corrosivité])/((COUNTIF($P$1:$P5,Tableau1[Catégorie de corrosivité])=0)*(Tableau1[Catégorie de corrosivité]&lt;&gt;"")),1)),"")</f>
        <v/>
      </c>
      <c r="Q6" s="8" t="str">
        <f>IFERROR(INDEX(B:B,_xlfn.AGGREGATE(15,6,ROW(Tableau1[Durée de vie])/((COUNTIF($Q$1:$Q5,Tableau1[Durée de vie])=0)*(Tableau1[Durée de vie]&lt;&gt;"")),1)),"")</f>
        <v/>
      </c>
      <c r="R6" s="8" t="str">
        <f>IFERROR(INDEX(C:C,_xlfn.AGGREGATE(15,6,ROW(Tableau1[Type de subjectile])/((COUNTIF($R$1:$R5,Tableau1[Type de subjectile])=0)*(Tableau1[Type de subjectile]&lt;&gt;"")),1)),"")</f>
        <v>Métallisation 50 µm</v>
      </c>
      <c r="S6" s="8" t="str">
        <f>IFERROR(INDEX(D:D,_xlfn.AGGREGATE(15,6,ROW(Tableau1[Prétraitement])/((COUNTIF($S$1:$S5,Tableau1[Prétraitement])=0)*(Tableau1[Prétraitement]&lt;&gt;"")),1)),"")</f>
        <v>Mécanique (balayage) + chimique</v>
      </c>
      <c r="T6" s="8" t="str">
        <f>IFERROR(INDEX(E:E,_xlfn.AGGREGATE(15,6,ROW(Tableau1[Préparation de surface])/((COUNTIF($T$1:$T5,Tableau1[Préparation de surface])=0)*(Tableau1[Préparation de surface]&lt;&gt;"")),1)),"")</f>
        <v/>
      </c>
      <c r="U6" s="8" t="str">
        <f>IFERROR(INDEX(F:F,_xlfn.AGGREGATE(15,6,ROW(Tableau1[Type de primaire])/((COUNTIF($U$1:$U5,Tableau1[Type de primaire])=0)*(Tableau1[Type de primaire]&lt;&gt;"")),1)),"")</f>
        <v/>
      </c>
      <c r="V6" s="8" t="str">
        <f>IFERROR(INDEX(G:G,_xlfn.AGGREGATE(15,6,ROW(Tableau1[Epaisseur du primaire (µm)])/((COUNTIF($V$1:$V5,Tableau1[Epaisseur du primaire (µm)])=0)*(Tableau1[Epaisseur du primaire (µm)]&lt;&gt;"")),1)),"")</f>
        <v/>
      </c>
      <c r="W6" s="8" t="str">
        <f>IFERROR(INDEX(H:H,_xlfn.AGGREGATE(15,6,ROW(Tableau1[Epaisseur de la couche intermédiaire (µm)])/((COUNTIF($W$1:$W5,Tableau1[Epaisseur de la couche intermédiaire (µm)])=0)*(Tableau1[Epaisseur de la couche intermédiaire (µm)]&lt;&gt;"")),1)),"")</f>
        <v/>
      </c>
      <c r="X6" s="8" t="str">
        <f>IFERROR(INDEX(I:I,_xlfn.AGGREGATE(15,6,ROW(Tableau1[Epaisseur de la couche de finition en polyester (µm)])/((COUNTIF($X$1:$X5,Tableau1[Epaisseur de la couche de finition en polyester (µm)])=0)*(Tableau1[Epaisseur de la couche de finition en polyester (µm)]&lt;&gt;"")),1)),"")</f>
        <v/>
      </c>
      <c r="Y6" s="8" t="str">
        <f>IFERROR(INDEX(J:J,_xlfn.AGGREGATE(15,6,ROW(Tableau1[Nombre de couche totale])/((COUNTIF($Y$1:$Y5,Tableau1[Nombre de couche totale])=0)*(Tableau1[Nombre de couche totale]&lt;&gt;"")),1)),"")</f>
        <v/>
      </c>
      <c r="Z6" s="8" t="str">
        <f>IFERROR(INDEX(K:K,_xlfn.AGGREGATE(15,6,ROW(Tableau1[Epaisseur totale (µm)])/((COUNTIF($Z$1:$Z5,Tableau1[Epaisseur totale (µm)])=0)*(Tableau1[Epaisseur totale (µm)]&lt;&gt;"")),1)),"")</f>
        <v/>
      </c>
    </row>
    <row r="7" spans="1:26" ht="35.25" customHeight="1" x14ac:dyDescent="0.25">
      <c r="A7" s="8" t="s">
        <v>6</v>
      </c>
      <c r="B7" s="8" t="s">
        <v>44</v>
      </c>
      <c r="C7" s="8" t="s">
        <v>25</v>
      </c>
      <c r="D7" s="8" t="s">
        <v>20</v>
      </c>
      <c r="E7" s="8" t="s">
        <v>28</v>
      </c>
      <c r="F7" s="8" t="s">
        <v>35</v>
      </c>
      <c r="G7" s="8" t="s">
        <v>35</v>
      </c>
      <c r="H7" s="8" t="s">
        <v>35</v>
      </c>
      <c r="I7" s="8">
        <v>80</v>
      </c>
      <c r="J7" s="8">
        <v>1</v>
      </c>
      <c r="K7" s="8">
        <v>80</v>
      </c>
      <c r="P7" s="8" t="str">
        <f>IFERROR(INDEX(A:A,_xlfn.AGGREGATE(15,6,ROW(Tableau1[Catégorie de corrosivité])/((COUNTIF($P$1:$P6,Tableau1[Catégorie de corrosivité])=0)*(Tableau1[Catégorie de corrosivité]&lt;&gt;"")),1)),"")</f>
        <v/>
      </c>
      <c r="Q7" s="8" t="str">
        <f>IFERROR(INDEX(B:B,_xlfn.AGGREGATE(15,6,ROW(Tableau1[Durée de vie])/((COUNTIF($Q$1:$Q6,Tableau1[Durée de vie])=0)*(Tableau1[Durée de vie]&lt;&gt;"")),1)),"")</f>
        <v/>
      </c>
      <c r="R7" s="8" t="str">
        <f>IFERROR(INDEX(C:C,_xlfn.AGGREGATE(15,6,ROW(Tableau1[Type de subjectile])/((COUNTIF($R$1:$R6,Tableau1[Type de subjectile])=0)*(Tableau1[Type de subjectile]&lt;&gt;"")),1)),"")</f>
        <v>Métallisation 100 µm</v>
      </c>
      <c r="S7" s="8" t="str">
        <f>IFERROR(INDEX(D:D,_xlfn.AGGREGATE(15,6,ROW(Tableau1[Prétraitement])/((COUNTIF($S$1:$S6,Tableau1[Prétraitement])=0)*(Tableau1[Prétraitement]&lt;&gt;"")),1)),"")</f>
        <v>Non applicable</v>
      </c>
      <c r="T7" s="8" t="str">
        <f>IFERROR(INDEX(E:E,_xlfn.AGGREGATE(15,6,ROW(Tableau1[Préparation de surface])/((COUNTIF($T$1:$T6,Tableau1[Préparation de surface])=0)*(Tableau1[Préparation de surface]&lt;&gt;"")),1)),"")</f>
        <v/>
      </c>
      <c r="U7" s="8" t="str">
        <f>IFERROR(INDEX(F:F,_xlfn.AGGREGATE(15,6,ROW(Tableau1[Type de primaire])/((COUNTIF($U$1:$U6,Tableau1[Type de primaire])=0)*(Tableau1[Type de primaire]&lt;&gt;"")),1)),"")</f>
        <v/>
      </c>
      <c r="V7" s="8" t="str">
        <f>IFERROR(INDEX(G:G,_xlfn.AGGREGATE(15,6,ROW(Tableau1[Epaisseur du primaire (µm)])/((COUNTIF($V$1:$V6,Tableau1[Epaisseur du primaire (µm)])=0)*(Tableau1[Epaisseur du primaire (µm)]&lt;&gt;"")),1)),"")</f>
        <v/>
      </c>
      <c r="W7" s="8" t="str">
        <f>IFERROR(INDEX(H:H,_xlfn.AGGREGATE(15,6,ROW(Tableau1[Epaisseur de la couche intermédiaire (µm)])/((COUNTIF($W$1:$W6,Tableau1[Epaisseur de la couche intermédiaire (µm)])=0)*(Tableau1[Epaisseur de la couche intermédiaire (µm)]&lt;&gt;"")),1)),"")</f>
        <v/>
      </c>
      <c r="X7" s="8" t="str">
        <f>IFERROR(INDEX(I:I,_xlfn.AGGREGATE(15,6,ROW(Tableau1[Epaisseur de la couche de finition en polyester (µm)])/((COUNTIF($X$1:$X6,Tableau1[Epaisseur de la couche de finition en polyester (µm)])=0)*(Tableau1[Epaisseur de la couche de finition en polyester (µm)]&lt;&gt;"")),1)),"")</f>
        <v/>
      </c>
      <c r="Y7" s="8" t="str">
        <f>IFERROR(INDEX(J:J,_xlfn.AGGREGATE(15,6,ROW(Tableau1[Nombre de couche totale])/((COUNTIF($Y$1:$Y6,Tableau1[Nombre de couche totale])=0)*(Tableau1[Nombre de couche totale]&lt;&gt;"")),1)),"")</f>
        <v/>
      </c>
      <c r="Z7" s="8" t="str">
        <f>IFERROR(INDEX(K:K,_xlfn.AGGREGATE(15,6,ROW(Tableau1[Epaisseur totale (µm)])/((COUNTIF($Z$1:$Z6,Tableau1[Epaisseur totale (µm)])=0)*(Tableau1[Epaisseur totale (µm)]&lt;&gt;"")),1)),"")</f>
        <v/>
      </c>
    </row>
    <row r="8" spans="1:26" ht="30" x14ac:dyDescent="0.25">
      <c r="A8" s="8" t="s">
        <v>6</v>
      </c>
      <c r="B8" s="8" t="s">
        <v>44</v>
      </c>
      <c r="C8" s="8" t="s">
        <v>25</v>
      </c>
      <c r="D8" s="8" t="s">
        <v>22</v>
      </c>
      <c r="E8" s="8" t="s">
        <v>28</v>
      </c>
      <c r="F8" s="8" t="s">
        <v>35</v>
      </c>
      <c r="G8" s="8" t="s">
        <v>35</v>
      </c>
      <c r="H8" s="8" t="s">
        <v>35</v>
      </c>
      <c r="I8" s="8">
        <v>80</v>
      </c>
      <c r="J8" s="8">
        <v>1</v>
      </c>
      <c r="K8" s="8">
        <v>80</v>
      </c>
      <c r="P8" s="8" t="str">
        <f>IFERROR(INDEX(A:A,_xlfn.AGGREGATE(15,6,ROW(Tableau1[Catégorie de corrosivité])/((COUNTIF($P$1:$P7,Tableau1[Catégorie de corrosivité])=0)*(Tableau1[Catégorie de corrosivité]&lt;&gt;"")),1)),"")</f>
        <v/>
      </c>
      <c r="R8" s="8" t="str">
        <f>IFERROR(INDEX(C:C,_xlfn.AGGREGATE(15,6,ROW(Tableau1[Type de subjectile])/((COUNTIF($R$1:$R7,Tableau1[Type de subjectile])=0)*(Tableau1[Type de subjectile]&lt;&gt;"")),1)),"")</f>
        <v/>
      </c>
      <c r="S8" s="8" t="str">
        <f>IFERROR(INDEX(D:D,_xlfn.AGGREGATE(15,6,ROW(Tableau1[Prétraitement])/((COUNTIF($S$1:$S7,Tableau1[Prétraitement])=0)*(Tableau1[Prétraitement]&lt;&gt;"")),1)),"")</f>
        <v/>
      </c>
      <c r="T8" s="8" t="str">
        <f>IFERROR(INDEX(E:E,_xlfn.AGGREGATE(15,6,ROW(Tableau1[Préparation de surface])/((COUNTIF($T$1:$T7,Tableau1[Préparation de surface])=0)*(Tableau1[Préparation de surface]&lt;&gt;"")),1)),"")</f>
        <v/>
      </c>
      <c r="U8" s="8" t="str">
        <f>IFERROR(INDEX(F:F,_xlfn.AGGREGATE(15,6,ROW(Tableau1[Type de primaire])/((COUNTIF($U$1:$U7,Tableau1[Type de primaire])=0)*(Tableau1[Type de primaire]&lt;&gt;"")),1)),"")</f>
        <v/>
      </c>
      <c r="V8" s="8" t="str">
        <f>IFERROR(INDEX(G:G,_xlfn.AGGREGATE(15,6,ROW(Tableau1[Epaisseur du primaire (µm)])/((COUNTIF($V$1:$V7,Tableau1[Epaisseur du primaire (µm)])=0)*(Tableau1[Epaisseur du primaire (µm)]&lt;&gt;"")),1)),"")</f>
        <v/>
      </c>
      <c r="W8" s="8" t="str">
        <f>IFERROR(INDEX(H:H,_xlfn.AGGREGATE(15,6,ROW(Tableau1[Epaisseur de la couche intermédiaire (µm)])/((COUNTIF($W$1:$W7,Tableau1[Epaisseur de la couche intermédiaire (µm)])=0)*(Tableau1[Epaisseur de la couche intermédiaire (µm)]&lt;&gt;"")),1)),"")</f>
        <v/>
      </c>
      <c r="X8" s="8" t="str">
        <f>IFERROR(INDEX(I:I,_xlfn.AGGREGATE(15,6,ROW(Tableau1[Epaisseur de la couche de finition en polyester (µm)])/((COUNTIF($X$1:$X7,Tableau1[Epaisseur de la couche de finition en polyester (µm)])=0)*(Tableau1[Epaisseur de la couche de finition en polyester (µm)]&lt;&gt;"")),1)),"")</f>
        <v/>
      </c>
      <c r="Y8" s="8" t="str">
        <f>IFERROR(INDEX(J:J,_xlfn.AGGREGATE(15,6,ROW(Tableau1[Nombre de couche totale])/((COUNTIF($Y$1:$Y7,Tableau1[Nombre de couche totale])=0)*(Tableau1[Nombre de couche totale]&lt;&gt;"")),1)),"")</f>
        <v/>
      </c>
      <c r="Z8" s="8" t="str">
        <f>IFERROR(INDEX(K:K,_xlfn.AGGREGATE(15,6,ROW(Tableau1[Epaisseur totale (µm)])/((COUNTIF($Z$1:$Z7,Tableau1[Epaisseur totale (µm)])=0)*(Tableau1[Epaisseur totale (µm)]&lt;&gt;"")),1)),"")</f>
        <v/>
      </c>
    </row>
    <row r="9" spans="1:26" ht="30" x14ac:dyDescent="0.25">
      <c r="A9" s="8" t="s">
        <v>6</v>
      </c>
      <c r="B9" s="8" t="s">
        <v>44</v>
      </c>
      <c r="C9" s="8" t="s">
        <v>26</v>
      </c>
      <c r="D9" s="8" t="s">
        <v>20</v>
      </c>
      <c r="E9" s="8" t="s">
        <v>28</v>
      </c>
      <c r="F9" s="8" t="s">
        <v>35</v>
      </c>
      <c r="G9" s="8" t="s">
        <v>35</v>
      </c>
      <c r="H9" s="8" t="s">
        <v>35</v>
      </c>
      <c r="I9" s="8">
        <v>80</v>
      </c>
      <c r="J9" s="8">
        <v>1</v>
      </c>
      <c r="K9" s="8">
        <v>80</v>
      </c>
      <c r="P9" s="8" t="str">
        <f>IFERROR(INDEX(A:A,_xlfn.AGGREGATE(15,6,ROW(Tableau1[Catégorie de corrosivité])/((COUNTIF($P$1:$P8,Tableau1[Catégorie de corrosivité])=0)*(Tableau1[Catégorie de corrosivité]&lt;&gt;"")),1)),"")</f>
        <v/>
      </c>
      <c r="R9" s="8" t="str">
        <f>IFERROR(INDEX(C:C,_xlfn.AGGREGATE(15,6,ROW(Tableau1[Type de subjectile])/((COUNTIF($R$1:$R8,Tableau1[Type de subjectile])=0)*(Tableau1[Type de subjectile]&lt;&gt;"")),1)),"")</f>
        <v/>
      </c>
      <c r="S9" s="8" t="str">
        <f>IFERROR(INDEX(D:D,_xlfn.AGGREGATE(15,6,ROW(Tableau1[Prétraitement])/((COUNTIF($S$1:$S8,Tableau1[Prétraitement])=0)*(Tableau1[Prétraitement]&lt;&gt;"")),1)),"")</f>
        <v/>
      </c>
      <c r="T9" s="8" t="str">
        <f>IFERROR(INDEX(E:E,_xlfn.AGGREGATE(15,6,ROW(Tableau1[Préparation de surface])/((COUNTIF($T$1:$T8,Tableau1[Préparation de surface])=0)*(Tableau1[Préparation de surface]&lt;&gt;"")),1)),"")</f>
        <v/>
      </c>
      <c r="U9" s="8" t="str">
        <f>IFERROR(INDEX(F:F,_xlfn.AGGREGATE(15,6,ROW(Tableau1[Type de primaire])/((COUNTIF($U$1:$U8,Tableau1[Type de primaire])=0)*(Tableau1[Type de primaire]&lt;&gt;"")),1)),"")</f>
        <v/>
      </c>
      <c r="V9" s="8" t="str">
        <f>IFERROR(INDEX(G:G,_xlfn.AGGREGATE(15,6,ROW(Tableau1[Epaisseur du primaire (µm)])/((COUNTIF($V$1:$V8,Tableau1[Epaisseur du primaire (µm)])=0)*(Tableau1[Epaisseur du primaire (µm)]&lt;&gt;"")),1)),"")</f>
        <v/>
      </c>
      <c r="W9" s="8" t="str">
        <f>IFERROR(INDEX(H:H,_xlfn.AGGREGATE(15,6,ROW(Tableau1[Epaisseur de la couche intermédiaire (µm)])/((COUNTIF($W$1:$W8,Tableau1[Epaisseur de la couche intermédiaire (µm)])=0)*(Tableau1[Epaisseur de la couche intermédiaire (µm)]&lt;&gt;"")),1)),"")</f>
        <v/>
      </c>
      <c r="X9" s="8" t="str">
        <f>IFERROR(INDEX(I:I,_xlfn.AGGREGATE(15,6,ROW(Tableau1[Epaisseur de la couche de finition en polyester (µm)])/((COUNTIF($X$1:$X8,Tableau1[Epaisseur de la couche de finition en polyester (µm)])=0)*(Tableau1[Epaisseur de la couche de finition en polyester (µm)]&lt;&gt;"")),1)),"")</f>
        <v/>
      </c>
      <c r="Y9" s="8" t="str">
        <f>IFERROR(INDEX(J:J,_xlfn.AGGREGATE(15,6,ROW(Tableau1[Nombre de couche totale])/((COUNTIF($Y$1:$Y8,Tableau1[Nombre de couche totale])=0)*(Tableau1[Nombre de couche totale]&lt;&gt;"")),1)),"")</f>
        <v/>
      </c>
      <c r="Z9" s="8" t="str">
        <f>IFERROR(INDEX(K:K,_xlfn.AGGREGATE(15,6,ROW(Tableau1[Epaisseur totale (µm)])/((COUNTIF($Z$1:$Z8,Tableau1[Epaisseur totale (µm)])=0)*(Tableau1[Epaisseur totale (µm)]&lt;&gt;"")),1)),"")</f>
        <v/>
      </c>
    </row>
    <row r="10" spans="1:26" ht="30" x14ac:dyDescent="0.25">
      <c r="A10" s="8" t="s">
        <v>6</v>
      </c>
      <c r="B10" s="8" t="s">
        <v>44</v>
      </c>
      <c r="C10" s="8" t="s">
        <v>26</v>
      </c>
      <c r="D10" s="8" t="s">
        <v>22</v>
      </c>
      <c r="E10" s="8" t="s">
        <v>28</v>
      </c>
      <c r="F10" s="8" t="s">
        <v>35</v>
      </c>
      <c r="G10" s="8" t="s">
        <v>35</v>
      </c>
      <c r="H10" s="8" t="s">
        <v>35</v>
      </c>
      <c r="I10" s="8">
        <v>80</v>
      </c>
      <c r="J10" s="8">
        <v>1</v>
      </c>
      <c r="K10" s="8">
        <v>80</v>
      </c>
      <c r="P10" s="8" t="s">
        <v>6</v>
      </c>
      <c r="Q10" s="8" t="s">
        <v>15</v>
      </c>
      <c r="S10" s="8" t="str">
        <f>IFERROR(INDEX(D:D,_xlfn.AGGREGATE(15,6,ROW(Tableau1[Prétraitement])/((COUNTIF($S$1:$S9,Tableau1[Prétraitement])=0)*(Tableau1[Prétraitement]&lt;&gt;"")),1)),"")</f>
        <v/>
      </c>
      <c r="T10" s="8" t="str">
        <f>IFERROR(INDEX(E:E,_xlfn.AGGREGATE(15,6,ROW(Tableau1[Préparation de surface])/((COUNTIF($T$1:$T9,Tableau1[Préparation de surface])=0)*(Tableau1[Préparation de surface]&lt;&gt;"")),1)),"")</f>
        <v/>
      </c>
      <c r="V10" s="8" t="str">
        <f>IFERROR(INDEX(G:G,_xlfn.AGGREGATE(15,6,ROW(Tableau1[Epaisseur du primaire (µm)])/((COUNTIF($V$1:$V9,Tableau1[Epaisseur du primaire (µm)])=0)*(Tableau1[Epaisseur du primaire (µm)]&lt;&gt;"")),1)),"")</f>
        <v/>
      </c>
      <c r="W10" s="8" t="str">
        <f>IFERROR(INDEX(H:H,_xlfn.AGGREGATE(15,6,ROW(Tableau1[Epaisseur de la couche intermédiaire (µm)])/((COUNTIF($W$1:$W9,Tableau1[Epaisseur de la couche intermédiaire (µm)])=0)*(Tableau1[Epaisseur de la couche intermédiaire (µm)]&lt;&gt;"")),1)),"")</f>
        <v/>
      </c>
      <c r="X10" s="8" t="str">
        <f>IFERROR(INDEX(I:I,_xlfn.AGGREGATE(15,6,ROW(Tableau1[Epaisseur de la couche de finition en polyester (µm)])/((COUNTIF($X$1:$X9,Tableau1[Epaisseur de la couche de finition en polyester (µm)])=0)*(Tableau1[Epaisseur de la couche de finition en polyester (µm)]&lt;&gt;"")),1)),"")</f>
        <v/>
      </c>
      <c r="Y10" s="8" t="str">
        <f>IFERROR(INDEX(J:J,_xlfn.AGGREGATE(15,6,ROW(Tableau1[Nombre de couche totale])/((COUNTIF($Y$1:$Y9,Tableau1[Nombre de couche totale])=0)*(Tableau1[Nombre de couche totale]&lt;&gt;"")),1)),"")</f>
        <v/>
      </c>
      <c r="Z10" s="8" t="str">
        <f>IFERROR(INDEX(K:K,_xlfn.AGGREGATE(15,6,ROW(Tableau1[Epaisseur totale (µm)])/((COUNTIF($Z$1:$Z9,Tableau1[Epaisseur totale (µm)])=0)*(Tableau1[Epaisseur totale (µm)]&lt;&gt;"")),1)),"")</f>
        <v/>
      </c>
    </row>
    <row r="11" spans="1:26" ht="30" x14ac:dyDescent="0.25">
      <c r="A11" s="8" t="s">
        <v>6</v>
      </c>
      <c r="B11" s="8" t="s">
        <v>44</v>
      </c>
      <c r="C11" s="8" t="s">
        <v>26</v>
      </c>
      <c r="D11" s="8" t="s">
        <v>20</v>
      </c>
      <c r="E11" s="8" t="s">
        <v>28</v>
      </c>
      <c r="F11" s="8" t="s">
        <v>39</v>
      </c>
      <c r="G11" s="8">
        <v>60</v>
      </c>
      <c r="H11" s="8" t="s">
        <v>35</v>
      </c>
      <c r="I11" s="8">
        <v>80</v>
      </c>
      <c r="J11" s="8">
        <v>2</v>
      </c>
      <c r="K11" s="8">
        <v>140</v>
      </c>
    </row>
    <row r="12" spans="1:26" ht="30" x14ac:dyDescent="0.25">
      <c r="A12" s="8" t="s">
        <v>6</v>
      </c>
      <c r="B12" s="8" t="s">
        <v>44</v>
      </c>
      <c r="C12" s="8" t="s">
        <v>26</v>
      </c>
      <c r="D12" s="8" t="s">
        <v>22</v>
      </c>
      <c r="E12" s="8" t="s">
        <v>28</v>
      </c>
      <c r="F12" s="8" t="s">
        <v>39</v>
      </c>
      <c r="G12" s="8">
        <v>60</v>
      </c>
      <c r="H12" s="8" t="s">
        <v>35</v>
      </c>
      <c r="I12" s="8">
        <v>80</v>
      </c>
      <c r="J12" s="8">
        <v>2</v>
      </c>
      <c r="K12" s="8">
        <v>140</v>
      </c>
    </row>
    <row r="13" spans="1:26" ht="47.25" customHeight="1" x14ac:dyDescent="0.25">
      <c r="A13" s="8" t="s">
        <v>6</v>
      </c>
      <c r="B13" s="8" t="s">
        <v>44</v>
      </c>
      <c r="C13" s="8" t="s">
        <v>16</v>
      </c>
      <c r="D13" s="8" t="s">
        <v>20</v>
      </c>
      <c r="E13" s="8" t="s">
        <v>28</v>
      </c>
      <c r="F13" s="8" t="s">
        <v>35</v>
      </c>
      <c r="G13" s="8" t="s">
        <v>35</v>
      </c>
      <c r="H13" s="8" t="s">
        <v>35</v>
      </c>
      <c r="I13" s="8">
        <v>80</v>
      </c>
      <c r="J13" s="8">
        <v>1</v>
      </c>
      <c r="K13" s="8">
        <v>80</v>
      </c>
    </row>
    <row r="14" spans="1:26" ht="33" customHeight="1" x14ac:dyDescent="0.25">
      <c r="A14" s="8" t="s">
        <v>6</v>
      </c>
      <c r="B14" s="8" t="s">
        <v>44</v>
      </c>
      <c r="C14" s="8" t="s">
        <v>16</v>
      </c>
      <c r="D14" s="8" t="s">
        <v>22</v>
      </c>
      <c r="E14" s="8" t="s">
        <v>28</v>
      </c>
      <c r="F14" s="8" t="s">
        <v>35</v>
      </c>
      <c r="G14" s="8" t="s">
        <v>35</v>
      </c>
      <c r="H14" s="8" t="s">
        <v>35</v>
      </c>
      <c r="I14" s="8">
        <v>80</v>
      </c>
      <c r="J14" s="8">
        <v>1</v>
      </c>
      <c r="K14" s="8">
        <v>80</v>
      </c>
    </row>
    <row r="15" spans="1:26" ht="53.25" customHeight="1" x14ac:dyDescent="0.25">
      <c r="A15" s="8" t="s">
        <v>6</v>
      </c>
      <c r="B15" s="8" t="s">
        <v>44</v>
      </c>
      <c r="C15" s="8" t="s">
        <v>16</v>
      </c>
      <c r="D15" s="8" t="s">
        <v>23</v>
      </c>
      <c r="E15" s="8" t="s">
        <v>28</v>
      </c>
      <c r="F15" s="8" t="s">
        <v>35</v>
      </c>
      <c r="G15" s="8" t="s">
        <v>35</v>
      </c>
      <c r="H15" s="8" t="s">
        <v>35</v>
      </c>
      <c r="I15" s="8">
        <v>80</v>
      </c>
      <c r="J15" s="8">
        <v>1</v>
      </c>
      <c r="K15" s="8">
        <v>80</v>
      </c>
    </row>
    <row r="16" spans="1:26" ht="44.25" customHeight="1" x14ac:dyDescent="0.25">
      <c r="A16" s="8" t="s">
        <v>6</v>
      </c>
      <c r="B16" s="8" t="s">
        <v>44</v>
      </c>
      <c r="C16" s="8" t="s">
        <v>16</v>
      </c>
      <c r="D16" s="8" t="s">
        <v>20</v>
      </c>
      <c r="E16" s="8" t="s">
        <v>28</v>
      </c>
      <c r="F16" s="8" t="s">
        <v>39</v>
      </c>
      <c r="G16" s="8">
        <v>60</v>
      </c>
      <c r="H16" s="8" t="s">
        <v>35</v>
      </c>
      <c r="I16" s="8">
        <v>80</v>
      </c>
      <c r="J16" s="8">
        <v>2</v>
      </c>
      <c r="K16" s="8">
        <v>140</v>
      </c>
    </row>
    <row r="17" spans="1:11" ht="37.5" customHeight="1" x14ac:dyDescent="0.25">
      <c r="A17" s="8" t="s">
        <v>6</v>
      </c>
      <c r="B17" s="8" t="s">
        <v>44</v>
      </c>
      <c r="C17" s="8" t="s">
        <v>16</v>
      </c>
      <c r="D17" s="8" t="s">
        <v>22</v>
      </c>
      <c r="E17" s="8" t="s">
        <v>28</v>
      </c>
      <c r="F17" s="8" t="s">
        <v>39</v>
      </c>
      <c r="G17" s="8">
        <v>60</v>
      </c>
      <c r="H17" s="8" t="s">
        <v>35</v>
      </c>
      <c r="I17" s="8">
        <v>80</v>
      </c>
      <c r="J17" s="8">
        <v>2</v>
      </c>
      <c r="K17" s="8">
        <v>140</v>
      </c>
    </row>
    <row r="18" spans="1:11" ht="30" x14ac:dyDescent="0.25">
      <c r="A18" s="8" t="s">
        <v>6</v>
      </c>
      <c r="B18" s="8" t="s">
        <v>44</v>
      </c>
      <c r="C18" s="8" t="s">
        <v>16</v>
      </c>
      <c r="D18" s="8" t="s">
        <v>23</v>
      </c>
      <c r="E18" s="8" t="s">
        <v>28</v>
      </c>
      <c r="F18" s="8" t="s">
        <v>39</v>
      </c>
      <c r="G18" s="8">
        <v>60</v>
      </c>
      <c r="H18" s="8" t="s">
        <v>35</v>
      </c>
      <c r="I18" s="8">
        <v>80</v>
      </c>
      <c r="J18" s="8">
        <v>2</v>
      </c>
      <c r="K18" s="8">
        <v>140</v>
      </c>
    </row>
    <row r="19" spans="1:11" ht="47.25" customHeight="1" x14ac:dyDescent="0.25">
      <c r="A19" s="8" t="s">
        <v>6</v>
      </c>
      <c r="B19" s="8" t="s">
        <v>44</v>
      </c>
      <c r="C19" s="8" t="s">
        <v>40</v>
      </c>
      <c r="D19" s="8" t="s">
        <v>35</v>
      </c>
      <c r="E19" s="8" t="s">
        <v>42</v>
      </c>
      <c r="F19" s="8" t="s">
        <v>35</v>
      </c>
      <c r="G19" s="8" t="s">
        <v>35</v>
      </c>
      <c r="H19" s="8" t="s">
        <v>35</v>
      </c>
      <c r="I19" s="8">
        <v>80</v>
      </c>
      <c r="J19" s="8">
        <v>1</v>
      </c>
      <c r="K19" s="8">
        <v>80</v>
      </c>
    </row>
    <row r="20" spans="1:11" ht="54.75" customHeight="1" x14ac:dyDescent="0.25">
      <c r="A20" s="8" t="s">
        <v>6</v>
      </c>
      <c r="B20" s="8" t="s">
        <v>44</v>
      </c>
      <c r="C20" s="8" t="s">
        <v>41</v>
      </c>
      <c r="D20" s="8" t="s">
        <v>35</v>
      </c>
      <c r="E20" s="8" t="s">
        <v>42</v>
      </c>
      <c r="F20" s="8" t="s">
        <v>35</v>
      </c>
      <c r="G20" s="8" t="s">
        <v>35</v>
      </c>
      <c r="H20" s="8" t="s">
        <v>35</v>
      </c>
      <c r="I20" s="8">
        <v>80</v>
      </c>
      <c r="J20" s="8">
        <v>1</v>
      </c>
      <c r="K20" s="8">
        <v>80</v>
      </c>
    </row>
    <row r="21" spans="1:11" ht="30" x14ac:dyDescent="0.25">
      <c r="A21" s="8" t="s">
        <v>6</v>
      </c>
      <c r="B21" s="8" t="s">
        <v>44</v>
      </c>
      <c r="C21" s="8" t="s">
        <v>40</v>
      </c>
      <c r="D21" s="8" t="s">
        <v>35</v>
      </c>
      <c r="E21" s="8" t="s">
        <v>42</v>
      </c>
      <c r="F21" s="8" t="s">
        <v>39</v>
      </c>
      <c r="G21" s="8">
        <v>60</v>
      </c>
      <c r="H21" s="8" t="s">
        <v>35</v>
      </c>
      <c r="I21" s="8">
        <v>80</v>
      </c>
      <c r="J21" s="8">
        <v>2</v>
      </c>
      <c r="K21" s="8">
        <v>140</v>
      </c>
    </row>
    <row r="22" spans="1:11" ht="60" x14ac:dyDescent="0.25">
      <c r="A22" s="8" t="s">
        <v>6</v>
      </c>
      <c r="B22" s="8" t="s">
        <v>45</v>
      </c>
      <c r="C22" s="8" t="s">
        <v>15</v>
      </c>
      <c r="D22" s="8" t="s">
        <v>20</v>
      </c>
      <c r="E22" s="8" t="s">
        <v>28</v>
      </c>
      <c r="F22" s="8" t="s">
        <v>38</v>
      </c>
      <c r="G22" s="8">
        <v>60</v>
      </c>
      <c r="H22" s="8">
        <v>60</v>
      </c>
      <c r="I22" s="8">
        <v>80</v>
      </c>
      <c r="J22" s="8">
        <v>3</v>
      </c>
      <c r="K22" s="8">
        <v>200</v>
      </c>
    </row>
    <row r="23" spans="1:11" ht="60" x14ac:dyDescent="0.25">
      <c r="A23" s="8" t="s">
        <v>6</v>
      </c>
      <c r="B23" s="8" t="s">
        <v>45</v>
      </c>
      <c r="C23" s="8" t="s">
        <v>15</v>
      </c>
      <c r="D23" s="8" t="s">
        <v>19</v>
      </c>
      <c r="E23" s="8" t="s">
        <v>29</v>
      </c>
      <c r="F23" s="8" t="s">
        <v>38</v>
      </c>
      <c r="G23" s="8">
        <v>60</v>
      </c>
      <c r="H23" s="8">
        <v>60</v>
      </c>
      <c r="I23" s="8">
        <v>80</v>
      </c>
      <c r="J23" s="8">
        <v>3</v>
      </c>
      <c r="K23" s="8">
        <v>200</v>
      </c>
    </row>
    <row r="24" spans="1:11" ht="47.25" customHeight="1" x14ac:dyDescent="0.25">
      <c r="A24" s="8" t="s">
        <v>6</v>
      </c>
      <c r="B24" s="8" t="s">
        <v>45</v>
      </c>
      <c r="C24" s="8" t="s">
        <v>16</v>
      </c>
      <c r="D24" s="8" t="s">
        <v>20</v>
      </c>
      <c r="E24" s="8" t="s">
        <v>28</v>
      </c>
      <c r="F24" s="8" t="s">
        <v>39</v>
      </c>
      <c r="G24" s="8">
        <v>60</v>
      </c>
      <c r="H24" s="8">
        <v>60</v>
      </c>
      <c r="I24" s="8">
        <v>80</v>
      </c>
      <c r="J24" s="8">
        <v>3</v>
      </c>
      <c r="K24" s="8">
        <v>200</v>
      </c>
    </row>
    <row r="25" spans="1:11" ht="42.75" customHeight="1" x14ac:dyDescent="0.25">
      <c r="A25" s="8" t="s">
        <v>6</v>
      </c>
      <c r="B25" s="8" t="s">
        <v>45</v>
      </c>
      <c r="C25" s="8" t="s">
        <v>16</v>
      </c>
      <c r="D25" s="8" t="s">
        <v>22</v>
      </c>
      <c r="E25" s="8" t="s">
        <v>28</v>
      </c>
      <c r="F25" s="8" t="s">
        <v>39</v>
      </c>
      <c r="G25" s="8">
        <v>60</v>
      </c>
      <c r="H25" s="8">
        <v>60</v>
      </c>
      <c r="I25" s="8">
        <v>80</v>
      </c>
      <c r="J25" s="8">
        <v>3</v>
      </c>
      <c r="K25" s="8">
        <v>200</v>
      </c>
    </row>
    <row r="26" spans="1:11" ht="30" x14ac:dyDescent="0.25">
      <c r="A26" s="8" t="s">
        <v>6</v>
      </c>
      <c r="B26" s="8" t="s">
        <v>45</v>
      </c>
      <c r="C26" s="8" t="s">
        <v>41</v>
      </c>
      <c r="D26" s="8" t="s">
        <v>35</v>
      </c>
      <c r="E26" s="8" t="s">
        <v>42</v>
      </c>
      <c r="F26" s="8" t="s">
        <v>39</v>
      </c>
      <c r="G26" s="8">
        <v>60</v>
      </c>
      <c r="H26" s="8" t="s">
        <v>35</v>
      </c>
      <c r="I26" s="8">
        <v>80</v>
      </c>
      <c r="J26" s="8">
        <v>2</v>
      </c>
      <c r="K26" s="8">
        <v>140</v>
      </c>
    </row>
    <row r="27" spans="1:11" ht="60" x14ac:dyDescent="0.25">
      <c r="A27" s="8" t="s">
        <v>7</v>
      </c>
      <c r="B27" s="8" t="s">
        <v>46</v>
      </c>
      <c r="C27" s="8" t="s">
        <v>15</v>
      </c>
      <c r="D27" s="8" t="s">
        <v>20</v>
      </c>
      <c r="E27" s="8" t="s">
        <v>28</v>
      </c>
      <c r="F27" s="8" t="s">
        <v>38</v>
      </c>
      <c r="G27" s="8">
        <v>60</v>
      </c>
      <c r="H27" s="8" t="s">
        <v>35</v>
      </c>
      <c r="I27" s="8">
        <v>80</v>
      </c>
      <c r="J27" s="8">
        <v>2</v>
      </c>
      <c r="K27" s="8">
        <v>140</v>
      </c>
    </row>
    <row r="28" spans="1:11" ht="60" x14ac:dyDescent="0.25">
      <c r="A28" s="8" t="s">
        <v>7</v>
      </c>
      <c r="B28" s="8" t="s">
        <v>46</v>
      </c>
      <c r="C28" s="8" t="s">
        <v>15</v>
      </c>
      <c r="D28" s="8" t="s">
        <v>19</v>
      </c>
      <c r="E28" s="8" t="s">
        <v>29</v>
      </c>
      <c r="F28" s="8" t="s">
        <v>38</v>
      </c>
      <c r="G28" s="8">
        <v>60</v>
      </c>
      <c r="H28" s="8" t="s">
        <v>35</v>
      </c>
      <c r="I28" s="8">
        <v>80</v>
      </c>
      <c r="J28" s="8">
        <v>2</v>
      </c>
      <c r="K28" s="8">
        <v>140</v>
      </c>
    </row>
    <row r="29" spans="1:11" ht="30" x14ac:dyDescent="0.25">
      <c r="A29" s="8" t="s">
        <v>7</v>
      </c>
      <c r="B29" s="8" t="s">
        <v>46</v>
      </c>
      <c r="C29" s="8" t="s">
        <v>25</v>
      </c>
      <c r="D29" s="8" t="s">
        <v>20</v>
      </c>
      <c r="E29" s="8" t="s">
        <v>28</v>
      </c>
      <c r="F29" s="8" t="s">
        <v>35</v>
      </c>
      <c r="G29" s="8" t="s">
        <v>35</v>
      </c>
      <c r="H29" s="8" t="s">
        <v>35</v>
      </c>
      <c r="I29" s="8">
        <v>80</v>
      </c>
      <c r="J29" s="8">
        <v>1</v>
      </c>
      <c r="K29" s="8">
        <v>80</v>
      </c>
    </row>
    <row r="30" spans="1:11" ht="30" x14ac:dyDescent="0.25">
      <c r="A30" s="8" t="s">
        <v>7</v>
      </c>
      <c r="B30" s="8" t="s">
        <v>46</v>
      </c>
      <c r="C30" s="8" t="s">
        <v>25</v>
      </c>
      <c r="D30" s="8" t="s">
        <v>22</v>
      </c>
      <c r="E30" s="8" t="s">
        <v>28</v>
      </c>
      <c r="F30" s="8" t="s">
        <v>35</v>
      </c>
      <c r="G30" s="8" t="s">
        <v>35</v>
      </c>
      <c r="H30" s="8" t="s">
        <v>35</v>
      </c>
      <c r="I30" s="8">
        <v>80</v>
      </c>
      <c r="J30" s="8">
        <v>1</v>
      </c>
      <c r="K30" s="8">
        <v>80</v>
      </c>
    </row>
    <row r="31" spans="1:11" ht="60" x14ac:dyDescent="0.25">
      <c r="A31" s="8" t="s">
        <v>7</v>
      </c>
      <c r="B31" s="8" t="s">
        <v>44</v>
      </c>
      <c r="C31" s="8" t="s">
        <v>15</v>
      </c>
      <c r="D31" s="8" t="s">
        <v>37</v>
      </c>
      <c r="E31" s="8" t="s">
        <v>29</v>
      </c>
      <c r="F31" s="8" t="s">
        <v>38</v>
      </c>
      <c r="G31" s="8">
        <v>60</v>
      </c>
      <c r="H31" s="8" t="s">
        <v>35</v>
      </c>
      <c r="I31" s="8">
        <v>80</v>
      </c>
      <c r="J31" s="8">
        <v>2</v>
      </c>
      <c r="K31" s="8">
        <v>140</v>
      </c>
    </row>
    <row r="32" spans="1:11" ht="30" x14ac:dyDescent="0.25">
      <c r="A32" s="8" t="s">
        <v>7</v>
      </c>
      <c r="B32" s="8" t="s">
        <v>44</v>
      </c>
      <c r="C32" s="8" t="s">
        <v>26</v>
      </c>
      <c r="D32" s="8" t="s">
        <v>20</v>
      </c>
      <c r="E32" s="8" t="s">
        <v>28</v>
      </c>
      <c r="F32" s="8" t="s">
        <v>35</v>
      </c>
      <c r="G32" s="8" t="s">
        <v>35</v>
      </c>
      <c r="H32" s="8" t="s">
        <v>35</v>
      </c>
      <c r="I32" s="8">
        <v>80</v>
      </c>
      <c r="J32" s="8">
        <v>1</v>
      </c>
      <c r="K32" s="8">
        <v>80</v>
      </c>
    </row>
    <row r="33" spans="1:11" ht="30" x14ac:dyDescent="0.25">
      <c r="A33" s="8" t="s">
        <v>7</v>
      </c>
      <c r="B33" s="8" t="s">
        <v>44</v>
      </c>
      <c r="C33" s="8" t="s">
        <v>26</v>
      </c>
      <c r="D33" s="8" t="s">
        <v>22</v>
      </c>
      <c r="E33" s="8" t="s">
        <v>28</v>
      </c>
      <c r="F33" s="8" t="s">
        <v>35</v>
      </c>
      <c r="G33" s="8" t="s">
        <v>35</v>
      </c>
      <c r="H33" s="8" t="s">
        <v>35</v>
      </c>
      <c r="I33" s="8">
        <v>80</v>
      </c>
      <c r="J33" s="8">
        <v>1</v>
      </c>
      <c r="K33" s="8">
        <v>80</v>
      </c>
    </row>
    <row r="34" spans="1:11" ht="30" x14ac:dyDescent="0.25">
      <c r="A34" s="8" t="s">
        <v>7</v>
      </c>
      <c r="B34" s="8" t="s">
        <v>44</v>
      </c>
      <c r="C34" s="8" t="s">
        <v>26</v>
      </c>
      <c r="D34" s="8" t="s">
        <v>20</v>
      </c>
      <c r="E34" s="8" t="s">
        <v>28</v>
      </c>
      <c r="F34" s="8" t="s">
        <v>39</v>
      </c>
      <c r="G34" s="8">
        <v>60</v>
      </c>
      <c r="H34" s="8" t="s">
        <v>35</v>
      </c>
      <c r="I34" s="8">
        <v>80</v>
      </c>
      <c r="J34" s="8">
        <v>2</v>
      </c>
      <c r="K34" s="8">
        <v>140</v>
      </c>
    </row>
    <row r="35" spans="1:11" ht="30" x14ac:dyDescent="0.25">
      <c r="A35" s="8" t="s">
        <v>7</v>
      </c>
      <c r="B35" s="8" t="s">
        <v>44</v>
      </c>
      <c r="C35" s="8" t="s">
        <v>26</v>
      </c>
      <c r="D35" s="8" t="s">
        <v>22</v>
      </c>
      <c r="E35" s="8" t="s">
        <v>28</v>
      </c>
      <c r="F35" s="8" t="s">
        <v>39</v>
      </c>
      <c r="G35" s="8">
        <v>60</v>
      </c>
      <c r="H35" s="8" t="s">
        <v>35</v>
      </c>
      <c r="I35" s="8">
        <v>80</v>
      </c>
      <c r="J35" s="8">
        <v>2</v>
      </c>
      <c r="K35" s="8">
        <v>140</v>
      </c>
    </row>
    <row r="36" spans="1:11" x14ac:dyDescent="0.25">
      <c r="A36" s="8" t="s">
        <v>7</v>
      </c>
      <c r="B36" s="8" t="s">
        <v>44</v>
      </c>
      <c r="C36" s="8" t="s">
        <v>16</v>
      </c>
      <c r="D36" s="8" t="s">
        <v>20</v>
      </c>
      <c r="E36" s="8" t="s">
        <v>28</v>
      </c>
      <c r="F36" s="8" t="s">
        <v>35</v>
      </c>
      <c r="G36" s="8" t="s">
        <v>35</v>
      </c>
      <c r="H36" s="8" t="s">
        <v>35</v>
      </c>
      <c r="I36" s="8">
        <v>80</v>
      </c>
      <c r="J36" s="8">
        <v>1</v>
      </c>
      <c r="K36" s="8">
        <v>80</v>
      </c>
    </row>
    <row r="37" spans="1:11" x14ac:dyDescent="0.25">
      <c r="A37" s="8" t="s">
        <v>7</v>
      </c>
      <c r="B37" s="8" t="s">
        <v>44</v>
      </c>
      <c r="C37" s="8" t="s">
        <v>16</v>
      </c>
      <c r="D37" s="8" t="s">
        <v>22</v>
      </c>
      <c r="E37" s="8" t="s">
        <v>28</v>
      </c>
      <c r="F37" s="8" t="s">
        <v>35</v>
      </c>
      <c r="G37" s="8" t="s">
        <v>35</v>
      </c>
      <c r="H37" s="8" t="s">
        <v>35</v>
      </c>
      <c r="I37" s="8">
        <v>80</v>
      </c>
      <c r="J37" s="8">
        <v>1</v>
      </c>
      <c r="K37" s="8">
        <v>80</v>
      </c>
    </row>
    <row r="38" spans="1:11" ht="30" x14ac:dyDescent="0.25">
      <c r="A38" s="8" t="s">
        <v>7</v>
      </c>
      <c r="B38" s="8" t="s">
        <v>44</v>
      </c>
      <c r="C38" s="8" t="s">
        <v>16</v>
      </c>
      <c r="D38" s="8" t="s">
        <v>23</v>
      </c>
      <c r="E38" s="8" t="s">
        <v>28</v>
      </c>
      <c r="F38" s="8" t="s">
        <v>35</v>
      </c>
      <c r="G38" s="8" t="s">
        <v>35</v>
      </c>
      <c r="H38" s="8" t="s">
        <v>35</v>
      </c>
      <c r="I38" s="8">
        <v>80</v>
      </c>
      <c r="J38" s="8">
        <v>1</v>
      </c>
      <c r="K38" s="8">
        <v>80</v>
      </c>
    </row>
    <row r="39" spans="1:11" ht="30" x14ac:dyDescent="0.25">
      <c r="A39" s="8" t="s">
        <v>7</v>
      </c>
      <c r="B39" s="8" t="s">
        <v>44</v>
      </c>
      <c r="C39" s="8" t="s">
        <v>16</v>
      </c>
      <c r="D39" s="8" t="s">
        <v>20</v>
      </c>
      <c r="E39" s="8" t="s">
        <v>28</v>
      </c>
      <c r="F39" s="8" t="s">
        <v>39</v>
      </c>
      <c r="G39" s="8">
        <v>60</v>
      </c>
      <c r="H39" s="8" t="s">
        <v>35</v>
      </c>
      <c r="I39" s="8">
        <v>80</v>
      </c>
      <c r="J39" s="8">
        <v>2</v>
      </c>
      <c r="K39" s="8">
        <v>140</v>
      </c>
    </row>
    <row r="40" spans="1:11" ht="30" x14ac:dyDescent="0.25">
      <c r="A40" s="8" t="s">
        <v>7</v>
      </c>
      <c r="B40" s="8" t="s">
        <v>44</v>
      </c>
      <c r="C40" s="8" t="s">
        <v>16</v>
      </c>
      <c r="D40" s="8" t="s">
        <v>22</v>
      </c>
      <c r="E40" s="8" t="s">
        <v>28</v>
      </c>
      <c r="F40" s="8" t="s">
        <v>39</v>
      </c>
      <c r="G40" s="8">
        <v>60</v>
      </c>
      <c r="H40" s="8" t="s">
        <v>35</v>
      </c>
      <c r="I40" s="8">
        <v>80</v>
      </c>
      <c r="J40" s="8">
        <v>2</v>
      </c>
      <c r="K40" s="8">
        <v>140</v>
      </c>
    </row>
    <row r="41" spans="1:11" ht="45.75" customHeight="1" x14ac:dyDescent="0.25">
      <c r="A41" s="8" t="s">
        <v>7</v>
      </c>
      <c r="B41" s="8" t="s">
        <v>44</v>
      </c>
      <c r="C41" s="8" t="s">
        <v>16</v>
      </c>
      <c r="D41" s="8" t="s">
        <v>23</v>
      </c>
      <c r="E41" s="8" t="s">
        <v>28</v>
      </c>
      <c r="F41" s="8" t="s">
        <v>39</v>
      </c>
      <c r="G41" s="8">
        <v>60</v>
      </c>
      <c r="H41" s="8" t="s">
        <v>35</v>
      </c>
      <c r="I41" s="8">
        <v>80</v>
      </c>
      <c r="J41" s="8">
        <v>2</v>
      </c>
      <c r="K41" s="8">
        <v>140</v>
      </c>
    </row>
    <row r="42" spans="1:11" x14ac:dyDescent="0.25">
      <c r="A42" s="8" t="s">
        <v>7</v>
      </c>
      <c r="B42" s="8" t="s">
        <v>44</v>
      </c>
      <c r="C42" s="8" t="s">
        <v>40</v>
      </c>
      <c r="D42" s="8" t="s">
        <v>35</v>
      </c>
      <c r="E42" s="8" t="s">
        <v>42</v>
      </c>
      <c r="F42" s="8" t="s">
        <v>35</v>
      </c>
      <c r="G42" s="8" t="s">
        <v>35</v>
      </c>
      <c r="H42" s="8" t="s">
        <v>35</v>
      </c>
      <c r="I42" s="8">
        <v>80</v>
      </c>
      <c r="J42" s="8">
        <v>1</v>
      </c>
      <c r="K42" s="8">
        <v>80</v>
      </c>
    </row>
    <row r="43" spans="1:11" x14ac:dyDescent="0.25">
      <c r="A43" s="8" t="s">
        <v>7</v>
      </c>
      <c r="B43" s="8" t="s">
        <v>44</v>
      </c>
      <c r="C43" s="8" t="s">
        <v>41</v>
      </c>
      <c r="D43" s="8" t="s">
        <v>35</v>
      </c>
      <c r="E43" s="8" t="s">
        <v>42</v>
      </c>
      <c r="F43" s="8" t="s">
        <v>35</v>
      </c>
      <c r="G43" s="8" t="s">
        <v>35</v>
      </c>
      <c r="H43" s="8" t="s">
        <v>35</v>
      </c>
      <c r="I43" s="8">
        <v>80</v>
      </c>
      <c r="J43" s="8">
        <v>1</v>
      </c>
      <c r="K43" s="8">
        <v>80</v>
      </c>
    </row>
    <row r="44" spans="1:11" ht="30" x14ac:dyDescent="0.25">
      <c r="A44" s="8" t="s">
        <v>7</v>
      </c>
      <c r="B44" s="8" t="s">
        <v>44</v>
      </c>
      <c r="C44" s="8" t="s">
        <v>40</v>
      </c>
      <c r="D44" s="8" t="s">
        <v>35</v>
      </c>
      <c r="E44" s="8" t="s">
        <v>42</v>
      </c>
      <c r="F44" s="8" t="s">
        <v>39</v>
      </c>
      <c r="G44" s="8">
        <v>60</v>
      </c>
      <c r="H44" s="8" t="s">
        <v>35</v>
      </c>
      <c r="I44" s="8">
        <v>80</v>
      </c>
      <c r="J44" s="8">
        <v>2</v>
      </c>
      <c r="K44" s="8">
        <v>140</v>
      </c>
    </row>
    <row r="45" spans="1:11" ht="60" x14ac:dyDescent="0.25">
      <c r="A45" s="8" t="s">
        <v>7</v>
      </c>
      <c r="B45" s="8" t="s">
        <v>45</v>
      </c>
      <c r="C45" s="8" t="s">
        <v>15</v>
      </c>
      <c r="D45" s="8" t="s">
        <v>20</v>
      </c>
      <c r="E45" s="8" t="s">
        <v>28</v>
      </c>
      <c r="F45" s="8" t="s">
        <v>38</v>
      </c>
      <c r="G45" s="8">
        <v>60</v>
      </c>
      <c r="H45" s="8">
        <v>60</v>
      </c>
      <c r="I45" s="8">
        <v>80</v>
      </c>
      <c r="J45" s="8">
        <v>3</v>
      </c>
      <c r="K45" s="8">
        <v>200</v>
      </c>
    </row>
    <row r="46" spans="1:11" ht="60" x14ac:dyDescent="0.25">
      <c r="A46" s="8" t="s">
        <v>7</v>
      </c>
      <c r="B46" s="8" t="s">
        <v>45</v>
      </c>
      <c r="C46" s="8" t="s">
        <v>15</v>
      </c>
      <c r="D46" s="8" t="s">
        <v>19</v>
      </c>
      <c r="E46" s="8" t="s">
        <v>29</v>
      </c>
      <c r="F46" s="8" t="s">
        <v>38</v>
      </c>
      <c r="G46" s="8">
        <v>60</v>
      </c>
      <c r="H46" s="8">
        <v>60</v>
      </c>
      <c r="I46" s="8">
        <v>80</v>
      </c>
      <c r="J46" s="8">
        <v>3</v>
      </c>
      <c r="K46" s="8">
        <v>200</v>
      </c>
    </row>
    <row r="47" spans="1:11" ht="30" x14ac:dyDescent="0.25">
      <c r="A47" s="8" t="s">
        <v>7</v>
      </c>
      <c r="B47" s="8" t="s">
        <v>45</v>
      </c>
      <c r="C47" s="8" t="s">
        <v>16</v>
      </c>
      <c r="D47" s="8" t="s">
        <v>20</v>
      </c>
      <c r="E47" s="8" t="s">
        <v>28</v>
      </c>
      <c r="F47" s="8" t="s">
        <v>39</v>
      </c>
      <c r="G47" s="8">
        <v>60</v>
      </c>
      <c r="H47" s="8">
        <v>60</v>
      </c>
      <c r="I47" s="8">
        <v>80</v>
      </c>
      <c r="J47" s="8">
        <v>3</v>
      </c>
      <c r="K47" s="8">
        <v>200</v>
      </c>
    </row>
    <row r="48" spans="1:11" ht="30" x14ac:dyDescent="0.25">
      <c r="A48" s="8" t="s">
        <v>7</v>
      </c>
      <c r="B48" s="8" t="s">
        <v>45</v>
      </c>
      <c r="C48" s="8" t="s">
        <v>16</v>
      </c>
      <c r="D48" s="8" t="s">
        <v>22</v>
      </c>
      <c r="E48" s="8" t="s">
        <v>28</v>
      </c>
      <c r="F48" s="8" t="s">
        <v>39</v>
      </c>
      <c r="G48" s="8">
        <v>60</v>
      </c>
      <c r="H48" s="8">
        <v>60</v>
      </c>
      <c r="I48" s="8">
        <v>80</v>
      </c>
      <c r="J48" s="8">
        <v>3</v>
      </c>
      <c r="K48" s="8">
        <v>200</v>
      </c>
    </row>
    <row r="49" spans="1:11" ht="30" x14ac:dyDescent="0.25">
      <c r="A49" s="8" t="s">
        <v>7</v>
      </c>
      <c r="B49" s="8" t="s">
        <v>45</v>
      </c>
      <c r="C49" s="8" t="s">
        <v>41</v>
      </c>
      <c r="D49" s="8" t="s">
        <v>35</v>
      </c>
      <c r="E49" s="8" t="s">
        <v>42</v>
      </c>
      <c r="F49" s="8" t="s">
        <v>39</v>
      </c>
      <c r="G49" s="8">
        <v>60</v>
      </c>
      <c r="H49" s="8" t="s">
        <v>35</v>
      </c>
      <c r="I49" s="8">
        <v>80</v>
      </c>
      <c r="J49" s="8">
        <v>2</v>
      </c>
      <c r="K49" s="8">
        <v>140</v>
      </c>
    </row>
    <row r="50" spans="1:11" x14ac:dyDescent="0.25">
      <c r="A50" s="8" t="s">
        <v>8</v>
      </c>
      <c r="B50" s="8" t="s">
        <v>43</v>
      </c>
      <c r="C50" s="8" t="s">
        <v>16</v>
      </c>
      <c r="D50" s="8" t="s">
        <v>20</v>
      </c>
      <c r="E50" s="8" t="s">
        <v>28</v>
      </c>
      <c r="F50" s="8" t="s">
        <v>35</v>
      </c>
      <c r="G50" s="8" t="s">
        <v>35</v>
      </c>
      <c r="H50" s="8" t="s">
        <v>35</v>
      </c>
      <c r="I50" s="8">
        <v>80</v>
      </c>
      <c r="J50" s="8">
        <v>1</v>
      </c>
      <c r="K50" s="8">
        <v>80</v>
      </c>
    </row>
    <row r="51" spans="1:11" x14ac:dyDescent="0.25">
      <c r="A51" s="8" t="s">
        <v>8</v>
      </c>
      <c r="B51" s="8" t="s">
        <v>43</v>
      </c>
      <c r="C51" s="8" t="s">
        <v>16</v>
      </c>
      <c r="D51" s="8" t="s">
        <v>22</v>
      </c>
      <c r="E51" s="8" t="s">
        <v>28</v>
      </c>
      <c r="F51" s="8" t="s">
        <v>35</v>
      </c>
      <c r="G51" s="8" t="s">
        <v>35</v>
      </c>
      <c r="H51" s="8" t="s">
        <v>35</v>
      </c>
      <c r="I51" s="8">
        <v>80</v>
      </c>
      <c r="J51" s="8">
        <v>1</v>
      </c>
      <c r="K51" s="8">
        <v>80</v>
      </c>
    </row>
    <row r="52" spans="1:11" x14ac:dyDescent="0.25">
      <c r="A52" s="8" t="s">
        <v>8</v>
      </c>
      <c r="B52" s="8" t="s">
        <v>43</v>
      </c>
      <c r="C52" s="8" t="s">
        <v>40</v>
      </c>
      <c r="D52" s="8" t="s">
        <v>35</v>
      </c>
      <c r="E52" s="8" t="s">
        <v>42</v>
      </c>
      <c r="F52" s="8" t="s">
        <v>35</v>
      </c>
      <c r="G52" s="8" t="s">
        <v>35</v>
      </c>
      <c r="H52" s="8" t="s">
        <v>35</v>
      </c>
      <c r="I52" s="8">
        <v>80</v>
      </c>
      <c r="J52" s="8">
        <v>1</v>
      </c>
      <c r="K52" s="8">
        <v>80</v>
      </c>
    </row>
    <row r="53" spans="1:11" ht="60" x14ac:dyDescent="0.25">
      <c r="A53" s="8" t="s">
        <v>8</v>
      </c>
      <c r="B53" s="8" t="s">
        <v>46</v>
      </c>
      <c r="C53" s="8" t="s">
        <v>15</v>
      </c>
      <c r="D53" s="8" t="s">
        <v>20</v>
      </c>
      <c r="E53" s="8" t="s">
        <v>28</v>
      </c>
      <c r="F53" s="8" t="s">
        <v>38</v>
      </c>
      <c r="G53" s="8">
        <v>60</v>
      </c>
      <c r="H53" s="8" t="s">
        <v>35</v>
      </c>
      <c r="I53" s="8">
        <v>80</v>
      </c>
      <c r="J53" s="8">
        <v>2</v>
      </c>
      <c r="K53" s="8">
        <v>140</v>
      </c>
    </row>
    <row r="54" spans="1:11" ht="60" x14ac:dyDescent="0.25">
      <c r="A54" s="8" t="s">
        <v>8</v>
      </c>
      <c r="B54" s="8" t="s">
        <v>46</v>
      </c>
      <c r="C54" s="8" t="s">
        <v>15</v>
      </c>
      <c r="D54" s="8" t="s">
        <v>19</v>
      </c>
      <c r="E54" s="8" t="s">
        <v>29</v>
      </c>
      <c r="F54" s="8" t="s">
        <v>38</v>
      </c>
      <c r="G54" s="8">
        <v>60</v>
      </c>
      <c r="H54" s="8" t="s">
        <v>35</v>
      </c>
      <c r="I54" s="8">
        <v>80</v>
      </c>
      <c r="J54" s="8">
        <v>2</v>
      </c>
      <c r="K54" s="8">
        <v>140</v>
      </c>
    </row>
    <row r="55" spans="1:11" ht="30" x14ac:dyDescent="0.25">
      <c r="A55" s="8" t="s">
        <v>8</v>
      </c>
      <c r="B55" s="8" t="s">
        <v>46</v>
      </c>
      <c r="C55" s="8" t="s">
        <v>16</v>
      </c>
      <c r="D55" s="8" t="s">
        <v>23</v>
      </c>
      <c r="E55" s="8" t="s">
        <v>28</v>
      </c>
      <c r="F55" s="8" t="s">
        <v>35</v>
      </c>
      <c r="G55" s="8" t="s">
        <v>35</v>
      </c>
      <c r="H55" s="8" t="s">
        <v>35</v>
      </c>
      <c r="I55" s="8">
        <v>80</v>
      </c>
      <c r="J55" s="8">
        <v>1</v>
      </c>
      <c r="K55" s="8">
        <v>80</v>
      </c>
    </row>
    <row r="56" spans="1:11" ht="60" x14ac:dyDescent="0.25">
      <c r="A56" s="8" t="s">
        <v>8</v>
      </c>
      <c r="B56" s="8" t="s">
        <v>44</v>
      </c>
      <c r="C56" s="8" t="s">
        <v>15</v>
      </c>
      <c r="D56" s="8" t="s">
        <v>21</v>
      </c>
      <c r="E56" s="8" t="s">
        <v>29</v>
      </c>
      <c r="F56" s="8" t="s">
        <v>38</v>
      </c>
      <c r="G56" s="8">
        <v>60</v>
      </c>
      <c r="H56" s="8" t="s">
        <v>35</v>
      </c>
      <c r="I56" s="8">
        <v>80</v>
      </c>
      <c r="J56" s="8">
        <v>2</v>
      </c>
      <c r="K56" s="8">
        <v>140</v>
      </c>
    </row>
    <row r="57" spans="1:11" ht="60" x14ac:dyDescent="0.25">
      <c r="A57" s="8" t="s">
        <v>8</v>
      </c>
      <c r="B57" s="8" t="s">
        <v>44</v>
      </c>
      <c r="C57" s="8" t="s">
        <v>15</v>
      </c>
      <c r="D57" s="8" t="s">
        <v>20</v>
      </c>
      <c r="E57" s="8" t="s">
        <v>28</v>
      </c>
      <c r="F57" s="8" t="s">
        <v>38</v>
      </c>
      <c r="G57" s="8">
        <v>60</v>
      </c>
      <c r="H57" s="8">
        <v>60</v>
      </c>
      <c r="I57" s="8">
        <v>80</v>
      </c>
      <c r="J57" s="8">
        <v>3</v>
      </c>
      <c r="K57" s="8">
        <v>200</v>
      </c>
    </row>
    <row r="58" spans="1:11" ht="60" x14ac:dyDescent="0.25">
      <c r="A58" s="8" t="s">
        <v>8</v>
      </c>
      <c r="B58" s="8" t="s">
        <v>44</v>
      </c>
      <c r="C58" s="8" t="s">
        <v>15</v>
      </c>
      <c r="D58" s="8" t="s">
        <v>19</v>
      </c>
      <c r="E58" s="8" t="s">
        <v>29</v>
      </c>
      <c r="F58" s="8" t="s">
        <v>38</v>
      </c>
      <c r="G58" s="8">
        <v>60</v>
      </c>
      <c r="H58" s="8">
        <v>60</v>
      </c>
      <c r="I58" s="8">
        <v>80</v>
      </c>
      <c r="J58" s="8">
        <v>3</v>
      </c>
      <c r="K58" s="8">
        <v>200</v>
      </c>
    </row>
    <row r="59" spans="1:11" ht="30" x14ac:dyDescent="0.25">
      <c r="A59" s="8" t="s">
        <v>8</v>
      </c>
      <c r="B59" s="8" t="s">
        <v>44</v>
      </c>
      <c r="C59" s="8" t="s">
        <v>26</v>
      </c>
      <c r="D59" s="8" t="s">
        <v>20</v>
      </c>
      <c r="E59" s="8" t="s">
        <v>28</v>
      </c>
      <c r="F59" s="8" t="s">
        <v>39</v>
      </c>
      <c r="G59" s="8">
        <v>60</v>
      </c>
      <c r="H59" s="8" t="s">
        <v>35</v>
      </c>
      <c r="I59" s="8">
        <v>80</v>
      </c>
      <c r="J59" s="8">
        <v>2</v>
      </c>
      <c r="K59" s="8">
        <v>140</v>
      </c>
    </row>
    <row r="60" spans="1:11" ht="30" x14ac:dyDescent="0.25">
      <c r="A60" s="8" t="s">
        <v>8</v>
      </c>
      <c r="B60" s="8" t="s">
        <v>44</v>
      </c>
      <c r="C60" s="8" t="s">
        <v>26</v>
      </c>
      <c r="D60" s="8" t="s">
        <v>22</v>
      </c>
      <c r="E60" s="8" t="s">
        <v>28</v>
      </c>
      <c r="F60" s="8" t="s">
        <v>39</v>
      </c>
      <c r="G60" s="8">
        <v>60</v>
      </c>
      <c r="H60" s="8" t="s">
        <v>35</v>
      </c>
      <c r="I60" s="8">
        <v>80</v>
      </c>
      <c r="J60" s="8">
        <v>2</v>
      </c>
      <c r="K60" s="8">
        <v>140</v>
      </c>
    </row>
    <row r="61" spans="1:11" ht="30" x14ac:dyDescent="0.25">
      <c r="A61" s="8" t="s">
        <v>8</v>
      </c>
      <c r="B61" s="8" t="s">
        <v>44</v>
      </c>
      <c r="C61" s="8" t="s">
        <v>16</v>
      </c>
      <c r="D61" s="8" t="s">
        <v>20</v>
      </c>
      <c r="E61" s="8" t="s">
        <v>28</v>
      </c>
      <c r="F61" s="8" t="s">
        <v>39</v>
      </c>
      <c r="G61" s="8">
        <v>60</v>
      </c>
      <c r="H61" s="8" t="s">
        <v>35</v>
      </c>
      <c r="I61" s="8">
        <v>80</v>
      </c>
      <c r="J61" s="8">
        <v>2</v>
      </c>
      <c r="K61" s="8">
        <v>140</v>
      </c>
    </row>
    <row r="62" spans="1:11" ht="30" x14ac:dyDescent="0.25">
      <c r="A62" s="8" t="s">
        <v>8</v>
      </c>
      <c r="B62" s="8" t="s">
        <v>44</v>
      </c>
      <c r="C62" s="8" t="s">
        <v>16</v>
      </c>
      <c r="D62" s="8" t="s">
        <v>22</v>
      </c>
      <c r="E62" s="8" t="s">
        <v>28</v>
      </c>
      <c r="F62" s="8" t="s">
        <v>39</v>
      </c>
      <c r="G62" s="8">
        <v>60</v>
      </c>
      <c r="H62" s="8" t="s">
        <v>35</v>
      </c>
      <c r="I62" s="8">
        <v>80</v>
      </c>
      <c r="J62" s="8">
        <v>2</v>
      </c>
      <c r="K62" s="8">
        <v>140</v>
      </c>
    </row>
    <row r="63" spans="1:11" ht="30" x14ac:dyDescent="0.25">
      <c r="A63" s="8" t="s">
        <v>8</v>
      </c>
      <c r="B63" s="8" t="s">
        <v>44</v>
      </c>
      <c r="C63" s="8" t="s">
        <v>16</v>
      </c>
      <c r="D63" s="8" t="s">
        <v>23</v>
      </c>
      <c r="E63" s="8" t="s">
        <v>28</v>
      </c>
      <c r="F63" s="8" t="s">
        <v>39</v>
      </c>
      <c r="G63" s="8">
        <v>60</v>
      </c>
      <c r="H63" s="8" t="s">
        <v>35</v>
      </c>
      <c r="I63" s="8">
        <v>80</v>
      </c>
      <c r="J63" s="8">
        <v>2</v>
      </c>
      <c r="K63" s="8">
        <v>140</v>
      </c>
    </row>
    <row r="64" spans="1:11" x14ac:dyDescent="0.25">
      <c r="A64" s="8" t="s">
        <v>8</v>
      </c>
      <c r="B64" s="8" t="s">
        <v>44</v>
      </c>
      <c r="C64" s="8" t="s">
        <v>41</v>
      </c>
      <c r="D64" s="8" t="s">
        <v>35</v>
      </c>
      <c r="E64" s="8" t="s">
        <v>42</v>
      </c>
      <c r="F64" s="8" t="s">
        <v>35</v>
      </c>
      <c r="G64" s="8" t="s">
        <v>35</v>
      </c>
      <c r="H64" s="8" t="s">
        <v>35</v>
      </c>
      <c r="I64" s="8">
        <v>80</v>
      </c>
      <c r="J64" s="8">
        <v>1</v>
      </c>
      <c r="K64" s="8">
        <v>80</v>
      </c>
    </row>
    <row r="65" spans="1:11" ht="30" x14ac:dyDescent="0.25">
      <c r="A65" s="8" t="s">
        <v>8</v>
      </c>
      <c r="B65" s="8" t="s">
        <v>44</v>
      </c>
      <c r="C65" s="8" t="s">
        <v>40</v>
      </c>
      <c r="D65" s="8" t="s">
        <v>35</v>
      </c>
      <c r="E65" s="8" t="s">
        <v>42</v>
      </c>
      <c r="F65" s="8" t="s">
        <v>39</v>
      </c>
      <c r="G65" s="8">
        <v>60</v>
      </c>
      <c r="H65" s="8" t="s">
        <v>35</v>
      </c>
      <c r="I65" s="8">
        <v>80</v>
      </c>
      <c r="J65" s="8">
        <v>2</v>
      </c>
      <c r="K65" s="8">
        <v>140</v>
      </c>
    </row>
    <row r="66" spans="1:11" ht="30" x14ac:dyDescent="0.25">
      <c r="A66" s="8" t="s">
        <v>8</v>
      </c>
      <c r="B66" s="8" t="s">
        <v>45</v>
      </c>
      <c r="C66" s="8" t="s">
        <v>16</v>
      </c>
      <c r="D66" s="8" t="s">
        <v>20</v>
      </c>
      <c r="E66" s="8" t="s">
        <v>28</v>
      </c>
      <c r="F66" s="8" t="s">
        <v>39</v>
      </c>
      <c r="G66" s="8">
        <v>60</v>
      </c>
      <c r="H66" s="8">
        <v>60</v>
      </c>
      <c r="I66" s="8">
        <v>80</v>
      </c>
      <c r="J66" s="8">
        <v>3</v>
      </c>
      <c r="K66" s="8">
        <v>200</v>
      </c>
    </row>
    <row r="67" spans="1:11" ht="30" x14ac:dyDescent="0.25">
      <c r="A67" s="8" t="s">
        <v>8</v>
      </c>
      <c r="B67" s="8" t="s">
        <v>45</v>
      </c>
      <c r="C67" s="8" t="s">
        <v>16</v>
      </c>
      <c r="D67" s="8" t="s">
        <v>22</v>
      </c>
      <c r="E67" s="8" t="s">
        <v>28</v>
      </c>
      <c r="F67" s="8" t="s">
        <v>39</v>
      </c>
      <c r="G67" s="8">
        <v>60</v>
      </c>
      <c r="H67" s="8">
        <v>60</v>
      </c>
      <c r="I67" s="8">
        <v>80</v>
      </c>
      <c r="J67" s="8">
        <v>3</v>
      </c>
      <c r="K67" s="8">
        <v>200</v>
      </c>
    </row>
    <row r="68" spans="1:11" ht="30" x14ac:dyDescent="0.25">
      <c r="A68" s="8" t="s">
        <v>8</v>
      </c>
      <c r="B68" s="8" t="s">
        <v>45</v>
      </c>
      <c r="C68" s="8" t="s">
        <v>41</v>
      </c>
      <c r="D68" s="8" t="s">
        <v>35</v>
      </c>
      <c r="E68" s="8" t="s">
        <v>42</v>
      </c>
      <c r="F68" s="8" t="s">
        <v>39</v>
      </c>
      <c r="G68" s="8">
        <v>60</v>
      </c>
      <c r="H68" s="8" t="s">
        <v>35</v>
      </c>
      <c r="I68" s="8">
        <v>80</v>
      </c>
      <c r="J68" s="8">
        <v>2</v>
      </c>
      <c r="K68" s="8">
        <v>140</v>
      </c>
    </row>
    <row r="69" spans="1:11" x14ac:dyDescent="0.25">
      <c r="A69" s="8" t="s">
        <v>9</v>
      </c>
      <c r="B69" s="8" t="s">
        <v>43</v>
      </c>
      <c r="C69" s="8" t="s">
        <v>41</v>
      </c>
      <c r="D69" s="8" t="s">
        <v>35</v>
      </c>
      <c r="E69" s="8" t="s">
        <v>42</v>
      </c>
      <c r="F69" s="8" t="s">
        <v>35</v>
      </c>
      <c r="G69" s="8" t="s">
        <v>35</v>
      </c>
      <c r="H69" s="8" t="s">
        <v>35</v>
      </c>
      <c r="I69" s="8">
        <v>80</v>
      </c>
      <c r="J69" s="8">
        <v>1</v>
      </c>
      <c r="K69" s="8">
        <v>80</v>
      </c>
    </row>
    <row r="70" spans="1:11" ht="30" x14ac:dyDescent="0.25">
      <c r="A70" s="8" t="s">
        <v>9</v>
      </c>
      <c r="B70" s="8" t="s">
        <v>46</v>
      </c>
      <c r="C70" s="8" t="s">
        <v>16</v>
      </c>
      <c r="D70" s="8" t="s">
        <v>20</v>
      </c>
      <c r="E70" s="8" t="s">
        <v>28</v>
      </c>
      <c r="F70" s="8" t="s">
        <v>39</v>
      </c>
      <c r="G70" s="8">
        <v>60</v>
      </c>
      <c r="H70" s="8" t="s">
        <v>35</v>
      </c>
      <c r="I70" s="8">
        <v>80</v>
      </c>
      <c r="J70" s="8">
        <v>2</v>
      </c>
      <c r="K70" s="8">
        <v>140</v>
      </c>
    </row>
    <row r="71" spans="1:11" ht="30" x14ac:dyDescent="0.25">
      <c r="A71" s="8" t="s">
        <v>9</v>
      </c>
      <c r="B71" s="8" t="s">
        <v>46</v>
      </c>
      <c r="C71" s="8" t="s">
        <v>16</v>
      </c>
      <c r="D71" s="8" t="s">
        <v>22</v>
      </c>
      <c r="E71" s="8" t="s">
        <v>28</v>
      </c>
      <c r="F71" s="8" t="s">
        <v>39</v>
      </c>
      <c r="G71" s="8">
        <v>60</v>
      </c>
      <c r="H71" s="8" t="s">
        <v>35</v>
      </c>
      <c r="I71" s="8">
        <v>80</v>
      </c>
      <c r="J71" s="8">
        <v>2</v>
      </c>
      <c r="K71" s="8">
        <v>140</v>
      </c>
    </row>
    <row r="72" spans="1:11" ht="30" x14ac:dyDescent="0.25">
      <c r="A72" s="8" t="s">
        <v>9</v>
      </c>
      <c r="B72" s="8" t="s">
        <v>46</v>
      </c>
      <c r="C72" s="8" t="s">
        <v>16</v>
      </c>
      <c r="D72" s="8" t="s">
        <v>23</v>
      </c>
      <c r="E72" s="8" t="s">
        <v>28</v>
      </c>
      <c r="F72" s="8" t="s">
        <v>39</v>
      </c>
      <c r="G72" s="8">
        <v>60</v>
      </c>
      <c r="H72" s="8" t="s">
        <v>35</v>
      </c>
      <c r="I72" s="8">
        <v>80</v>
      </c>
      <c r="J72" s="8">
        <v>2</v>
      </c>
      <c r="K72" s="8">
        <v>140</v>
      </c>
    </row>
    <row r="73" spans="1:11" ht="60" x14ac:dyDescent="0.25">
      <c r="A73" s="8" t="s">
        <v>9</v>
      </c>
      <c r="B73" s="8" t="s">
        <v>44</v>
      </c>
      <c r="C73" s="8" t="s">
        <v>15</v>
      </c>
      <c r="D73" s="8" t="s">
        <v>20</v>
      </c>
      <c r="E73" s="8" t="s">
        <v>28</v>
      </c>
      <c r="F73" s="8" t="s">
        <v>38</v>
      </c>
      <c r="G73" s="8">
        <v>60</v>
      </c>
      <c r="H73" s="8">
        <v>60</v>
      </c>
      <c r="I73" s="8">
        <v>80</v>
      </c>
      <c r="J73" s="8">
        <v>3</v>
      </c>
      <c r="K73" s="8">
        <v>200</v>
      </c>
    </row>
    <row r="74" spans="1:11" ht="60" x14ac:dyDescent="0.25">
      <c r="A74" s="8" t="s">
        <v>9</v>
      </c>
      <c r="B74" s="8" t="s">
        <v>44</v>
      </c>
      <c r="C74" s="8" t="s">
        <v>15</v>
      </c>
      <c r="D74" s="8" t="s">
        <v>19</v>
      </c>
      <c r="E74" s="8" t="s">
        <v>29</v>
      </c>
      <c r="F74" s="8" t="s">
        <v>38</v>
      </c>
      <c r="G74" s="8">
        <v>60</v>
      </c>
      <c r="H74" s="8">
        <v>60</v>
      </c>
      <c r="I74" s="8">
        <v>80</v>
      </c>
      <c r="J74" s="8">
        <v>3</v>
      </c>
      <c r="K74" s="8">
        <v>200</v>
      </c>
    </row>
    <row r="75" spans="1:11" ht="30" x14ac:dyDescent="0.25">
      <c r="A75" s="8" t="s">
        <v>9</v>
      </c>
      <c r="B75" s="8" t="s">
        <v>45</v>
      </c>
      <c r="C75" s="8" t="s">
        <v>16</v>
      </c>
      <c r="D75" s="8" t="s">
        <v>20</v>
      </c>
      <c r="E75" s="8" t="s">
        <v>28</v>
      </c>
      <c r="F75" s="8" t="s">
        <v>39</v>
      </c>
      <c r="G75" s="8">
        <v>60</v>
      </c>
      <c r="H75" s="8">
        <v>60</v>
      </c>
      <c r="I75" s="8">
        <v>80</v>
      </c>
      <c r="J75" s="8">
        <v>3</v>
      </c>
      <c r="K75" s="8">
        <v>200</v>
      </c>
    </row>
    <row r="76" spans="1:11" ht="30" x14ac:dyDescent="0.25">
      <c r="A76" s="8" t="s">
        <v>9</v>
      </c>
      <c r="B76" s="8" t="s">
        <v>45</v>
      </c>
      <c r="C76" s="8" t="s">
        <v>16</v>
      </c>
      <c r="D76" s="8" t="s">
        <v>22</v>
      </c>
      <c r="E76" s="8" t="s">
        <v>28</v>
      </c>
      <c r="F76" s="8" t="s">
        <v>39</v>
      </c>
      <c r="G76" s="8">
        <v>60</v>
      </c>
      <c r="H76" s="8">
        <v>60</v>
      </c>
      <c r="I76" s="8">
        <v>80</v>
      </c>
      <c r="J76" s="8">
        <v>3</v>
      </c>
      <c r="K76" s="8">
        <v>200</v>
      </c>
    </row>
    <row r="77" spans="1:11" ht="30" x14ac:dyDescent="0.25">
      <c r="A77" s="8" t="s">
        <v>9</v>
      </c>
      <c r="B77" s="8" t="s">
        <v>45</v>
      </c>
      <c r="C77" s="8" t="s">
        <v>41</v>
      </c>
      <c r="D77" s="8" t="s">
        <v>35</v>
      </c>
      <c r="E77" s="8" t="s">
        <v>42</v>
      </c>
      <c r="F77" s="8" t="s">
        <v>39</v>
      </c>
      <c r="G77" s="8">
        <v>60</v>
      </c>
      <c r="H77" s="8" t="s">
        <v>35</v>
      </c>
      <c r="I77" s="8">
        <v>80</v>
      </c>
      <c r="J77" s="8">
        <v>2</v>
      </c>
      <c r="K77" s="8">
        <v>140</v>
      </c>
    </row>
  </sheetData>
  <phoneticPr fontId="3" type="noConversion"/>
  <dataValidations count="2">
    <dataValidation type="list" allowBlank="1" showInputMessage="1" showErrorMessage="1" sqref="P10" xr:uid="{75587ECE-7E54-4C1B-8E0C-808993713199}">
      <formula1>Categorie2</formula1>
    </dataValidation>
    <dataValidation type="list" allowBlank="1" showInputMessage="1" showErrorMessage="1" sqref="Q10" xr:uid="{97951DAC-77A9-405C-A671-15CCF4115BD4}">
      <formula1>INDIRECT($P$10)</formula1>
    </dataValidation>
  </dataValidations>
  <pageMargins left="0.7" right="0.7" top="0.75" bottom="0.75" header="0.3" footer="0.3"/>
  <pageSetup orientation="portrait" horizontalDpi="1200" verticalDpi="120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Feuille 1</vt:lpstr>
      <vt:lpstr>Références</vt:lpstr>
      <vt:lpstr>Categorie</vt:lpstr>
      <vt:lpstr>Categorie2</vt:lpstr>
      <vt:lpstr>Duree_de_vie</vt:lpstr>
      <vt:lpstr>Duree_de_vie2</vt:lpstr>
      <vt:lpstr>En_têtes</vt:lpstr>
      <vt:lpstr>Epaisseur_couche_finition</vt:lpstr>
      <vt:lpstr>Epaisseur_couche_intermediaire</vt:lpstr>
      <vt:lpstr>Epaisseur_du_primaire</vt:lpstr>
      <vt:lpstr>Epaisseur_totale</vt:lpstr>
      <vt:lpstr>Nombre_de_couche</vt:lpstr>
      <vt:lpstr>Subjectile2</vt:lpstr>
      <vt:lpstr>Type_de_primaire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2024-10-24T14:57:21Z</dcterms:created>
  <dcterms:modified xsi:type="dcterms:W3CDTF">2024-10-24T15:09:20Z</dcterms:modified>
</cp:coreProperties>
</file>