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916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rmeadmin/Documents/"/>
    </mc:Choice>
  </mc:AlternateContent>
  <xr:revisionPtr revIDLastSave="0" documentId="13_ncr:1_{EE174CBB-1F20-7C4C-BDB5-1EAE117894B4}" xr6:coauthVersionLast="47" xr6:coauthVersionMax="47" xr10:uidLastSave="{00000000-0000-0000-0000-000000000000}"/>
  <bookViews>
    <workbookView xWindow="0" yWindow="500" windowWidth="28800" windowHeight="17500" activeTab="1" xr2:uid="{18F7B8F3-0230-FE48-B22D-F958B1F40A19}"/>
  </bookViews>
  <sheets>
    <sheet name="Suivi prise de " sheetId="1" r:id="rId1"/>
    <sheet name="Feuil1" sheetId="3" r:id="rId2"/>
    <sheet name="Tableau Explicatif" sheetId="2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O4" i="3" l="1"/>
  <c r="P4" i="3" s="1"/>
  <c r="O5" i="3"/>
  <c r="P5" i="3" s="1"/>
  <c r="O7" i="3"/>
  <c r="P7" i="3" s="1"/>
  <c r="O8" i="3"/>
  <c r="P8" i="3" s="1"/>
  <c r="O10" i="3"/>
  <c r="P10" i="3" s="1"/>
  <c r="I22" i="3"/>
  <c r="I21" i="3"/>
  <c r="I20" i="3"/>
  <c r="I19" i="3"/>
  <c r="I18" i="3"/>
  <c r="H18" i="3"/>
  <c r="J18" i="3"/>
  <c r="K18" i="3"/>
  <c r="D42" i="3" s="1"/>
  <c r="F42" i="3" s="1"/>
  <c r="O18" i="3"/>
  <c r="P18" i="3" s="1"/>
  <c r="H19" i="3"/>
  <c r="J19" i="3"/>
  <c r="K19" i="3"/>
  <c r="M19" i="3" s="1"/>
  <c r="O19" i="3"/>
  <c r="P19" i="3"/>
  <c r="H20" i="3"/>
  <c r="J20" i="3"/>
  <c r="K20" i="3"/>
  <c r="M20" i="3"/>
  <c r="O20" i="3"/>
  <c r="P20" i="3" s="1"/>
  <c r="H21" i="3"/>
  <c r="D45" i="3" s="1"/>
  <c r="F45" i="3" s="1"/>
  <c r="J21" i="3"/>
  <c r="K21" i="3"/>
  <c r="O21" i="3"/>
  <c r="P21" i="3"/>
  <c r="H22" i="3"/>
  <c r="M22" i="3"/>
  <c r="J22" i="3"/>
  <c r="K22" i="3"/>
  <c r="O22" i="3"/>
  <c r="P22" i="3"/>
  <c r="I16" i="3"/>
  <c r="D43" i="3"/>
  <c r="F43" i="3" s="1"/>
  <c r="D44" i="3"/>
  <c r="F44" i="3" s="1"/>
  <c r="I17" i="3"/>
  <c r="I15" i="3"/>
  <c r="I14" i="3"/>
  <c r="I13" i="3"/>
  <c r="I12" i="3"/>
  <c r="I11" i="3"/>
  <c r="J8" i="3"/>
  <c r="I7" i="3"/>
  <c r="I10" i="3"/>
  <c r="I8" i="3"/>
  <c r="J7" i="3"/>
  <c r="D31" i="3"/>
  <c r="F31" i="3" s="1"/>
  <c r="I3" i="3"/>
  <c r="I4" i="3"/>
  <c r="I5" i="3"/>
  <c r="I2" i="3"/>
  <c r="K7" i="3"/>
  <c r="K5" i="3"/>
  <c r="J5" i="3"/>
  <c r="H5" i="3"/>
  <c r="H7" i="3"/>
  <c r="H17" i="3"/>
  <c r="O11" i="3"/>
  <c r="P11" i="3" s="1"/>
  <c r="O12" i="3"/>
  <c r="P12" i="3" s="1"/>
  <c r="O13" i="3"/>
  <c r="P13" i="3" s="1"/>
  <c r="O14" i="3"/>
  <c r="P14" i="3" s="1"/>
  <c r="O15" i="3"/>
  <c r="P15" i="3" s="1"/>
  <c r="O16" i="3"/>
  <c r="P16" i="3" s="1"/>
  <c r="O17" i="3"/>
  <c r="P17" i="3" s="1"/>
  <c r="K3" i="3"/>
  <c r="K4" i="3"/>
  <c r="D29" i="3" s="1"/>
  <c r="K8" i="3"/>
  <c r="K10" i="3"/>
  <c r="K11" i="3"/>
  <c r="K12" i="3"/>
  <c r="K13" i="3"/>
  <c r="K14" i="3"/>
  <c r="K15" i="3"/>
  <c r="K16" i="3"/>
  <c r="K17" i="3"/>
  <c r="J3" i="3"/>
  <c r="J4" i="3"/>
  <c r="J10" i="3"/>
  <c r="J11" i="3"/>
  <c r="J12" i="3"/>
  <c r="J13" i="3"/>
  <c r="J14" i="3"/>
  <c r="J15" i="3"/>
  <c r="J16" i="3"/>
  <c r="J17" i="3"/>
  <c r="H3" i="3"/>
  <c r="H4" i="3"/>
  <c r="H8" i="3"/>
  <c r="H10" i="3"/>
  <c r="H11" i="3"/>
  <c r="H12" i="3"/>
  <c r="H13" i="3"/>
  <c r="H14" i="3"/>
  <c r="H15" i="3"/>
  <c r="H16" i="3"/>
  <c r="H2" i="3"/>
  <c r="F3" i="1"/>
  <c r="E3" i="1"/>
  <c r="J2" i="3"/>
  <c r="K2" i="3"/>
  <c r="D27" i="3" s="1"/>
  <c r="F27" i="3" s="1"/>
  <c r="E18" i="1"/>
  <c r="F18" i="1"/>
  <c r="E19" i="1"/>
  <c r="F19" i="1"/>
  <c r="E20" i="1"/>
  <c r="G20" i="1" s="1"/>
  <c r="H20" i="1" s="1"/>
  <c r="F20" i="1"/>
  <c r="E21" i="1"/>
  <c r="F21" i="1"/>
  <c r="E22" i="1"/>
  <c r="G22" i="1" s="1"/>
  <c r="H22" i="1" s="1"/>
  <c r="F22" i="1"/>
  <c r="E23" i="1"/>
  <c r="F23" i="1"/>
  <c r="E24" i="1"/>
  <c r="G24" i="1" s="1"/>
  <c r="H24" i="1" s="1"/>
  <c r="F24" i="1"/>
  <c r="E25" i="1"/>
  <c r="F25" i="1"/>
  <c r="E26" i="1"/>
  <c r="G26" i="1" s="1"/>
  <c r="H26" i="1" s="1"/>
  <c r="F26" i="1"/>
  <c r="E27" i="1"/>
  <c r="F27" i="1"/>
  <c r="E28" i="1"/>
  <c r="G28" i="1" s="1"/>
  <c r="H28" i="1" s="1"/>
  <c r="F28" i="1"/>
  <c r="E29" i="1"/>
  <c r="F29" i="1"/>
  <c r="F5" i="1"/>
  <c r="G5" i="1" s="1"/>
  <c r="H5" i="1" s="1"/>
  <c r="F6" i="1"/>
  <c r="F7" i="1"/>
  <c r="F8" i="1"/>
  <c r="F9" i="1"/>
  <c r="F10" i="1"/>
  <c r="F11" i="1"/>
  <c r="F12" i="1"/>
  <c r="F13" i="1"/>
  <c r="F14" i="1"/>
  <c r="F15" i="1"/>
  <c r="F16" i="1"/>
  <c r="F17" i="1"/>
  <c r="E5" i="1"/>
  <c r="E6" i="1"/>
  <c r="G6" i="1" s="1"/>
  <c r="H6" i="1" s="1"/>
  <c r="E7" i="1"/>
  <c r="G7" i="1" s="1"/>
  <c r="H7" i="1" s="1"/>
  <c r="E8" i="1"/>
  <c r="E9" i="1"/>
  <c r="G9" i="1" s="1"/>
  <c r="H9" i="1" s="1"/>
  <c r="E10" i="1"/>
  <c r="G10" i="1" s="1"/>
  <c r="H10" i="1" s="1"/>
  <c r="E11" i="1"/>
  <c r="G11" i="1" s="1"/>
  <c r="H11" i="1" s="1"/>
  <c r="E12" i="1"/>
  <c r="E13" i="1"/>
  <c r="G13" i="1" s="1"/>
  <c r="H13" i="1" s="1"/>
  <c r="E14" i="1"/>
  <c r="G14" i="1" s="1"/>
  <c r="H14" i="1" s="1"/>
  <c r="E15" i="1"/>
  <c r="G15" i="1" s="1"/>
  <c r="H15" i="1" s="1"/>
  <c r="E16" i="1"/>
  <c r="E17" i="1"/>
  <c r="G17" i="1" s="1"/>
  <c r="H17" i="1" s="1"/>
  <c r="F4" i="1"/>
  <c r="D30" i="3" l="1"/>
  <c r="F30" i="3" s="1"/>
  <c r="D28" i="3"/>
  <c r="F28" i="3" s="1"/>
  <c r="D38" i="3"/>
  <c r="F38" i="3" s="1"/>
  <c r="M21" i="3"/>
  <c r="M18" i="3"/>
  <c r="D41" i="3"/>
  <c r="F41" i="3" s="1"/>
  <c r="D39" i="3"/>
  <c r="F39" i="3" s="1"/>
  <c r="D40" i="3"/>
  <c r="F40" i="3" s="1"/>
  <c r="D33" i="3"/>
  <c r="F33" i="3" s="1"/>
  <c r="D37" i="3"/>
  <c r="F37" i="3" s="1"/>
  <c r="M5" i="3"/>
  <c r="D36" i="3"/>
  <c r="F36" i="3" s="1"/>
  <c r="D35" i="3"/>
  <c r="F35" i="3" s="1"/>
  <c r="D34" i="3"/>
  <c r="F34" i="3" s="1"/>
  <c r="D32" i="3"/>
  <c r="F32" i="3" s="1"/>
  <c r="M11" i="3"/>
  <c r="M14" i="3"/>
  <c r="M4" i="3"/>
  <c r="M12" i="3"/>
  <c r="M15" i="3"/>
  <c r="M13" i="3"/>
  <c r="M16" i="3"/>
  <c r="M8" i="3"/>
  <c r="M17" i="3"/>
  <c r="M10" i="3"/>
  <c r="M3" i="3"/>
  <c r="M2" i="3"/>
  <c r="G16" i="1"/>
  <c r="H16" i="1" s="1"/>
  <c r="G12" i="1"/>
  <c r="H12" i="1" s="1"/>
  <c r="G8" i="1"/>
  <c r="H8" i="1" s="1"/>
  <c r="G4" i="1"/>
  <c r="H4" i="1" s="1"/>
  <c r="G29" i="1"/>
  <c r="H29" i="1" s="1"/>
  <c r="G27" i="1"/>
  <c r="H27" i="1" s="1"/>
  <c r="G25" i="1"/>
  <c r="H25" i="1" s="1"/>
  <c r="G23" i="1"/>
  <c r="H23" i="1" s="1"/>
  <c r="G21" i="1"/>
  <c r="H21" i="1" s="1"/>
  <c r="G19" i="1"/>
  <c r="H19" i="1" s="1"/>
  <c r="G18" i="1"/>
  <c r="H18" i="1" s="1"/>
  <c r="G3" i="1"/>
  <c r="H3" i="1" s="1"/>
  <c r="I3" i="1" l="1"/>
  <c r="F29" i="3" l="1"/>
  <c r="I26" i="3" s="1"/>
  <c r="K27" i="3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tc={D59F4094-774F-A74F-AAE1-0AA59EFB618A}</author>
  </authors>
  <commentList>
    <comment ref="A14" authorId="0" shapeId="0" xr:uid="{D59F4094-774F-A74F-AAE1-0AA59EFB618A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En attente de payement 80€</t>
      </text>
    </comment>
  </commentList>
</comments>
</file>

<file path=xl/sharedStrings.xml><?xml version="1.0" encoding="utf-8"?>
<sst xmlns="http://schemas.openxmlformats.org/spreadsheetml/2006/main" count="68" uniqueCount="61">
  <si>
    <t>Tableau Explicatif</t>
  </si>
  <si>
    <t>Élément</t>
  </si>
  <si>
    <t>Coût (€)</t>
  </si>
  <si>
    <t>Remarques</t>
  </si>
  <si>
    <t>Coût de la débroussailleuse</t>
  </si>
  <si>
    <t>Coût fixe</t>
  </si>
  <si>
    <t>Coût de l'huile moteur</t>
  </si>
  <si>
    <t>Coût fixe pour 5 litres</t>
  </si>
  <si>
    <t>Coût du fil</t>
  </si>
  <si>
    <t>Coût fixe pour 53 mètres</t>
  </si>
  <si>
    <t>Coût de l'essence par litre</t>
  </si>
  <si>
    <t>Coût variable</t>
  </si>
  <si>
    <t>Coût de l'huile par litre</t>
  </si>
  <si>
    <t>1.18</t>
  </si>
  <si>
    <t>Coût total par litre (essence + huile)</t>
  </si>
  <si>
    <t>Capacité du réservoir (litres)</t>
  </si>
  <si>
    <t>0.75</t>
  </si>
  <si>
    <t>Coût par réservoir (essence + huile)</t>
  </si>
  <si>
    <t>Coût variable par prestation</t>
  </si>
  <si>
    <t>Coût par mètre de fil</t>
  </si>
  <si>
    <t>0.43</t>
  </si>
  <si>
    <t>Coût par recharge de tête (6 mètres)</t>
  </si>
  <si>
    <t>2.58</t>
  </si>
  <si>
    <t>Coût opérationnel par prestation</t>
  </si>
  <si>
    <t>4.83</t>
  </si>
  <si>
    <t>Nombre de prestations pour rentabiliser (50€ par prestation)</t>
  </si>
  <si>
    <t>18.17</t>
  </si>
  <si>
    <t>En tenant compte des coûts opérationnels</t>
  </si>
  <si>
    <t>Date</t>
  </si>
  <si>
    <t>Nombre de m de fil utilisé</t>
  </si>
  <si>
    <t>Nombre de mélange essence/huile utilisé</t>
  </si>
  <si>
    <t>Prix facturé (€)</t>
  </si>
  <si>
    <t>Coût fil (€)</t>
  </si>
  <si>
    <t>Coût essence/huile (€)</t>
  </si>
  <si>
    <t>Coût total (€)</t>
  </si>
  <si>
    <t>Rentabilité (€)</t>
  </si>
  <si>
    <t>TOTAL RENTABILITÉ</t>
  </si>
  <si>
    <t>1.86</t>
  </si>
  <si>
    <t>2.28</t>
  </si>
  <si>
    <t>Client</t>
  </si>
  <si>
    <t>Superficie (m²)</t>
  </si>
  <si>
    <t>Durée (heures)</t>
  </si>
  <si>
    <t>Tarif par m² (€)</t>
  </si>
  <si>
    <t>Km Parcourus</t>
  </si>
  <si>
    <t>Fil Utilisé (m)</t>
  </si>
  <si>
    <t>Autres Coûts (€)</t>
  </si>
  <si>
    <t>Total Coûts (€)</t>
  </si>
  <si>
    <t>Marge (€)</t>
  </si>
  <si>
    <t>Commentaires</t>
  </si>
  <si>
    <t>Nombre de mélange</t>
  </si>
  <si>
    <t>Total Facturé (€)</t>
  </si>
  <si>
    <t>Coût essence/huile</t>
  </si>
  <si>
    <t>Prix Surface</t>
  </si>
  <si>
    <t>Prix Horaire</t>
  </si>
  <si>
    <t>Coût Déplacement</t>
  </si>
  <si>
    <t>Prix à Facturé Total</t>
  </si>
  <si>
    <t>Coût Fil</t>
  </si>
  <si>
    <t>Revenue prestations</t>
  </si>
  <si>
    <t>Évaluation du Solde Restant pour Remboursement de Mon Investissement</t>
  </si>
  <si>
    <t>Autre coût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</si>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</sst>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 * #,##0.00_)\ &quot;€&quot;_ ;_ * \(#,##0.00\)\ &quot;€&quot;_ ;_ * &quot;-&quot;??_)\ &quot;€&quot;_ ;_ @_ "/>
    <numFmt numFmtId="164" formatCode="_ * #,##0.0_)\ &quot;€&quot;_ ;_ * \(#,##0.0\)\ &quot;€&quot;_ ;_ * &quot;-&quot;?_)\ &quot;€&quot;_ ;_ @_ "/>
  </numFmts>
  <fonts count="14">
    <font>
      <sz val="12"/>
      <color theme="1"/>
      <name val="Aptos Narrow"/>
      <family val="2"/>
      <scheme val="minor"/>
    </font>
    <font>
      <sz val="14"/>
      <color theme="1"/>
      <name val="Aptos Narrow"/>
      <family val="2"/>
      <scheme val="minor"/>
    </font>
    <font>
      <b/>
      <sz val="14"/>
      <color theme="1"/>
      <name val="Times Roman"/>
    </font>
    <font>
      <sz val="14"/>
      <color theme="1"/>
      <name val="Times Roman"/>
    </font>
    <font>
      <b/>
      <sz val="20"/>
      <color theme="1"/>
      <name val="Athelas Regular"/>
    </font>
    <font>
      <sz val="20"/>
      <color theme="1"/>
      <name val="Athelas Regular"/>
    </font>
    <font>
      <sz val="12"/>
      <color theme="1"/>
      <name val="Aptos Narrow"/>
      <family val="2"/>
      <scheme val="minor"/>
    </font>
    <font>
      <sz val="12"/>
      <color theme="1"/>
      <name val="Times Roman"/>
    </font>
    <font>
      <b/>
      <sz val="14"/>
      <color theme="1"/>
      <name val="Athelas Regular"/>
    </font>
    <font>
      <sz val="14"/>
      <color theme="1"/>
      <name val="Athelas Regular"/>
    </font>
    <font>
      <sz val="12"/>
      <color rgb="FF202124"/>
      <name val="Arial"/>
      <family val="2"/>
    </font>
    <font>
      <sz val="14"/>
      <color rgb="FF202124"/>
      <name val="Times Roman"/>
    </font>
    <font>
      <sz val="13"/>
      <color theme="1"/>
      <name val="Times Roman"/>
    </font>
    <font>
      <b/>
      <sz val="14"/>
      <color theme="1"/>
      <name val="Aptos Narrow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59999389629810485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44" fontId="6" fillId="0" borderId="0" applyFont="0" applyFill="0" applyBorder="0" applyAlignment="0" applyProtection="0"/>
  </cellStyleXfs>
  <cellXfs count="95">
    <xf numFmtId="0" fontId="0" fillId="0" borderId="0" xfId="0"/>
    <xf numFmtId="0" fontId="1" fillId="0" borderId="0" xfId="0" applyFont="1"/>
    <xf numFmtId="0" fontId="3" fillId="0" borderId="1" xfId="0" applyFont="1" applyBorder="1"/>
    <xf numFmtId="0" fontId="3" fillId="0" borderId="3" xfId="0" applyFont="1" applyBorder="1"/>
    <xf numFmtId="0" fontId="3" fillId="0" borderId="0" xfId="0" applyFont="1"/>
    <xf numFmtId="0" fontId="2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3" xfId="0" applyFont="1" applyBorder="1" applyAlignment="1">
      <alignment horizontal="right"/>
    </xf>
    <xf numFmtId="0" fontId="3" fillId="0" borderId="1" xfId="0" applyFont="1" applyBorder="1" applyAlignment="1">
      <alignment horizontal="right"/>
    </xf>
    <xf numFmtId="0" fontId="3" fillId="0" borderId="1" xfId="0" applyFont="1" applyBorder="1" applyAlignment="1">
      <alignment wrapText="1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4" fillId="2" borderId="2" xfId="0" applyFont="1" applyFill="1" applyBorder="1"/>
    <xf numFmtId="0" fontId="4" fillId="2" borderId="8" xfId="0" applyFont="1" applyFill="1" applyBorder="1"/>
    <xf numFmtId="0" fontId="4" fillId="2" borderId="7" xfId="0" applyFont="1" applyFill="1" applyBorder="1"/>
    <xf numFmtId="0" fontId="4" fillId="2" borderId="9" xfId="0" applyFont="1" applyFill="1" applyBorder="1"/>
    <xf numFmtId="14" fontId="5" fillId="0" borderId="0" xfId="0" applyNumberFormat="1" applyFont="1"/>
    <xf numFmtId="0" fontId="5" fillId="0" borderId="0" xfId="0" applyFont="1"/>
    <xf numFmtId="14" fontId="5" fillId="0" borderId="1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5" fillId="4" borderId="10" xfId="0" applyFont="1" applyFill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/>
    </xf>
    <xf numFmtId="0" fontId="5" fillId="0" borderId="0" xfId="0" applyFont="1" applyAlignment="1">
      <alignment vertical="center"/>
    </xf>
    <xf numFmtId="0" fontId="5" fillId="5" borderId="1" xfId="0" applyFont="1" applyFill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2" fillId="0" borderId="0" xfId="0" applyFont="1"/>
    <xf numFmtId="0" fontId="9" fillId="0" borderId="1" xfId="0" applyFont="1" applyBorder="1" applyAlignment="1">
      <alignment horizontal="center" vertical="center"/>
    </xf>
    <xf numFmtId="0" fontId="8" fillId="6" borderId="1" xfId="0" applyFont="1" applyFill="1" applyBorder="1"/>
    <xf numFmtId="0" fontId="9" fillId="6" borderId="1" xfId="0" applyFont="1" applyFill="1" applyBorder="1" applyAlignment="1">
      <alignment horizontal="center" vertical="center"/>
    </xf>
    <xf numFmtId="14" fontId="9" fillId="0" borderId="1" xfId="0" applyNumberFormat="1" applyFont="1" applyBorder="1" applyAlignment="1">
      <alignment horizontal="center" vertical="center"/>
    </xf>
    <xf numFmtId="0" fontId="9" fillId="6" borderId="3" xfId="0" applyFont="1" applyFill="1" applyBorder="1"/>
    <xf numFmtId="0" fontId="9" fillId="0" borderId="3" xfId="0" applyFont="1" applyBorder="1" applyAlignment="1">
      <alignment horizontal="center" vertical="center"/>
    </xf>
    <xf numFmtId="14" fontId="9" fillId="0" borderId="10" xfId="0" applyNumberFormat="1" applyFont="1" applyBorder="1" applyAlignment="1">
      <alignment horizontal="center" vertical="center"/>
    </xf>
    <xf numFmtId="0" fontId="2" fillId="0" borderId="2" xfId="0" applyFont="1" applyBorder="1"/>
    <xf numFmtId="164" fontId="3" fillId="0" borderId="1" xfId="0" applyNumberFormat="1" applyFont="1" applyBorder="1"/>
    <xf numFmtId="44" fontId="3" fillId="0" borderId="3" xfId="1" applyFont="1" applyFill="1" applyBorder="1"/>
    <xf numFmtId="44" fontId="3" fillId="0" borderId="1" xfId="1" applyFont="1" applyFill="1" applyBorder="1"/>
    <xf numFmtId="44" fontId="1" fillId="0" borderId="3" xfId="1" applyFont="1" applyFill="1" applyBorder="1"/>
    <xf numFmtId="44" fontId="1" fillId="0" borderId="3" xfId="1" quotePrefix="1" applyFont="1" applyFill="1" applyBorder="1"/>
    <xf numFmtId="44" fontId="1" fillId="0" borderId="1" xfId="1" applyFont="1" applyFill="1" applyBorder="1"/>
    <xf numFmtId="44" fontId="1" fillId="0" borderId="1" xfId="1" quotePrefix="1" applyFont="1" applyFill="1" applyBorder="1"/>
    <xf numFmtId="44" fontId="9" fillId="0" borderId="3" xfId="1" applyFont="1" applyFill="1" applyBorder="1" applyAlignment="1">
      <alignment horizontal="center" vertical="center"/>
    </xf>
    <xf numFmtId="44" fontId="9" fillId="0" borderId="1" xfId="1" applyFont="1" applyFill="1" applyBorder="1" applyAlignment="1">
      <alignment horizontal="center" vertical="center"/>
    </xf>
    <xf numFmtId="0" fontId="2" fillId="7" borderId="2" xfId="0" applyFont="1" applyFill="1" applyBorder="1"/>
    <xf numFmtId="0" fontId="3" fillId="0" borderId="2" xfId="0" applyFont="1" applyBorder="1"/>
    <xf numFmtId="0" fontId="3" fillId="0" borderId="3" xfId="0" applyFont="1" applyBorder="1" applyAlignment="1">
      <alignment horizontal="left" vertical="top"/>
    </xf>
    <xf numFmtId="0" fontId="3" fillId="0" borderId="1" xfId="0" applyFont="1" applyBorder="1" applyAlignment="1">
      <alignment horizontal="left" vertical="top"/>
    </xf>
    <xf numFmtId="0" fontId="3" fillId="0" borderId="1" xfId="0" applyFont="1" applyBorder="1" applyAlignment="1">
      <alignment vertical="top"/>
    </xf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8" fillId="2" borderId="5" xfId="0" applyFont="1" applyFill="1" applyBorder="1" applyAlignment="1">
      <alignment horizontal="center" vertical="center"/>
    </xf>
    <xf numFmtId="0" fontId="8" fillId="6" borderId="1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44" fontId="1" fillId="8" borderId="2" xfId="0" applyNumberFormat="1" applyFont="1" applyFill="1" applyBorder="1" applyAlignment="1">
      <alignment horizontal="center" vertical="center"/>
    </xf>
    <xf numFmtId="0" fontId="11" fillId="0" borderId="0" xfId="0" applyFont="1"/>
    <xf numFmtId="0" fontId="3" fillId="0" borderId="3" xfId="0" applyFont="1" applyBorder="1" applyAlignment="1">
      <alignment horizontal="center" vertical="center"/>
    </xf>
    <xf numFmtId="0" fontId="3" fillId="6" borderId="3" xfId="0" applyFont="1" applyFill="1" applyBorder="1"/>
    <xf numFmtId="44" fontId="3" fillId="0" borderId="3" xfId="1" applyFont="1" applyFill="1" applyBorder="1" applyAlignment="1">
      <alignment horizontal="center" vertical="center"/>
    </xf>
    <xf numFmtId="44" fontId="3" fillId="0" borderId="3" xfId="1" quotePrefix="1" applyFont="1" applyFill="1" applyBorder="1"/>
    <xf numFmtId="14" fontId="3" fillId="0" borderId="1" xfId="0" applyNumberFormat="1" applyFont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/>
    </xf>
    <xf numFmtId="44" fontId="3" fillId="0" borderId="1" xfId="1" applyFont="1" applyFill="1" applyBorder="1" applyAlignment="1">
      <alignment horizontal="center" vertical="center"/>
    </xf>
    <xf numFmtId="44" fontId="3" fillId="0" borderId="1" xfId="1" quotePrefix="1" applyFont="1" applyFill="1" applyBorder="1"/>
    <xf numFmtId="0" fontId="3" fillId="0" borderId="13" xfId="0" applyFont="1" applyBorder="1" applyAlignment="1">
      <alignment vertical="top"/>
    </xf>
    <xf numFmtId="0" fontId="3" fillId="0" borderId="13" xfId="0" applyFont="1" applyBorder="1"/>
    <xf numFmtId="0" fontId="9" fillId="6" borderId="13" xfId="0" applyFont="1" applyFill="1" applyBorder="1" applyAlignment="1">
      <alignment horizontal="center" vertical="center"/>
    </xf>
    <xf numFmtId="44" fontId="1" fillId="0" borderId="13" xfId="1" applyFont="1" applyFill="1" applyBorder="1"/>
    <xf numFmtId="44" fontId="3" fillId="0" borderId="13" xfId="1" applyFont="1" applyFill="1" applyBorder="1"/>
    <xf numFmtId="0" fontId="3" fillId="0" borderId="3" xfId="0" applyFont="1" applyBorder="1" applyAlignment="1">
      <alignment vertical="top"/>
    </xf>
    <xf numFmtId="0" fontId="9" fillId="6" borderId="3" xfId="0" applyFont="1" applyFill="1" applyBorder="1" applyAlignment="1">
      <alignment horizontal="center" vertical="center"/>
    </xf>
    <xf numFmtId="0" fontId="0" fillId="0" borderId="1" xfId="0" applyBorder="1"/>
    <xf numFmtId="0" fontId="1" fillId="6" borderId="1" xfId="0" applyFont="1" applyFill="1" applyBorder="1"/>
    <xf numFmtId="0" fontId="3" fillId="0" borderId="13" xfId="0" applyFont="1" applyBorder="1" applyAlignment="1">
      <alignment horizontal="center" vertical="center"/>
    </xf>
    <xf numFmtId="44" fontId="3" fillId="0" borderId="13" xfId="1" applyFont="1" applyFill="1" applyBorder="1" applyAlignment="1">
      <alignment horizontal="center" vertical="center"/>
    </xf>
    <xf numFmtId="44" fontId="3" fillId="0" borderId="13" xfId="1" quotePrefix="1" applyFont="1" applyFill="1" applyBorder="1"/>
    <xf numFmtId="0" fontId="3" fillId="6" borderId="13" xfId="0" applyFont="1" applyFill="1" applyBorder="1" applyAlignment="1">
      <alignment horizontal="center" vertical="center"/>
    </xf>
    <xf numFmtId="0" fontId="7" fillId="6" borderId="1" xfId="0" applyFont="1" applyFill="1" applyBorder="1"/>
    <xf numFmtId="0" fontId="13" fillId="0" borderId="0" xfId="0" applyFont="1"/>
    <xf numFmtId="0" fontId="10" fillId="0" borderId="0" xfId="0" applyFont="1"/>
    <xf numFmtId="0" fontId="10" fillId="0" borderId="1" xfId="0" applyFont="1" applyBorder="1"/>
    <xf numFmtId="44" fontId="9" fillId="0" borderId="13" xfId="1" applyFont="1" applyFill="1" applyBorder="1" applyAlignment="1">
      <alignment horizontal="center" vertical="center"/>
    </xf>
    <xf numFmtId="44" fontId="1" fillId="0" borderId="13" xfId="1" quotePrefix="1" applyFont="1" applyFill="1" applyBorder="1"/>
    <xf numFmtId="14" fontId="3" fillId="0" borderId="3" xfId="0" applyNumberFormat="1" applyFont="1" applyBorder="1" applyAlignment="1">
      <alignment horizontal="center" vertical="center"/>
    </xf>
    <xf numFmtId="14" fontId="3" fillId="0" borderId="13" xfId="0" applyNumberFormat="1" applyFont="1" applyBorder="1" applyAlignment="1">
      <alignment horizontal="center" vertical="center"/>
    </xf>
    <xf numFmtId="0" fontId="5" fillId="3" borderId="11" xfId="0" applyFont="1" applyFill="1" applyBorder="1" applyAlignment="1">
      <alignment horizontal="center" vertical="center"/>
    </xf>
    <xf numFmtId="0" fontId="5" fillId="3" borderId="12" xfId="0" applyFont="1" applyFill="1" applyBorder="1" applyAlignment="1">
      <alignment horizontal="center" vertical="center"/>
    </xf>
    <xf numFmtId="0" fontId="12" fillId="0" borderId="8" xfId="0" applyFont="1" applyBorder="1" applyAlignment="1">
      <alignment horizontal="center"/>
    </xf>
    <xf numFmtId="0" fontId="12" fillId="0" borderId="7" xfId="0" applyFont="1" applyBorder="1" applyAlignment="1">
      <alignment horizontal="center"/>
    </xf>
    <xf numFmtId="0" fontId="12" fillId="0" borderId="9" xfId="0" applyFont="1" applyBorder="1" applyAlignment="1">
      <alignment horizontal="center"/>
    </xf>
    <xf numFmtId="44" fontId="3" fillId="9" borderId="9" xfId="0" applyNumberFormat="1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44" fontId="3" fillId="9" borderId="8" xfId="0" applyNumberFormat="1" applyFont="1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colors>
    <mruColors>
      <color rgb="FFFFFF3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ersons/person.xml><?xml version="1.0" encoding="utf-8"?>
<personList xmlns="http://schemas.microsoft.com/office/spreadsheetml/2018/threadedcomments" xmlns:x="http://schemas.openxmlformats.org/spreadsheetml/2006/main">
  <person displayName="Rony Mélinard" id="{61473F6A-A253-FF4B-98ED-56682A30A082}" userId="S::rony.melinard@virginis.tech::a04c6a61-31f8-4057-a8bb-b078de20c3bf" providerId="AD"/>
</personList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A14" dT="2024-10-16T22:25:00.31" personId="{61473F6A-A253-FF4B-98ED-56682A30A082}" id="{D59F4094-774F-A74F-AAE1-0AA59EFB618A}">
    <text>En attente de payement 80€</text>
  </threadedComment>
</ThreadedComments>
</file>

<file path=xl/worksheets/_rels/sheet2.xml.rels><?xml version="1.0" encoding="UTF-8" standalone="yes"?>
<Relationships xmlns="http://schemas.openxmlformats.org/package/2006/relationships"><Relationship Id="rId3" Type="http://schemas.microsoft.com/office/2017/10/relationships/threadedComment" Target="../threadedComments/threadedComment1.xml"/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3772DB-CD54-C04E-96A5-B2DE35C5B5C0}">
  <dimension ref="A1:I29"/>
  <sheetViews>
    <sheetView zoomScale="64" zoomScaleNormal="64" workbookViewId="0">
      <selection activeCell="D3" sqref="D3"/>
    </sheetView>
  </sheetViews>
  <sheetFormatPr baseColWidth="10" defaultRowHeight="19"/>
  <cols>
    <col min="1" max="1" width="17.1640625" style="1" bestFit="1" customWidth="1"/>
    <col min="2" max="2" width="40.1640625" style="1" bestFit="1" customWidth="1"/>
    <col min="3" max="3" width="63" style="1" bestFit="1" customWidth="1"/>
    <col min="4" max="4" width="23.6640625" style="1" bestFit="1" customWidth="1"/>
    <col min="5" max="5" width="17.33203125" style="1" bestFit="1" customWidth="1"/>
    <col min="6" max="6" width="34.5" style="1" bestFit="1" customWidth="1"/>
    <col min="7" max="7" width="21.1640625" style="1" bestFit="1" customWidth="1"/>
    <col min="8" max="8" width="23" style="1" bestFit="1" customWidth="1"/>
    <col min="9" max="9" width="36.33203125" style="1" bestFit="1" customWidth="1"/>
    <col min="10" max="16384" width="10.83203125" style="1"/>
  </cols>
  <sheetData>
    <row r="1" spans="1:9" ht="27" thickBot="1">
      <c r="A1" s="13" t="s">
        <v>28</v>
      </c>
      <c r="B1" s="14" t="s">
        <v>29</v>
      </c>
      <c r="C1" s="13" t="s">
        <v>30</v>
      </c>
      <c r="D1" s="15" t="s">
        <v>31</v>
      </c>
      <c r="E1" s="13" t="s">
        <v>32</v>
      </c>
      <c r="F1" s="16" t="s">
        <v>33</v>
      </c>
      <c r="G1" s="15" t="s">
        <v>34</v>
      </c>
      <c r="H1" s="16" t="s">
        <v>35</v>
      </c>
      <c r="I1" s="16" t="s">
        <v>36</v>
      </c>
    </row>
    <row r="2" spans="1:9" ht="27" thickBot="1">
      <c r="A2" s="17"/>
      <c r="B2" s="18"/>
      <c r="C2" s="18"/>
      <c r="D2" s="18"/>
      <c r="E2" s="18"/>
      <c r="F2" s="18"/>
      <c r="G2" s="18"/>
      <c r="H2" s="18"/>
      <c r="I2" s="18"/>
    </row>
    <row r="3" spans="1:9" ht="26">
      <c r="A3" s="19">
        <v>45510</v>
      </c>
      <c r="B3" s="20">
        <v>6</v>
      </c>
      <c r="C3" s="20">
        <v>2</v>
      </c>
      <c r="D3" s="24">
        <v>250</v>
      </c>
      <c r="E3" s="20">
        <f>B3*0.43</f>
        <v>2.58</v>
      </c>
      <c r="F3" s="20">
        <f>C3* 2.28</f>
        <v>4.5599999999999996</v>
      </c>
      <c r="G3" s="20">
        <f>E3+F3</f>
        <v>7.14</v>
      </c>
      <c r="H3" s="21">
        <f>D3-G3</f>
        <v>242.86</v>
      </c>
      <c r="I3" s="85">
        <f>SUM(H3:H29)</f>
        <v>365.18</v>
      </c>
    </row>
    <row r="4" spans="1:9" ht="27" thickBot="1">
      <c r="A4" s="19">
        <v>45514</v>
      </c>
      <c r="B4" s="20">
        <v>1</v>
      </c>
      <c r="C4" s="20">
        <v>1</v>
      </c>
      <c r="D4" s="24">
        <v>125</v>
      </c>
      <c r="E4" s="20">
        <v>0.43</v>
      </c>
      <c r="F4" s="20">
        <f t="shared" ref="F4:F17" si="0">C4* 2.25</f>
        <v>2.25</v>
      </c>
      <c r="G4" s="20">
        <f t="shared" ref="G4:G17" si="1">E4+F4</f>
        <v>2.68</v>
      </c>
      <c r="H4" s="21">
        <f t="shared" ref="H4:H17" si="2">D4-G4</f>
        <v>122.32</v>
      </c>
      <c r="I4" s="86"/>
    </row>
    <row r="5" spans="1:9" ht="26">
      <c r="A5" s="19"/>
      <c r="B5" s="20"/>
      <c r="C5" s="20"/>
      <c r="D5" s="24"/>
      <c r="E5" s="20">
        <f t="shared" ref="E5:E17" si="3">B5*0.43</f>
        <v>0</v>
      </c>
      <c r="F5" s="20">
        <f t="shared" si="0"/>
        <v>0</v>
      </c>
      <c r="G5" s="20">
        <f t="shared" si="1"/>
        <v>0</v>
      </c>
      <c r="H5" s="22">
        <f t="shared" si="2"/>
        <v>0</v>
      </c>
      <c r="I5" s="23"/>
    </row>
    <row r="6" spans="1:9" ht="26">
      <c r="A6" s="19"/>
      <c r="B6" s="20"/>
      <c r="C6" s="20"/>
      <c r="D6" s="24"/>
      <c r="E6" s="20">
        <f t="shared" si="3"/>
        <v>0</v>
      </c>
      <c r="F6" s="20">
        <f t="shared" si="0"/>
        <v>0</v>
      </c>
      <c r="G6" s="20">
        <f t="shared" si="1"/>
        <v>0</v>
      </c>
      <c r="H6" s="22">
        <f t="shared" si="2"/>
        <v>0</v>
      </c>
      <c r="I6" s="23"/>
    </row>
    <row r="7" spans="1:9" ht="26">
      <c r="A7" s="19"/>
      <c r="B7" s="20"/>
      <c r="C7" s="20"/>
      <c r="D7" s="24"/>
      <c r="E7" s="20">
        <f t="shared" si="3"/>
        <v>0</v>
      </c>
      <c r="F7" s="20">
        <f t="shared" si="0"/>
        <v>0</v>
      </c>
      <c r="G7" s="20">
        <f t="shared" si="1"/>
        <v>0</v>
      </c>
      <c r="H7" s="22">
        <f t="shared" si="2"/>
        <v>0</v>
      </c>
      <c r="I7" s="23"/>
    </row>
    <row r="8" spans="1:9" ht="26">
      <c r="A8" s="19"/>
      <c r="B8" s="20"/>
      <c r="C8" s="20"/>
      <c r="D8" s="24"/>
      <c r="E8" s="20">
        <f t="shared" si="3"/>
        <v>0</v>
      </c>
      <c r="F8" s="20">
        <f t="shared" si="0"/>
        <v>0</v>
      </c>
      <c r="G8" s="20">
        <f t="shared" si="1"/>
        <v>0</v>
      </c>
      <c r="H8" s="22">
        <f t="shared" si="2"/>
        <v>0</v>
      </c>
      <c r="I8" s="23"/>
    </row>
    <row r="9" spans="1:9" ht="26">
      <c r="A9" s="19"/>
      <c r="B9" s="20"/>
      <c r="C9" s="20"/>
      <c r="D9" s="24"/>
      <c r="E9" s="20">
        <f t="shared" si="3"/>
        <v>0</v>
      </c>
      <c r="F9" s="20">
        <f t="shared" si="0"/>
        <v>0</v>
      </c>
      <c r="G9" s="20">
        <f t="shared" si="1"/>
        <v>0</v>
      </c>
      <c r="H9" s="22">
        <f t="shared" si="2"/>
        <v>0</v>
      </c>
      <c r="I9" s="23"/>
    </row>
    <row r="10" spans="1:9" ht="26">
      <c r="A10" s="19"/>
      <c r="B10" s="20"/>
      <c r="C10" s="20"/>
      <c r="D10" s="24"/>
      <c r="E10" s="20">
        <f t="shared" si="3"/>
        <v>0</v>
      </c>
      <c r="F10" s="20">
        <f t="shared" si="0"/>
        <v>0</v>
      </c>
      <c r="G10" s="20">
        <f t="shared" si="1"/>
        <v>0</v>
      </c>
      <c r="H10" s="22">
        <f t="shared" si="2"/>
        <v>0</v>
      </c>
      <c r="I10" s="23"/>
    </row>
    <row r="11" spans="1:9" ht="26">
      <c r="A11" s="19"/>
      <c r="B11" s="20"/>
      <c r="C11" s="20"/>
      <c r="D11" s="24"/>
      <c r="E11" s="20">
        <f t="shared" si="3"/>
        <v>0</v>
      </c>
      <c r="F11" s="20">
        <f t="shared" si="0"/>
        <v>0</v>
      </c>
      <c r="G11" s="20">
        <f t="shared" si="1"/>
        <v>0</v>
      </c>
      <c r="H11" s="22">
        <f t="shared" si="2"/>
        <v>0</v>
      </c>
      <c r="I11" s="23"/>
    </row>
    <row r="12" spans="1:9" ht="26">
      <c r="A12" s="19"/>
      <c r="B12" s="20"/>
      <c r="C12" s="20"/>
      <c r="D12" s="24"/>
      <c r="E12" s="20">
        <f t="shared" si="3"/>
        <v>0</v>
      </c>
      <c r="F12" s="20">
        <f t="shared" si="0"/>
        <v>0</v>
      </c>
      <c r="G12" s="20">
        <f t="shared" si="1"/>
        <v>0</v>
      </c>
      <c r="H12" s="22">
        <f t="shared" si="2"/>
        <v>0</v>
      </c>
      <c r="I12" s="23"/>
    </row>
    <row r="13" spans="1:9" ht="26">
      <c r="A13" s="19"/>
      <c r="B13" s="20"/>
      <c r="C13" s="20"/>
      <c r="D13" s="24"/>
      <c r="E13" s="20">
        <f t="shared" si="3"/>
        <v>0</v>
      </c>
      <c r="F13" s="20">
        <f t="shared" si="0"/>
        <v>0</v>
      </c>
      <c r="G13" s="20">
        <f t="shared" si="1"/>
        <v>0</v>
      </c>
      <c r="H13" s="22">
        <f t="shared" si="2"/>
        <v>0</v>
      </c>
      <c r="I13" s="23"/>
    </row>
    <row r="14" spans="1:9" ht="26">
      <c r="A14" s="19"/>
      <c r="B14" s="20"/>
      <c r="C14" s="20"/>
      <c r="D14" s="24"/>
      <c r="E14" s="20">
        <f t="shared" si="3"/>
        <v>0</v>
      </c>
      <c r="F14" s="20">
        <f t="shared" si="0"/>
        <v>0</v>
      </c>
      <c r="G14" s="20">
        <f t="shared" si="1"/>
        <v>0</v>
      </c>
      <c r="H14" s="22">
        <f t="shared" si="2"/>
        <v>0</v>
      </c>
      <c r="I14" s="23"/>
    </row>
    <row r="15" spans="1:9" ht="26">
      <c r="A15" s="19"/>
      <c r="B15" s="20"/>
      <c r="C15" s="20"/>
      <c r="D15" s="24"/>
      <c r="E15" s="20">
        <f t="shared" si="3"/>
        <v>0</v>
      </c>
      <c r="F15" s="20">
        <f t="shared" si="0"/>
        <v>0</v>
      </c>
      <c r="G15" s="20">
        <f t="shared" si="1"/>
        <v>0</v>
      </c>
      <c r="H15" s="22">
        <f t="shared" si="2"/>
        <v>0</v>
      </c>
      <c r="I15" s="23"/>
    </row>
    <row r="16" spans="1:9" ht="26">
      <c r="A16" s="19"/>
      <c r="B16" s="20"/>
      <c r="C16" s="20"/>
      <c r="D16" s="24"/>
      <c r="E16" s="20">
        <f t="shared" si="3"/>
        <v>0</v>
      </c>
      <c r="F16" s="20">
        <f t="shared" si="0"/>
        <v>0</v>
      </c>
      <c r="G16" s="20">
        <f t="shared" si="1"/>
        <v>0</v>
      </c>
      <c r="H16" s="22">
        <f t="shared" si="2"/>
        <v>0</v>
      </c>
      <c r="I16" s="23"/>
    </row>
    <row r="17" spans="1:9" ht="26">
      <c r="A17" s="19"/>
      <c r="B17" s="20"/>
      <c r="C17" s="20"/>
      <c r="D17" s="24"/>
      <c r="E17" s="20">
        <f t="shared" si="3"/>
        <v>0</v>
      </c>
      <c r="F17" s="20">
        <f t="shared" si="0"/>
        <v>0</v>
      </c>
      <c r="G17" s="20">
        <f t="shared" si="1"/>
        <v>0</v>
      </c>
      <c r="H17" s="22">
        <f t="shared" si="2"/>
        <v>0</v>
      </c>
      <c r="I17" s="23"/>
    </row>
    <row r="18" spans="1:9" ht="26">
      <c r="A18" s="19"/>
      <c r="B18" s="20"/>
      <c r="C18" s="20"/>
      <c r="D18" s="24"/>
      <c r="E18" s="20">
        <f>B18*0.43</f>
        <v>0</v>
      </c>
      <c r="F18" s="20">
        <f>C18* 2.25</f>
        <v>0</v>
      </c>
      <c r="G18" s="20">
        <f>E18+F18</f>
        <v>0</v>
      </c>
      <c r="H18" s="22">
        <f>D18-G18</f>
        <v>0</v>
      </c>
      <c r="I18" s="23"/>
    </row>
    <row r="19" spans="1:9" ht="26">
      <c r="A19" s="19"/>
      <c r="B19" s="20"/>
      <c r="C19" s="20"/>
      <c r="D19" s="24"/>
      <c r="E19" s="20">
        <f>B19*0.43</f>
        <v>0</v>
      </c>
      <c r="F19" s="20">
        <f t="shared" ref="F19:F29" si="4">C19* 2.25</f>
        <v>0</v>
      </c>
      <c r="G19" s="20">
        <f t="shared" ref="G19:G29" si="5">E19+F19</f>
        <v>0</v>
      </c>
      <c r="H19" s="22">
        <f t="shared" ref="H19:H29" si="6">D19-G19</f>
        <v>0</v>
      </c>
      <c r="I19" s="23"/>
    </row>
    <row r="20" spans="1:9" ht="26">
      <c r="A20" s="19"/>
      <c r="B20" s="20"/>
      <c r="C20" s="20"/>
      <c r="D20" s="24"/>
      <c r="E20" s="20">
        <f t="shared" ref="E20:E29" si="7">B20*0.43</f>
        <v>0</v>
      </c>
      <c r="F20" s="20">
        <f t="shared" si="4"/>
        <v>0</v>
      </c>
      <c r="G20" s="20">
        <f t="shared" si="5"/>
        <v>0</v>
      </c>
      <c r="H20" s="22">
        <f t="shared" si="6"/>
        <v>0</v>
      </c>
      <c r="I20" s="23"/>
    </row>
    <row r="21" spans="1:9" ht="26">
      <c r="A21" s="19"/>
      <c r="B21" s="20"/>
      <c r="C21" s="20"/>
      <c r="D21" s="24"/>
      <c r="E21" s="20">
        <f t="shared" si="7"/>
        <v>0</v>
      </c>
      <c r="F21" s="20">
        <f t="shared" si="4"/>
        <v>0</v>
      </c>
      <c r="G21" s="20">
        <f t="shared" si="5"/>
        <v>0</v>
      </c>
      <c r="H21" s="22">
        <f t="shared" si="6"/>
        <v>0</v>
      </c>
      <c r="I21" s="23"/>
    </row>
    <row r="22" spans="1:9" ht="26">
      <c r="A22" s="19"/>
      <c r="B22" s="20"/>
      <c r="C22" s="20"/>
      <c r="D22" s="24"/>
      <c r="E22" s="20">
        <f t="shared" si="7"/>
        <v>0</v>
      </c>
      <c r="F22" s="20">
        <f t="shared" si="4"/>
        <v>0</v>
      </c>
      <c r="G22" s="20">
        <f t="shared" si="5"/>
        <v>0</v>
      </c>
      <c r="H22" s="22">
        <f t="shared" si="6"/>
        <v>0</v>
      </c>
      <c r="I22" s="23"/>
    </row>
    <row r="23" spans="1:9" ht="26">
      <c r="A23" s="19"/>
      <c r="B23" s="20"/>
      <c r="C23" s="20"/>
      <c r="D23" s="24"/>
      <c r="E23" s="20">
        <f t="shared" si="7"/>
        <v>0</v>
      </c>
      <c r="F23" s="20">
        <f t="shared" si="4"/>
        <v>0</v>
      </c>
      <c r="G23" s="20">
        <f t="shared" si="5"/>
        <v>0</v>
      </c>
      <c r="H23" s="22">
        <f t="shared" si="6"/>
        <v>0</v>
      </c>
      <c r="I23" s="23"/>
    </row>
    <row r="24" spans="1:9" ht="26">
      <c r="A24" s="19"/>
      <c r="B24" s="20"/>
      <c r="C24" s="20"/>
      <c r="D24" s="24"/>
      <c r="E24" s="20">
        <f t="shared" si="7"/>
        <v>0</v>
      </c>
      <c r="F24" s="20">
        <f t="shared" si="4"/>
        <v>0</v>
      </c>
      <c r="G24" s="20">
        <f t="shared" si="5"/>
        <v>0</v>
      </c>
      <c r="H24" s="22">
        <f t="shared" si="6"/>
        <v>0</v>
      </c>
      <c r="I24" s="23"/>
    </row>
    <row r="25" spans="1:9" ht="26">
      <c r="A25" s="19"/>
      <c r="B25" s="20"/>
      <c r="C25" s="20"/>
      <c r="D25" s="24"/>
      <c r="E25" s="20">
        <f t="shared" si="7"/>
        <v>0</v>
      </c>
      <c r="F25" s="20">
        <f t="shared" si="4"/>
        <v>0</v>
      </c>
      <c r="G25" s="20">
        <f t="shared" si="5"/>
        <v>0</v>
      </c>
      <c r="H25" s="22">
        <f t="shared" si="6"/>
        <v>0</v>
      </c>
      <c r="I25" s="23"/>
    </row>
    <row r="26" spans="1:9" ht="26">
      <c r="A26" s="19"/>
      <c r="B26" s="20"/>
      <c r="C26" s="20"/>
      <c r="D26" s="24"/>
      <c r="E26" s="20">
        <f t="shared" si="7"/>
        <v>0</v>
      </c>
      <c r="F26" s="20">
        <f t="shared" si="4"/>
        <v>0</v>
      </c>
      <c r="G26" s="20">
        <f t="shared" si="5"/>
        <v>0</v>
      </c>
      <c r="H26" s="22">
        <f t="shared" si="6"/>
        <v>0</v>
      </c>
      <c r="I26" s="23"/>
    </row>
    <row r="27" spans="1:9" ht="26">
      <c r="A27" s="19"/>
      <c r="B27" s="20"/>
      <c r="C27" s="20"/>
      <c r="D27" s="24"/>
      <c r="E27" s="20">
        <f t="shared" si="7"/>
        <v>0</v>
      </c>
      <c r="F27" s="20">
        <f t="shared" si="4"/>
        <v>0</v>
      </c>
      <c r="G27" s="20">
        <f t="shared" si="5"/>
        <v>0</v>
      </c>
      <c r="H27" s="22">
        <f t="shared" si="6"/>
        <v>0</v>
      </c>
      <c r="I27" s="23"/>
    </row>
    <row r="28" spans="1:9" ht="26">
      <c r="A28" s="19"/>
      <c r="B28" s="20"/>
      <c r="C28" s="20"/>
      <c r="D28" s="24"/>
      <c r="E28" s="20">
        <f t="shared" si="7"/>
        <v>0</v>
      </c>
      <c r="F28" s="20">
        <f t="shared" si="4"/>
        <v>0</v>
      </c>
      <c r="G28" s="20">
        <f t="shared" si="5"/>
        <v>0</v>
      </c>
      <c r="H28" s="22">
        <f t="shared" si="6"/>
        <v>0</v>
      </c>
      <c r="I28" s="23"/>
    </row>
    <row r="29" spans="1:9" ht="26">
      <c r="A29" s="19"/>
      <c r="B29" s="20"/>
      <c r="C29" s="20"/>
      <c r="D29" s="24"/>
      <c r="E29" s="20">
        <f t="shared" si="7"/>
        <v>0</v>
      </c>
      <c r="F29" s="20">
        <f t="shared" si="4"/>
        <v>0</v>
      </c>
      <c r="G29" s="20">
        <f t="shared" si="5"/>
        <v>0</v>
      </c>
      <c r="H29" s="22">
        <f t="shared" si="6"/>
        <v>0</v>
      </c>
      <c r="I29" s="23"/>
    </row>
  </sheetData>
  <mergeCells count="1">
    <mergeCell ref="I3:I4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DA8446-2649-074E-B8AD-1CCC513A0442}">
  <dimension ref="A1:Y45"/>
  <sheetViews>
    <sheetView tabSelected="1" zoomScale="75" zoomScaleNormal="90" workbookViewId="0">
      <selection activeCell="H31" sqref="H31"/>
    </sheetView>
  </sheetViews>
  <sheetFormatPr baseColWidth="10" defaultRowHeight="19"/>
  <cols>
    <col min="1" max="1" width="18.33203125" style="4" bestFit="1" customWidth="1"/>
    <col min="2" max="2" width="26.83203125" style="4" bestFit="1" customWidth="1"/>
    <col min="3" max="3" width="16.6640625" style="4" bestFit="1" customWidth="1"/>
    <col min="4" max="4" width="17.33203125" style="4" bestFit="1" customWidth="1"/>
    <col min="5" max="5" width="19.6640625" style="4" bestFit="1" customWidth="1"/>
    <col min="6" max="6" width="22.5" style="1" bestFit="1" customWidth="1"/>
    <col min="7" max="7" width="4.33203125" style="1" customWidth="1"/>
    <col min="8" max="8" width="21.83203125" style="1" bestFit="1" customWidth="1"/>
    <col min="9" max="9" width="14.5" style="4" bestFit="1" customWidth="1"/>
    <col min="10" max="10" width="15" style="4" bestFit="1" customWidth="1"/>
    <col min="11" max="11" width="20.5" style="4" bestFit="1" customWidth="1"/>
    <col min="12" max="12" width="4.1640625" customWidth="1"/>
    <col min="13" max="13" width="22.33203125" style="4" bestFit="1" customWidth="1"/>
    <col min="14" max="14" width="15.5" style="4" bestFit="1" customWidth="1"/>
    <col min="15" max="15" width="12" style="4" customWidth="1"/>
    <col min="16" max="16" width="13.5" bestFit="1" customWidth="1"/>
    <col min="17" max="17" width="94.1640625" style="4" bestFit="1" customWidth="1"/>
    <col min="18" max="18" width="18.33203125" style="4" bestFit="1" customWidth="1"/>
    <col min="20" max="20" width="15.83203125" style="4" bestFit="1" customWidth="1"/>
    <col min="21" max="22" width="10.83203125" style="4"/>
    <col min="23" max="23" width="18" style="4" customWidth="1"/>
    <col min="26" max="16384" width="10.83203125" style="4"/>
  </cols>
  <sheetData>
    <row r="1" spans="1:25" ht="20" thickBot="1">
      <c r="A1" s="49" t="s">
        <v>28</v>
      </c>
      <c r="B1" s="50" t="s">
        <v>39</v>
      </c>
      <c r="C1" s="50" t="s">
        <v>40</v>
      </c>
      <c r="D1" s="50" t="s">
        <v>41</v>
      </c>
      <c r="E1" s="50" t="s">
        <v>43</v>
      </c>
      <c r="F1" s="50" t="s">
        <v>49</v>
      </c>
      <c r="G1" s="28"/>
      <c r="H1" s="51" t="s">
        <v>51</v>
      </c>
      <c r="I1" s="50" t="s">
        <v>52</v>
      </c>
      <c r="J1" s="50" t="s">
        <v>53</v>
      </c>
      <c r="K1" s="50" t="s">
        <v>54</v>
      </c>
      <c r="L1" s="52"/>
      <c r="M1" s="50" t="s">
        <v>55</v>
      </c>
      <c r="N1" s="50" t="s">
        <v>44</v>
      </c>
      <c r="O1" s="53" t="s">
        <v>56</v>
      </c>
      <c r="P1" s="53" t="s">
        <v>59</v>
      </c>
      <c r="Q1" s="44" t="s">
        <v>48</v>
      </c>
      <c r="R1" s="26" t="s">
        <v>45</v>
      </c>
    </row>
    <row r="2" spans="1:25">
      <c r="A2" s="83"/>
      <c r="B2" s="46"/>
      <c r="C2" s="55"/>
      <c r="D2" s="3"/>
      <c r="E2" s="3"/>
      <c r="F2" s="56"/>
      <c r="G2" s="31"/>
      <c r="H2" s="58">
        <f>F2*2.28</f>
        <v>0</v>
      </c>
      <c r="I2" s="36">
        <f>C2 * A27</f>
        <v>0</v>
      </c>
      <c r="J2" s="36">
        <f>D2 * 35</f>
        <v>0</v>
      </c>
      <c r="K2" s="59">
        <f>E2 * (8.5/100) * 1.86</f>
        <v>0</v>
      </c>
      <c r="L2" s="57"/>
      <c r="M2" s="36">
        <f>I2 + J2+K2</f>
        <v>0</v>
      </c>
      <c r="N2" s="3"/>
      <c r="O2" s="36"/>
      <c r="P2" s="36"/>
      <c r="Q2" s="3"/>
    </row>
    <row r="3" spans="1:25">
      <c r="A3" s="60"/>
      <c r="B3" s="47"/>
      <c r="C3" s="2"/>
      <c r="D3" s="2"/>
      <c r="E3" s="2"/>
      <c r="F3" s="11"/>
      <c r="G3" s="29"/>
      <c r="H3" s="62">
        <f t="shared" ref="H3:H16" si="0">F3*2.28</f>
        <v>0</v>
      </c>
      <c r="I3" s="37">
        <f>C3 * A27</f>
        <v>0</v>
      </c>
      <c r="J3" s="37">
        <f t="shared" ref="J3:J17" si="1">D3 * 35</f>
        <v>0</v>
      </c>
      <c r="K3" s="63">
        <f t="shared" ref="K3:K17" si="2">E3 * (8.5/100) * 1.86</f>
        <v>0</v>
      </c>
      <c r="L3" s="61"/>
      <c r="M3" s="37">
        <f t="shared" ref="M3:M17" si="3">I3 + J3+K3</f>
        <v>0</v>
      </c>
      <c r="N3" s="2"/>
      <c r="O3" s="37"/>
      <c r="P3" s="37"/>
      <c r="Q3" s="2"/>
    </row>
    <row r="4" spans="1:25">
      <c r="A4" s="84">
        <v>45586</v>
      </c>
      <c r="B4" s="64" t="s">
        <v>60</v>
      </c>
      <c r="C4" s="65">
        <v>700</v>
      </c>
      <c r="D4" s="65">
        <v>6</v>
      </c>
      <c r="E4" s="65">
        <v>20</v>
      </c>
      <c r="F4" s="73">
        <v>4</v>
      </c>
      <c r="G4" s="66"/>
      <c r="H4" s="74">
        <f>F4*2.28</f>
        <v>9.1199999999999992</v>
      </c>
      <c r="I4" s="68">
        <f>C4 * A27</f>
        <v>420</v>
      </c>
      <c r="J4" s="68">
        <f>D4 * 35</f>
        <v>210</v>
      </c>
      <c r="K4" s="75">
        <f>E4 * (8.5/100) * 1.86</f>
        <v>3.1620000000000004</v>
      </c>
      <c r="L4" s="76"/>
      <c r="M4" s="68">
        <f>I4 + J4+K4</f>
        <v>633.16200000000003</v>
      </c>
      <c r="N4" s="65">
        <v>3</v>
      </c>
      <c r="O4" s="68">
        <f t="shared" ref="O4" si="4">N4*0.43</f>
        <v>1.29</v>
      </c>
      <c r="P4" s="68">
        <f t="shared" ref="P4" si="5">O4*0.43</f>
        <v>0.55469999999999997</v>
      </c>
      <c r="Q4" s="65"/>
    </row>
    <row r="5" spans="1:25" s="2" customFormat="1">
      <c r="A5" s="60"/>
      <c r="F5" s="11"/>
      <c r="G5" s="29"/>
      <c r="H5" s="74">
        <f t="shared" ref="H5:H7" si="6">F5*2.28</f>
        <v>0</v>
      </c>
      <c r="I5" s="68">
        <f>C5 * A27</f>
        <v>0</v>
      </c>
      <c r="J5" s="68">
        <f t="shared" ref="J5" si="7">D5 * 35</f>
        <v>0</v>
      </c>
      <c r="K5" s="75">
        <f t="shared" ref="K5" si="8">E5 * (8.5/100) * 1.86</f>
        <v>0</v>
      </c>
      <c r="L5" s="61"/>
      <c r="M5" s="68">
        <f>I5 + J5+K5</f>
        <v>0</v>
      </c>
      <c r="O5" s="68">
        <f t="shared" ref="O5:P7" si="9">N5*0.43</f>
        <v>0</v>
      </c>
      <c r="P5" s="68">
        <f t="shared" si="9"/>
        <v>0</v>
      </c>
      <c r="S5" s="71"/>
      <c r="X5" s="71"/>
      <c r="Y5" s="71"/>
    </row>
    <row r="6" spans="1:25" s="2" customFormat="1">
      <c r="A6" s="11"/>
      <c r="F6" s="11"/>
      <c r="G6" s="72"/>
      <c r="H6" s="74"/>
      <c r="I6" s="68"/>
      <c r="J6" s="68"/>
      <c r="K6" s="75"/>
      <c r="L6" s="77"/>
      <c r="M6" s="68"/>
      <c r="O6" s="68"/>
      <c r="P6" s="68"/>
      <c r="S6" s="71"/>
      <c r="X6" s="71"/>
      <c r="Y6" s="71"/>
    </row>
    <row r="7" spans="1:25" s="2" customFormat="1">
      <c r="A7" s="60"/>
      <c r="B7" s="48"/>
      <c r="C7" s="80"/>
      <c r="F7" s="27"/>
      <c r="G7" s="29"/>
      <c r="H7" s="81">
        <f t="shared" si="6"/>
        <v>0</v>
      </c>
      <c r="I7" s="67">
        <f>C7 * A27</f>
        <v>0</v>
      </c>
      <c r="J7" s="38">
        <f t="shared" si="1"/>
        <v>0</v>
      </c>
      <c r="K7" s="82">
        <f>E7 * (8.5/100) * 1.86</f>
        <v>0</v>
      </c>
      <c r="L7" s="77"/>
      <c r="M7" s="67"/>
      <c r="O7" s="68">
        <f t="shared" si="9"/>
        <v>0</v>
      </c>
      <c r="P7" s="68">
        <f t="shared" si="9"/>
        <v>0</v>
      </c>
      <c r="S7" s="71"/>
      <c r="X7" s="71"/>
      <c r="Y7" s="71"/>
    </row>
    <row r="8" spans="1:25">
      <c r="A8" s="60"/>
      <c r="B8" s="69"/>
      <c r="C8" s="3"/>
      <c r="D8" s="3"/>
      <c r="E8" s="3"/>
      <c r="F8" s="32"/>
      <c r="G8" s="70"/>
      <c r="H8" s="42">
        <f t="shared" si="0"/>
        <v>0</v>
      </c>
      <c r="I8" s="67">
        <f>C8 * A27</f>
        <v>0</v>
      </c>
      <c r="J8" s="38">
        <f>D8 * 35</f>
        <v>0</v>
      </c>
      <c r="K8" s="39">
        <f t="shared" si="2"/>
        <v>0</v>
      </c>
      <c r="L8" s="77"/>
      <c r="M8" s="38">
        <f t="shared" si="3"/>
        <v>0</v>
      </c>
      <c r="N8" s="3"/>
      <c r="O8" s="36">
        <f t="shared" ref="O8:P17" si="10">N8*0.43</f>
        <v>0</v>
      </c>
      <c r="P8" s="36">
        <f t="shared" si="10"/>
        <v>0</v>
      </c>
      <c r="Q8" s="3"/>
    </row>
    <row r="9" spans="1:25">
      <c r="A9" s="60"/>
      <c r="B9" s="69"/>
      <c r="C9" s="3"/>
      <c r="D9" s="3"/>
      <c r="E9" s="3"/>
      <c r="F9" s="32"/>
      <c r="G9" s="70"/>
      <c r="H9" s="42"/>
      <c r="I9" s="67"/>
      <c r="J9" s="38"/>
      <c r="K9" s="39"/>
      <c r="L9" s="77"/>
      <c r="M9" s="38"/>
      <c r="N9" s="3"/>
      <c r="O9" s="36"/>
      <c r="P9" s="36"/>
      <c r="Q9" s="3"/>
    </row>
    <row r="10" spans="1:25">
      <c r="A10" s="60"/>
      <c r="B10" s="48"/>
      <c r="C10" s="79"/>
      <c r="D10" s="2"/>
      <c r="E10" s="2"/>
      <c r="F10" s="27"/>
      <c r="G10" s="29"/>
      <c r="H10" s="43">
        <f t="shared" si="0"/>
        <v>0</v>
      </c>
      <c r="I10" s="67">
        <f>C10 * A27</f>
        <v>0</v>
      </c>
      <c r="J10" s="40">
        <f t="shared" si="1"/>
        <v>0</v>
      </c>
      <c r="K10" s="41">
        <f t="shared" si="2"/>
        <v>0</v>
      </c>
      <c r="L10" s="77"/>
      <c r="M10" s="40">
        <f t="shared" si="3"/>
        <v>0</v>
      </c>
      <c r="N10" s="2"/>
      <c r="O10" s="37">
        <f t="shared" si="10"/>
        <v>0</v>
      </c>
      <c r="P10" s="37">
        <f t="shared" si="10"/>
        <v>0</v>
      </c>
      <c r="Q10" s="2"/>
    </row>
    <row r="11" spans="1:25">
      <c r="A11" s="60"/>
      <c r="B11" s="48"/>
      <c r="C11" s="2"/>
      <c r="D11" s="2"/>
      <c r="E11" s="2"/>
      <c r="F11" s="27"/>
      <c r="G11" s="29"/>
      <c r="H11" s="43">
        <f t="shared" si="0"/>
        <v>0</v>
      </c>
      <c r="I11" s="67">
        <f>C11 * A27</f>
        <v>0</v>
      </c>
      <c r="J11" s="40">
        <f t="shared" si="1"/>
        <v>0</v>
      </c>
      <c r="K11" s="41">
        <f t="shared" si="2"/>
        <v>0</v>
      </c>
      <c r="L11" s="77"/>
      <c r="M11" s="40">
        <f t="shared" si="3"/>
        <v>0</v>
      </c>
      <c r="N11" s="2"/>
      <c r="O11" s="37">
        <f t="shared" si="10"/>
        <v>0</v>
      </c>
      <c r="P11" s="37">
        <f t="shared" si="10"/>
        <v>0</v>
      </c>
      <c r="Q11" s="2"/>
    </row>
    <row r="12" spans="1:25">
      <c r="A12" s="60"/>
      <c r="B12" s="48"/>
      <c r="C12" s="2"/>
      <c r="D12" s="2"/>
      <c r="E12" s="2"/>
      <c r="F12" s="27"/>
      <c r="G12" s="29"/>
      <c r="H12" s="43">
        <f t="shared" si="0"/>
        <v>0</v>
      </c>
      <c r="I12" s="67">
        <f>C12 * A27</f>
        <v>0</v>
      </c>
      <c r="J12" s="40">
        <f t="shared" si="1"/>
        <v>0</v>
      </c>
      <c r="K12" s="41">
        <f t="shared" si="2"/>
        <v>0</v>
      </c>
      <c r="L12" s="77"/>
      <c r="M12" s="40">
        <f t="shared" si="3"/>
        <v>0</v>
      </c>
      <c r="N12" s="2"/>
      <c r="O12" s="37">
        <f t="shared" si="10"/>
        <v>0</v>
      </c>
      <c r="P12" s="37">
        <f t="shared" si="10"/>
        <v>0</v>
      </c>
      <c r="Q12" s="2"/>
    </row>
    <row r="13" spans="1:25">
      <c r="A13" s="11"/>
      <c r="B13" s="48"/>
      <c r="C13" s="2"/>
      <c r="D13" s="2"/>
      <c r="E13" s="2"/>
      <c r="F13" s="27"/>
      <c r="G13" s="29"/>
      <c r="H13" s="43">
        <f t="shared" si="0"/>
        <v>0</v>
      </c>
      <c r="I13" s="67">
        <f>C13 * A27</f>
        <v>0</v>
      </c>
      <c r="J13" s="40">
        <f t="shared" si="1"/>
        <v>0</v>
      </c>
      <c r="K13" s="41">
        <f t="shared" si="2"/>
        <v>0</v>
      </c>
      <c r="L13" s="77"/>
      <c r="M13" s="40">
        <f t="shared" si="3"/>
        <v>0</v>
      </c>
      <c r="N13" s="2"/>
      <c r="O13" s="37">
        <f t="shared" si="10"/>
        <v>0</v>
      </c>
      <c r="P13" s="37">
        <f t="shared" si="10"/>
        <v>0</v>
      </c>
      <c r="Q13" s="2"/>
    </row>
    <row r="14" spans="1:25">
      <c r="A14" s="60"/>
      <c r="B14" s="46"/>
      <c r="C14" s="2"/>
      <c r="D14" s="2"/>
      <c r="E14" s="2"/>
      <c r="F14" s="27"/>
      <c r="G14" s="29"/>
      <c r="H14" s="43">
        <f t="shared" si="0"/>
        <v>0</v>
      </c>
      <c r="I14" s="67">
        <f>C14 * A27</f>
        <v>0</v>
      </c>
      <c r="J14" s="40">
        <f t="shared" si="1"/>
        <v>0</v>
      </c>
      <c r="K14" s="41">
        <f t="shared" si="2"/>
        <v>0</v>
      </c>
      <c r="L14" s="77"/>
      <c r="M14" s="40">
        <f t="shared" si="3"/>
        <v>0</v>
      </c>
      <c r="N14" s="2"/>
      <c r="O14" s="37">
        <f t="shared" si="10"/>
        <v>0</v>
      </c>
      <c r="P14" s="37">
        <f t="shared" si="10"/>
        <v>0</v>
      </c>
      <c r="Q14" s="2"/>
    </row>
    <row r="15" spans="1:25">
      <c r="A15" s="60"/>
      <c r="B15" s="47"/>
      <c r="C15" s="2"/>
      <c r="D15" s="2"/>
      <c r="E15" s="2"/>
      <c r="F15" s="27"/>
      <c r="G15" s="29"/>
      <c r="H15" s="43">
        <f t="shared" si="0"/>
        <v>0</v>
      </c>
      <c r="I15" s="67">
        <f>C15 * A27</f>
        <v>0</v>
      </c>
      <c r="J15" s="40">
        <f t="shared" si="1"/>
        <v>0</v>
      </c>
      <c r="K15" s="41">
        <f t="shared" si="2"/>
        <v>0</v>
      </c>
      <c r="L15" s="77"/>
      <c r="M15" s="40">
        <f t="shared" si="3"/>
        <v>0</v>
      </c>
      <c r="N15" s="2"/>
      <c r="O15" s="37">
        <f t="shared" si="10"/>
        <v>0</v>
      </c>
      <c r="P15" s="37">
        <f t="shared" si="10"/>
        <v>0</v>
      </c>
      <c r="Q15" s="2"/>
    </row>
    <row r="16" spans="1:25">
      <c r="A16" s="60"/>
      <c r="B16" s="48"/>
      <c r="C16" s="2"/>
      <c r="D16" s="2"/>
      <c r="E16" s="2"/>
      <c r="F16" s="27"/>
      <c r="G16" s="29"/>
      <c r="H16" s="43">
        <f t="shared" si="0"/>
        <v>0</v>
      </c>
      <c r="I16" s="67">
        <f>C16 * A27</f>
        <v>0</v>
      </c>
      <c r="J16" s="40">
        <f t="shared" si="1"/>
        <v>0</v>
      </c>
      <c r="K16" s="41">
        <f t="shared" si="2"/>
        <v>0</v>
      </c>
      <c r="L16" s="29"/>
      <c r="M16" s="40">
        <f t="shared" si="3"/>
        <v>0</v>
      </c>
      <c r="N16" s="2"/>
      <c r="O16" s="37">
        <f t="shared" si="10"/>
        <v>0</v>
      </c>
      <c r="P16" s="37">
        <f t="shared" si="10"/>
        <v>0</v>
      </c>
      <c r="Q16" s="2"/>
    </row>
    <row r="17" spans="1:17">
      <c r="A17" s="11"/>
      <c r="B17" s="48"/>
      <c r="C17" s="2"/>
      <c r="D17" s="2"/>
      <c r="E17" s="2"/>
      <c r="F17" s="27"/>
      <c r="G17" s="29"/>
      <c r="H17" s="43">
        <f>F17*2.28</f>
        <v>0</v>
      </c>
      <c r="I17" s="67">
        <f>C17 * A27</f>
        <v>0</v>
      </c>
      <c r="J17" s="40">
        <f t="shared" si="1"/>
        <v>0</v>
      </c>
      <c r="K17" s="41">
        <f t="shared" si="2"/>
        <v>0</v>
      </c>
      <c r="L17" s="29"/>
      <c r="M17" s="40">
        <f t="shared" si="3"/>
        <v>0</v>
      </c>
      <c r="N17" s="2"/>
      <c r="O17" s="37">
        <f t="shared" si="10"/>
        <v>0</v>
      </c>
      <c r="P17" s="37">
        <f t="shared" si="10"/>
        <v>0</v>
      </c>
      <c r="Q17" s="2"/>
    </row>
    <row r="18" spans="1:17">
      <c r="A18" s="11"/>
      <c r="B18" s="48"/>
      <c r="C18" s="2"/>
      <c r="D18" s="2"/>
      <c r="E18" s="2"/>
      <c r="F18" s="27"/>
      <c r="G18" s="29"/>
      <c r="H18" s="43">
        <f t="shared" ref="H18:H22" si="11">F18*2.28</f>
        <v>0</v>
      </c>
      <c r="I18" s="67">
        <f>C18 * A27</f>
        <v>0</v>
      </c>
      <c r="J18" s="40">
        <f t="shared" ref="J18:J22" si="12">D18 * 35</f>
        <v>0</v>
      </c>
      <c r="K18" s="41">
        <f t="shared" ref="K18:K22" si="13">E18 * (8.5/100) * 1.86</f>
        <v>0</v>
      </c>
      <c r="L18" s="29"/>
      <c r="M18" s="40">
        <f t="shared" ref="M18:M22" si="14">I18 + J18+K18</f>
        <v>0</v>
      </c>
      <c r="N18" s="2"/>
      <c r="O18" s="37">
        <f t="shared" ref="O18:O22" si="15">N18*0.43</f>
        <v>0</v>
      </c>
      <c r="P18" s="37">
        <f t="shared" ref="P18:P22" si="16">O18*0.43</f>
        <v>0</v>
      </c>
      <c r="Q18" s="2"/>
    </row>
    <row r="19" spans="1:17">
      <c r="A19" s="11"/>
      <c r="B19" s="48"/>
      <c r="C19" s="2"/>
      <c r="D19" s="2"/>
      <c r="E19" s="2"/>
      <c r="F19" s="27"/>
      <c r="G19" s="29"/>
      <c r="H19" s="43">
        <f t="shared" si="11"/>
        <v>0</v>
      </c>
      <c r="I19" s="67">
        <f>C19 * A27</f>
        <v>0</v>
      </c>
      <c r="J19" s="40">
        <f t="shared" si="12"/>
        <v>0</v>
      </c>
      <c r="K19" s="41">
        <f t="shared" si="13"/>
        <v>0</v>
      </c>
      <c r="L19" s="29"/>
      <c r="M19" s="40">
        <f t="shared" si="14"/>
        <v>0</v>
      </c>
      <c r="N19" s="2"/>
      <c r="O19" s="37">
        <f t="shared" si="15"/>
        <v>0</v>
      </c>
      <c r="P19" s="37">
        <f t="shared" si="16"/>
        <v>0</v>
      </c>
      <c r="Q19" s="2"/>
    </row>
    <row r="20" spans="1:17">
      <c r="A20" s="11"/>
      <c r="B20" s="48"/>
      <c r="C20" s="2"/>
      <c r="D20" s="2"/>
      <c r="E20" s="2"/>
      <c r="F20" s="27"/>
      <c r="G20" s="29"/>
      <c r="H20" s="43">
        <f t="shared" si="11"/>
        <v>0</v>
      </c>
      <c r="I20" s="67">
        <f>C20 * A27</f>
        <v>0</v>
      </c>
      <c r="J20" s="40">
        <f t="shared" si="12"/>
        <v>0</v>
      </c>
      <c r="K20" s="41">
        <f t="shared" si="13"/>
        <v>0</v>
      </c>
      <c r="L20" s="29"/>
      <c r="M20" s="40">
        <f t="shared" si="14"/>
        <v>0</v>
      </c>
      <c r="N20" s="2"/>
      <c r="O20" s="37">
        <f t="shared" si="15"/>
        <v>0</v>
      </c>
      <c r="P20" s="37">
        <f t="shared" si="16"/>
        <v>0</v>
      </c>
      <c r="Q20" s="2"/>
    </row>
    <row r="21" spans="1:17">
      <c r="A21" s="11"/>
      <c r="B21" s="48"/>
      <c r="C21" s="2"/>
      <c r="D21" s="2"/>
      <c r="E21" s="2"/>
      <c r="F21" s="27"/>
      <c r="G21" s="29"/>
      <c r="H21" s="43">
        <f t="shared" si="11"/>
        <v>0</v>
      </c>
      <c r="I21" s="67">
        <f>C21 * A27</f>
        <v>0</v>
      </c>
      <c r="J21" s="40">
        <f t="shared" si="12"/>
        <v>0</v>
      </c>
      <c r="K21" s="41">
        <f t="shared" si="13"/>
        <v>0</v>
      </c>
      <c r="L21" s="29"/>
      <c r="M21" s="40">
        <f t="shared" si="14"/>
        <v>0</v>
      </c>
      <c r="N21" s="2"/>
      <c r="O21" s="37">
        <f t="shared" si="15"/>
        <v>0</v>
      </c>
      <c r="P21" s="37">
        <f t="shared" si="16"/>
        <v>0</v>
      </c>
      <c r="Q21" s="2"/>
    </row>
    <row r="22" spans="1:17">
      <c r="A22" s="11"/>
      <c r="B22" s="48"/>
      <c r="C22" s="2"/>
      <c r="D22" s="2"/>
      <c r="E22" s="2"/>
      <c r="F22" s="27"/>
      <c r="G22" s="29"/>
      <c r="H22" s="43">
        <f t="shared" si="11"/>
        <v>0</v>
      </c>
      <c r="I22" s="67">
        <f>C22 * A27</f>
        <v>0</v>
      </c>
      <c r="J22" s="40">
        <f t="shared" si="12"/>
        <v>0</v>
      </c>
      <c r="K22" s="41">
        <f t="shared" si="13"/>
        <v>0</v>
      </c>
      <c r="L22" s="29"/>
      <c r="M22" s="40">
        <f t="shared" si="14"/>
        <v>0</v>
      </c>
      <c r="N22" s="2"/>
      <c r="O22" s="37">
        <f t="shared" si="15"/>
        <v>0</v>
      </c>
      <c r="P22" s="37">
        <f t="shared" si="16"/>
        <v>0</v>
      </c>
      <c r="Q22" s="2"/>
    </row>
    <row r="23" spans="1:17">
      <c r="F23" s="25"/>
      <c r="G23" s="25"/>
      <c r="H23" s="25"/>
      <c r="L23" s="4"/>
    </row>
    <row r="24" spans="1:17">
      <c r="F24" s="25"/>
      <c r="G24" s="25"/>
      <c r="H24" s="25"/>
      <c r="L24" s="4"/>
    </row>
    <row r="25" spans="1:17" ht="20" thickBot="1">
      <c r="F25" s="25"/>
      <c r="G25" s="25"/>
      <c r="H25" s="25"/>
      <c r="L25" s="4"/>
    </row>
    <row r="26" spans="1:17" ht="20" thickBot="1">
      <c r="A26" s="34" t="s">
        <v>42</v>
      </c>
      <c r="D26" s="5" t="s">
        <v>46</v>
      </c>
      <c r="E26" s="5" t="s">
        <v>50</v>
      </c>
      <c r="F26" s="5" t="s">
        <v>47</v>
      </c>
      <c r="G26" s="25"/>
      <c r="H26" s="45" t="s">
        <v>57</v>
      </c>
      <c r="I26" s="54">
        <f>SUM(F27:F53)</f>
        <v>79.427999999999997</v>
      </c>
      <c r="K26" s="87" t="s">
        <v>58</v>
      </c>
      <c r="L26" s="88"/>
      <c r="M26" s="88"/>
      <c r="N26" s="88"/>
      <c r="O26" s="89"/>
    </row>
    <row r="27" spans="1:17" ht="20" thickBot="1">
      <c r="A27" s="3">
        <v>0.6</v>
      </c>
      <c r="C27" s="33"/>
      <c r="D27" s="36">
        <f>K2 + N2 + F2 + H2 + O2</f>
        <v>0</v>
      </c>
      <c r="E27" s="36"/>
      <c r="F27" s="36">
        <f>E27-D27</f>
        <v>0</v>
      </c>
      <c r="G27" s="25"/>
      <c r="K27" s="94">
        <f>SUM(900-I26)</f>
        <v>820.572</v>
      </c>
      <c r="L27" s="90"/>
    </row>
    <row r="28" spans="1:17">
      <c r="C28" s="30"/>
      <c r="D28" s="35">
        <f>K3 + N3 + F3 + H3 + O3</f>
        <v>0</v>
      </c>
      <c r="E28" s="37"/>
      <c r="F28" s="36">
        <f t="shared" ref="F28:F31" si="17">E28-D28</f>
        <v>0</v>
      </c>
      <c r="G28" s="25"/>
      <c r="H28" s="25"/>
      <c r="L28" s="4"/>
    </row>
    <row r="29" spans="1:17">
      <c r="C29" s="60"/>
      <c r="D29" s="35">
        <f>K4 + N4 + F4 + H4 + O4</f>
        <v>20.571999999999999</v>
      </c>
      <c r="E29" s="37">
        <v>100</v>
      </c>
      <c r="F29" s="36">
        <f t="shared" si="17"/>
        <v>79.427999999999997</v>
      </c>
      <c r="G29" s="25"/>
      <c r="H29" s="25"/>
      <c r="L29" s="4"/>
    </row>
    <row r="30" spans="1:17">
      <c r="C30" s="60"/>
      <c r="D30" s="37">
        <f>K5 + N5 + F5 + H5 + O5</f>
        <v>0</v>
      </c>
      <c r="E30" s="37"/>
      <c r="F30" s="36">
        <f t="shared" si="17"/>
        <v>0</v>
      </c>
      <c r="G30" s="25"/>
      <c r="H30" s="25"/>
      <c r="L30" s="4"/>
    </row>
    <row r="31" spans="1:17">
      <c r="C31" s="11"/>
      <c r="D31" s="37">
        <f>K6 + N6 + F6 + H6 + O6</f>
        <v>0</v>
      </c>
      <c r="E31" s="37"/>
      <c r="F31" s="36">
        <f t="shared" si="17"/>
        <v>0</v>
      </c>
    </row>
    <row r="32" spans="1:17">
      <c r="C32" s="11"/>
      <c r="D32" s="37">
        <f>K7 + N7 + F7 + H7 + O7+P7</f>
        <v>0</v>
      </c>
      <c r="E32" s="37"/>
      <c r="F32" s="36">
        <f>E32-D32</f>
        <v>0</v>
      </c>
    </row>
    <row r="33" spans="3:7">
      <c r="C33" s="60"/>
      <c r="D33" s="37">
        <f>K8 + N8 + F8 + H8 + O8</f>
        <v>0</v>
      </c>
      <c r="E33" s="37"/>
      <c r="F33" s="36">
        <f t="shared" ref="F33:F45" si="18">E33-D33</f>
        <v>0</v>
      </c>
    </row>
    <row r="34" spans="3:7">
      <c r="C34" s="60"/>
      <c r="D34" s="37">
        <f t="shared" ref="D34:D45" si="19">K10 + N10 + F10 + H10 + O10</f>
        <v>0</v>
      </c>
      <c r="E34" s="37"/>
      <c r="F34" s="36">
        <f t="shared" si="18"/>
        <v>0</v>
      </c>
      <c r="G34" s="78"/>
    </row>
    <row r="35" spans="3:7">
      <c r="C35" s="60"/>
      <c r="D35" s="37">
        <f t="shared" si="19"/>
        <v>0</v>
      </c>
      <c r="E35" s="37"/>
      <c r="F35" s="36">
        <f t="shared" si="18"/>
        <v>0</v>
      </c>
    </row>
    <row r="36" spans="3:7">
      <c r="C36" s="60"/>
      <c r="D36" s="37">
        <f t="shared" si="19"/>
        <v>0</v>
      </c>
      <c r="E36" s="37"/>
      <c r="F36" s="36">
        <f t="shared" si="18"/>
        <v>0</v>
      </c>
    </row>
    <row r="37" spans="3:7">
      <c r="C37" s="11"/>
      <c r="D37" s="37">
        <f t="shared" si="19"/>
        <v>0</v>
      </c>
      <c r="E37" s="37"/>
      <c r="F37" s="36">
        <f t="shared" si="18"/>
        <v>0</v>
      </c>
    </row>
    <row r="38" spans="3:7">
      <c r="C38" s="60"/>
      <c r="D38" s="37">
        <f t="shared" si="19"/>
        <v>0</v>
      </c>
      <c r="E38" s="37"/>
      <c r="F38" s="36">
        <f t="shared" si="18"/>
        <v>0</v>
      </c>
    </row>
    <row r="39" spans="3:7">
      <c r="C39" s="60"/>
      <c r="D39" s="37">
        <f t="shared" si="19"/>
        <v>0</v>
      </c>
      <c r="E39" s="37"/>
      <c r="F39" s="36">
        <f t="shared" si="18"/>
        <v>0</v>
      </c>
    </row>
    <row r="40" spans="3:7">
      <c r="C40" s="60"/>
      <c r="D40" s="37">
        <f t="shared" si="19"/>
        <v>0</v>
      </c>
      <c r="E40" s="37"/>
      <c r="F40" s="36">
        <f t="shared" si="18"/>
        <v>0</v>
      </c>
    </row>
    <row r="41" spans="3:7">
      <c r="C41" s="11"/>
      <c r="D41" s="37">
        <f t="shared" si="19"/>
        <v>0</v>
      </c>
      <c r="E41" s="37"/>
      <c r="F41" s="36">
        <f t="shared" si="18"/>
        <v>0</v>
      </c>
    </row>
    <row r="42" spans="3:7">
      <c r="C42" s="60"/>
      <c r="D42" s="37">
        <f t="shared" si="19"/>
        <v>0</v>
      </c>
      <c r="E42" s="37"/>
      <c r="F42" s="36">
        <f t="shared" si="18"/>
        <v>0</v>
      </c>
    </row>
    <row r="43" spans="3:7">
      <c r="C43" s="11"/>
      <c r="D43" s="37">
        <f t="shared" si="19"/>
        <v>0</v>
      </c>
      <c r="E43" s="37"/>
      <c r="F43" s="36">
        <f t="shared" si="18"/>
        <v>0</v>
      </c>
    </row>
    <row r="44" spans="3:7">
      <c r="C44" s="60"/>
      <c r="D44" s="37">
        <f t="shared" si="19"/>
        <v>0</v>
      </c>
      <c r="E44" s="37"/>
      <c r="F44" s="36">
        <f t="shared" si="18"/>
        <v>0</v>
      </c>
    </row>
    <row r="45" spans="3:7">
      <c r="C45" s="11"/>
      <c r="D45" s="37">
        <f t="shared" si="19"/>
        <v>0</v>
      </c>
      <c r="E45" s="37"/>
      <c r="F45" s="36">
        <f t="shared" si="18"/>
        <v>0</v>
      </c>
    </row>
  </sheetData>
  <mergeCells count="2">
    <mergeCell ref="K26:O26"/>
    <mergeCell ref="K27:L27"/>
  </mergeCells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14294E-EC8A-9149-BEA0-488001490C6D}">
  <dimension ref="A1:C15"/>
  <sheetViews>
    <sheetView workbookViewId="0">
      <selection activeCell="A3" sqref="A3"/>
    </sheetView>
  </sheetViews>
  <sheetFormatPr baseColWidth="10" defaultRowHeight="16"/>
  <cols>
    <col min="1" max="1" width="62" customWidth="1"/>
    <col min="2" max="2" width="10" bestFit="1" customWidth="1"/>
    <col min="3" max="3" width="40.6640625" bestFit="1" customWidth="1"/>
  </cols>
  <sheetData>
    <row r="1" spans="1:3" ht="20" thickBot="1">
      <c r="A1" s="91" t="s">
        <v>0</v>
      </c>
      <c r="B1" s="92"/>
      <c r="C1" s="93"/>
    </row>
    <row r="2" spans="1:3" ht="20" thickBot="1">
      <c r="A2" s="4"/>
      <c r="B2" s="4"/>
      <c r="C2" s="4"/>
    </row>
    <row r="3" spans="1:3" ht="20" thickBot="1">
      <c r="A3" s="5" t="s">
        <v>1</v>
      </c>
      <c r="B3" s="5" t="s">
        <v>2</v>
      </c>
      <c r="C3" s="5" t="s">
        <v>3</v>
      </c>
    </row>
    <row r="4" spans="1:3" ht="19">
      <c r="A4" s="3" t="s">
        <v>4</v>
      </c>
      <c r="B4" s="6">
        <v>739</v>
      </c>
      <c r="C4" s="8" t="s">
        <v>5</v>
      </c>
    </row>
    <row r="5" spans="1:3" ht="19">
      <c r="A5" s="2" t="s">
        <v>6</v>
      </c>
      <c r="B5" s="7">
        <v>59</v>
      </c>
      <c r="C5" s="9" t="s">
        <v>7</v>
      </c>
    </row>
    <row r="6" spans="1:3" ht="19">
      <c r="A6" s="2" t="s">
        <v>8</v>
      </c>
      <c r="B6" s="7">
        <v>23</v>
      </c>
      <c r="C6" s="9" t="s">
        <v>9</v>
      </c>
    </row>
    <row r="7" spans="1:3" ht="19">
      <c r="A7" s="2" t="s">
        <v>10</v>
      </c>
      <c r="B7" s="7" t="s">
        <v>37</v>
      </c>
      <c r="C7" s="9" t="s">
        <v>11</v>
      </c>
    </row>
    <row r="8" spans="1:3" ht="19">
      <c r="A8" s="2" t="s">
        <v>12</v>
      </c>
      <c r="B8" s="7" t="s">
        <v>13</v>
      </c>
      <c r="C8" s="9" t="s">
        <v>11</v>
      </c>
    </row>
    <row r="9" spans="1:3" ht="19">
      <c r="A9" s="2" t="s">
        <v>14</v>
      </c>
      <c r="B9" s="7">
        <v>3</v>
      </c>
      <c r="C9" s="9" t="s">
        <v>11</v>
      </c>
    </row>
    <row r="10" spans="1:3" ht="19">
      <c r="A10" s="2" t="s">
        <v>15</v>
      </c>
      <c r="B10" s="7" t="s">
        <v>16</v>
      </c>
      <c r="C10" s="9" t="s">
        <v>11</v>
      </c>
    </row>
    <row r="11" spans="1:3" ht="19">
      <c r="A11" s="2" t="s">
        <v>17</v>
      </c>
      <c r="B11" s="7" t="s">
        <v>38</v>
      </c>
      <c r="C11" s="9" t="s">
        <v>18</v>
      </c>
    </row>
    <row r="12" spans="1:3" ht="19">
      <c r="A12" s="2" t="s">
        <v>19</v>
      </c>
      <c r="B12" s="7" t="s">
        <v>20</v>
      </c>
      <c r="C12" s="9" t="s">
        <v>11</v>
      </c>
    </row>
    <row r="13" spans="1:3" ht="19">
      <c r="A13" s="2" t="s">
        <v>21</v>
      </c>
      <c r="B13" s="7" t="s">
        <v>22</v>
      </c>
      <c r="C13" s="9" t="s">
        <v>18</v>
      </c>
    </row>
    <row r="14" spans="1:3" ht="19">
      <c r="A14" s="2" t="s">
        <v>23</v>
      </c>
      <c r="B14" s="7" t="s">
        <v>24</v>
      </c>
      <c r="C14" s="9" t="s">
        <v>18</v>
      </c>
    </row>
    <row r="15" spans="1:3" ht="20">
      <c r="A15" s="10" t="s">
        <v>25</v>
      </c>
      <c r="B15" s="11" t="s">
        <v>26</v>
      </c>
      <c r="C15" s="12" t="s">
        <v>27</v>
      </c>
    </row>
  </sheetData>
  <mergeCells count="1">
    <mergeCell ref="A1:C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Suivi prise de </vt:lpstr>
      <vt:lpstr>Feuil1</vt:lpstr>
      <vt:lpstr>Tableau Explicatif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Rony Mélinard</dc:creator>
  <cp:lastModifiedBy>Rony Mélinard</cp:lastModifiedBy>
  <dcterms:created xsi:type="dcterms:W3CDTF">2024-08-03T01:24:58Z</dcterms:created>
  <dcterms:modified xsi:type="dcterms:W3CDTF">2024-10-21T23:14:06Z</dcterms:modified>
</cp:coreProperties>
</file>