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.berge\Desktop\"/>
    </mc:Choice>
  </mc:AlternateContent>
  <xr:revisionPtr revIDLastSave="0" documentId="13_ncr:1_{26DD533C-E619-4CB9-93D8-247BAE297883}" xr6:coauthVersionLast="47" xr6:coauthVersionMax="47" xr10:uidLastSave="{00000000-0000-0000-0000-000000000000}"/>
  <bookViews>
    <workbookView xWindow="-120" yWindow="-120" windowWidth="29040" windowHeight="15720" xr2:uid="{483AFA91-E2A0-4F56-A401-BDC518C44A9D}"/>
  </bookViews>
  <sheets>
    <sheet name="Data" sheetId="2" r:id="rId1"/>
    <sheet name="INDIC_Criticité3" sheetId="3" r:id="rId2"/>
    <sheet name="INDIC_Criticité2" sheetId="4" r:id="rId3"/>
    <sheet name="INDIC_Criticité1" sheetId="5" r:id="rId4"/>
  </sheets>
  <externalReferences>
    <externalReference r:id="rId5"/>
  </externalReferences>
  <definedNames>
    <definedName name="CRITICITE">[1]TABLE!$E$2:$E$4</definedName>
    <definedName name="ORIGINE">[1]TABLE!$F$2:$F$9</definedName>
    <definedName name="PERSONNE">[1]TABLE!$D$2:$D$29</definedName>
    <definedName name="PROCESSUS">[1]TABLE!$B$2:$B$13</definedName>
    <definedName name="STATUT">[1]TABLE!$H$2:$H$5</definedName>
    <definedName name="SYSTEME">[1]TABLE!$A$2:$A$5</definedName>
    <definedName name="TYPE">[1]TABLE!$G$2:$G$3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5" l="1"/>
  <c r="D1" i="5"/>
  <c r="E1" i="5"/>
  <c r="F1" i="5"/>
  <c r="G1" i="5"/>
  <c r="H1" i="5"/>
  <c r="I1" i="5"/>
  <c r="J1" i="5"/>
  <c r="K1" i="5"/>
  <c r="L1" i="5"/>
  <c r="M1" i="5"/>
  <c r="B1" i="5"/>
  <c r="C1" i="4"/>
  <c r="D1" i="4"/>
  <c r="E1" i="4"/>
  <c r="F1" i="4"/>
  <c r="G1" i="4"/>
  <c r="H1" i="4"/>
  <c r="I1" i="4"/>
  <c r="J1" i="4"/>
  <c r="K1" i="4"/>
  <c r="L1" i="4"/>
  <c r="M1" i="4"/>
  <c r="B1" i="4"/>
  <c r="F2" i="5"/>
  <c r="G2" i="5"/>
  <c r="E2" i="5"/>
  <c r="D2" i="5"/>
  <c r="C2" i="5"/>
  <c r="B2" i="5"/>
  <c r="G2" i="4"/>
  <c r="H2" i="4"/>
  <c r="B2" i="4"/>
  <c r="C2" i="4"/>
  <c r="D2" i="4"/>
  <c r="E2" i="4"/>
  <c r="F2" i="4"/>
  <c r="I2" i="4"/>
  <c r="B2" i="3"/>
  <c r="M2" i="5"/>
  <c r="L2" i="5"/>
  <c r="K2" i="5"/>
  <c r="J2" i="5"/>
  <c r="I2" i="5"/>
  <c r="H2" i="5"/>
  <c r="M2" i="4"/>
  <c r="L2" i="4"/>
  <c r="K2" i="4"/>
  <c r="J2" i="4"/>
  <c r="M2" i="3"/>
  <c r="L2" i="3"/>
  <c r="K2" i="3"/>
  <c r="J2" i="3"/>
  <c r="I2" i="3"/>
  <c r="H2" i="3"/>
  <c r="G2" i="3"/>
  <c r="F2" i="3"/>
  <c r="E2" i="3"/>
  <c r="D2" i="3"/>
  <c r="C2" i="3"/>
  <c r="M1" i="3"/>
  <c r="L1" i="3"/>
  <c r="K1" i="3"/>
  <c r="J1" i="3"/>
  <c r="I1" i="3"/>
  <c r="H1" i="3"/>
  <c r="G1" i="3"/>
  <c r="F1" i="3"/>
  <c r="E1" i="3"/>
  <c r="D1" i="3"/>
  <c r="C1" i="3"/>
  <c r="B1" i="3"/>
  <c r="Y7" i="2" l="1"/>
  <c r="Y6" i="2"/>
  <c r="Y5" i="2"/>
  <c r="Y4" i="2"/>
  <c r="Y3" i="2"/>
  <c r="Y2" i="2"/>
</calcChain>
</file>

<file path=xl/sharedStrings.xml><?xml version="1.0" encoding="utf-8"?>
<sst xmlns="http://schemas.openxmlformats.org/spreadsheetml/2006/main" count="55" uniqueCount="39">
  <si>
    <t>N° NC SNDC</t>
  </si>
  <si>
    <t>Système</t>
  </si>
  <si>
    <t>Origine</t>
  </si>
  <si>
    <t>Processus</t>
  </si>
  <si>
    <t>Date Saisie</t>
  </si>
  <si>
    <t>Niveau de Criticité</t>
  </si>
  <si>
    <t>Description de la NC</t>
  </si>
  <si>
    <t>Analyse- Cause</t>
  </si>
  <si>
    <t>Curatif
Préventif</t>
  </si>
  <si>
    <t>Responsable Traitement</t>
  </si>
  <si>
    <t>Action Curative
Action Préventive</t>
  </si>
  <si>
    <t>Délai Action</t>
  </si>
  <si>
    <t>Responsable Vérification</t>
  </si>
  <si>
    <t>Statut action curative</t>
  </si>
  <si>
    <t>Date Statut A.Cu</t>
  </si>
  <si>
    <r>
      <t xml:space="preserve"> Action Corrective
</t>
    </r>
    <r>
      <rPr>
        <sz val="12"/>
        <rFont val="Calibri"/>
        <family val="2"/>
      </rPr>
      <t xml:space="preserve">(Corriger </t>
    </r>
    <r>
      <rPr>
        <u/>
        <sz val="12"/>
        <rFont val="Calibri"/>
        <family val="2"/>
      </rPr>
      <t>la cause</t>
    </r>
    <r>
      <rPr>
        <sz val="12"/>
        <rFont val="Calibri"/>
        <family val="2"/>
      </rPr>
      <t xml:space="preserve"> de la non-conformité
pour éviter qu'elle ne se reproduise)</t>
    </r>
  </si>
  <si>
    <t>Statut action corrective</t>
  </si>
  <si>
    <t>Date Statut A.Co</t>
  </si>
  <si>
    <t>Statut Final</t>
  </si>
  <si>
    <t xml:space="preserve">Vérifié par </t>
  </si>
  <si>
    <t>Date de clôture</t>
  </si>
  <si>
    <t>Clôture fictive</t>
  </si>
  <si>
    <t>Durée de traitement</t>
  </si>
  <si>
    <t>Commentaires</t>
  </si>
  <si>
    <t>24-AI-33</t>
  </si>
  <si>
    <t xml:space="preserve"> </t>
  </si>
  <si>
    <t>24-AI-34</t>
  </si>
  <si>
    <t>24-AI-35</t>
  </si>
  <si>
    <t>24-AI-36</t>
  </si>
  <si>
    <t>24-AI-37</t>
  </si>
  <si>
    <t>24-AI-38</t>
  </si>
  <si>
    <t>Nbre de clôture ce mois</t>
  </si>
  <si>
    <t>Nbre d'Ouverture ce mois</t>
  </si>
  <si>
    <t>Nbre en traitement ce mois</t>
  </si>
  <si>
    <t>Entre 3 et 6 Mois</t>
  </si>
  <si>
    <t>Inférieures à 3 Mois</t>
  </si>
  <si>
    <t>Entre 6 et 12 Mois</t>
  </si>
  <si>
    <t>Supérieures à 12 Mois</t>
  </si>
  <si>
    <t>Date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</si>
</sst>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u/>
      <sz val="12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14" fontId="2" fillId="4" borderId="1" xfId="1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4" fontId="2" fillId="5" borderId="1" xfId="1" applyNumberFormat="1" applyFont="1" applyFill="1" applyBorder="1" applyAlignment="1">
      <alignment horizontal="center" vertical="center" wrapText="1"/>
    </xf>
    <xf numFmtId="14" fontId="2" fillId="6" borderId="1" xfId="1" applyNumberFormat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0" xfId="1"/>
    <xf numFmtId="14" fontId="7" fillId="8" borderId="1" xfId="1" applyNumberFormat="1" applyFont="1" applyFill="1" applyBorder="1" applyAlignment="1">
      <alignment horizontal="center" vertical="center"/>
    </xf>
    <xf numFmtId="14" fontId="6" fillId="9" borderId="1" xfId="1" applyNumberFormat="1" applyFont="1" applyFill="1" applyBorder="1" applyAlignment="1">
      <alignment horizontal="center" vertical="center"/>
    </xf>
    <xf numFmtId="14" fontId="6" fillId="7" borderId="1" xfId="1" applyNumberFormat="1" applyFont="1" applyFill="1" applyBorder="1" applyAlignment="1">
      <alignment horizontal="center" vertical="center"/>
    </xf>
    <xf numFmtId="14" fontId="6" fillId="10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49D3D625-530B-4C4B-930B-75E1FB68A60F}"/>
  </cellStyles>
  <dxfs count="15"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Service%20Qualite\01_QUALITE-SYSTEME\04_SUIVI-FNC\01_SYSTEME\NC_SMQ.xlsx" TargetMode="External"/><Relationship Id="rId1" Type="http://schemas.openxmlformats.org/officeDocument/2006/relationships/externalLinkPath" Target="file:///Y:\Service%20Qualite\01_QUALITE-SYSTEME\04_SUIVI-FNC\01_SYSTEME\NC_SM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CSys_Total"/>
      <sheetName val="TABLE"/>
      <sheetName val="INDIC_Global"/>
      <sheetName val="INDIC_NCMAJ"/>
      <sheetName val="INDIC_NCMin"/>
      <sheetName val="INDIC_Obs"/>
      <sheetName val="INDIC_Processus"/>
      <sheetName val="REPORTING_RC_DRAFT"/>
    </sheetNames>
    <sheetDataSet>
      <sheetData sheetId="0"/>
      <sheetData sheetId="1">
        <row r="2">
          <cell r="A2" t="str">
            <v>Environnement</v>
          </cell>
          <cell r="B2" t="str">
            <v>P1 - SMQ</v>
          </cell>
          <cell r="D2" t="str">
            <v>ACKERMANN.A</v>
          </cell>
          <cell r="E2">
            <v>1</v>
          </cell>
          <cell r="F2" t="str">
            <v>AUDIT_EXTERNE</v>
          </cell>
          <cell r="G2" t="str">
            <v>CURATIF</v>
          </cell>
          <cell r="H2" t="str">
            <v>VALIDEE</v>
          </cell>
        </row>
        <row r="3">
          <cell r="A3" t="str">
            <v>Qualité</v>
          </cell>
          <cell r="B3" t="str">
            <v>P2 - Vendre</v>
          </cell>
          <cell r="D3" t="str">
            <v>AUSSEILL.V</v>
          </cell>
          <cell r="E3">
            <v>2</v>
          </cell>
          <cell r="F3" t="str">
            <v>AUDIT_FOURNISSEUR</v>
          </cell>
          <cell r="G3" t="str">
            <v>PREVENTIF</v>
          </cell>
          <cell r="H3" t="str">
            <v>REFUSEE</v>
          </cell>
        </row>
        <row r="4">
          <cell r="A4" t="str">
            <v>Sécurité</v>
          </cell>
          <cell r="B4" t="str">
            <v>P3 - Concevoir</v>
          </cell>
          <cell r="D4" t="str">
            <v>AZIN.T</v>
          </cell>
          <cell r="E4">
            <v>3</v>
          </cell>
          <cell r="F4" t="str">
            <v>AUDIT_INTERNE</v>
          </cell>
          <cell r="H4" t="str">
            <v>ABANDONNEE</v>
          </cell>
        </row>
        <row r="5">
          <cell r="A5" t="str">
            <v>RSE</v>
          </cell>
          <cell r="B5" t="str">
            <v>P4 - Fabriquer</v>
          </cell>
          <cell r="D5" t="str">
            <v>BAUCHET.T</v>
          </cell>
          <cell r="F5" t="str">
            <v>REMONTEE_EXTERNE</v>
          </cell>
          <cell r="H5" t="str">
            <v>NON-APPLICABLE</v>
          </cell>
        </row>
        <row r="6">
          <cell r="B6" t="str">
            <v>P5 - Acheter</v>
          </cell>
          <cell r="D6" t="str">
            <v>BERDOULAT.J</v>
          </cell>
          <cell r="F6" t="str">
            <v>REMONTEE_INTERNE</v>
          </cell>
        </row>
        <row r="7">
          <cell r="B7" t="str">
            <v>P6 - Supporter</v>
          </cell>
          <cell r="D7" t="str">
            <v>BERDOULAT.R</v>
          </cell>
          <cell r="F7" t="str">
            <v>REVUE_DIRECTION</v>
          </cell>
        </row>
        <row r="8">
          <cell r="B8" t="str">
            <v>P7 - RH</v>
          </cell>
          <cell r="D8" t="str">
            <v>BERGE.J</v>
          </cell>
          <cell r="F8" t="str">
            <v>REVUE_PROCESSUS</v>
          </cell>
        </row>
        <row r="9">
          <cell r="B9" t="str">
            <v>P8 - RM</v>
          </cell>
          <cell r="D9" t="str">
            <v>CASTERAS.A</v>
          </cell>
          <cell r="F9" t="str">
            <v>EN-9100</v>
          </cell>
        </row>
        <row r="10">
          <cell r="B10" t="str">
            <v>P9 - SI</v>
          </cell>
          <cell r="D10" t="str">
            <v>DALL'ACQUA.H</v>
          </cell>
        </row>
        <row r="11">
          <cell r="B11" t="str">
            <v>ENVIRONNEMENT</v>
          </cell>
          <cell r="D11" t="str">
            <v>DARAS.J</v>
          </cell>
        </row>
        <row r="12">
          <cell r="B12" t="str">
            <v>RSE</v>
          </cell>
          <cell r="D12" t="str">
            <v>DE_KOKER.JP</v>
          </cell>
        </row>
        <row r="13">
          <cell r="B13" t="str">
            <v>SECURITE</v>
          </cell>
          <cell r="D13" t="str">
            <v>GOMES.D</v>
          </cell>
        </row>
        <row r="14">
          <cell r="D14" t="str">
            <v>GUITTARD.JM</v>
          </cell>
        </row>
        <row r="15">
          <cell r="D15" t="str">
            <v>LARROQUE.N</v>
          </cell>
        </row>
        <row r="16">
          <cell r="D16" t="str">
            <v>LEBOEUF.I</v>
          </cell>
        </row>
        <row r="17">
          <cell r="D17" t="str">
            <v>LOPEZ.L</v>
          </cell>
        </row>
        <row r="18">
          <cell r="D18" t="str">
            <v>MARGUET.F</v>
          </cell>
        </row>
        <row r="19">
          <cell r="D19" t="str">
            <v>MARTINEZ.D</v>
          </cell>
        </row>
        <row r="20">
          <cell r="D20" t="str">
            <v>MASSAT.D</v>
          </cell>
        </row>
        <row r="21">
          <cell r="D21" t="str">
            <v>MEYER.J</v>
          </cell>
        </row>
        <row r="22">
          <cell r="D22" t="str">
            <v>MONTEIL.S</v>
          </cell>
        </row>
        <row r="23">
          <cell r="D23" t="str">
            <v>PEUPIER.C</v>
          </cell>
        </row>
        <row r="24">
          <cell r="D24" t="str">
            <v>RODRIGUEZ.F</v>
          </cell>
        </row>
        <row r="25">
          <cell r="D25" t="str">
            <v>SALVADOR.K</v>
          </cell>
        </row>
        <row r="26">
          <cell r="D26" t="str">
            <v>SANCHEZ.N</v>
          </cell>
        </row>
        <row r="27">
          <cell r="D27" t="str">
            <v>TARRIE.R</v>
          </cell>
        </row>
        <row r="28">
          <cell r="D28" t="str">
            <v>TOCANIER.C</v>
          </cell>
        </row>
        <row r="29">
          <cell r="D29" t="str">
            <v>VIALARD.F</v>
          </cell>
        </row>
      </sheetData>
      <sheetData sheetId="2"/>
      <sheetData sheetId="3">
        <row r="1">
          <cell r="B1">
            <v>45291</v>
          </cell>
          <cell r="C1">
            <v>45260</v>
          </cell>
          <cell r="D1">
            <v>45230</v>
          </cell>
          <cell r="E1">
            <v>45199</v>
          </cell>
          <cell r="F1">
            <v>45169</v>
          </cell>
          <cell r="G1">
            <v>45138</v>
          </cell>
          <cell r="H1">
            <v>45107</v>
          </cell>
          <cell r="I1">
            <v>45077</v>
          </cell>
          <cell r="J1">
            <v>45046</v>
          </cell>
          <cell r="K1">
            <v>45016</v>
          </cell>
          <cell r="L1">
            <v>44985</v>
          </cell>
          <cell r="M1">
            <v>44957</v>
          </cell>
        </row>
        <row r="4">
          <cell r="A4" t="str">
            <v>NC supérieures à 6 Mois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1</v>
          </cell>
          <cell r="I4">
            <v>1</v>
          </cell>
          <cell r="J4">
            <v>1</v>
          </cell>
          <cell r="K4">
            <v>0</v>
          </cell>
          <cell r="L4">
            <v>0</v>
          </cell>
          <cell r="M4">
            <v>0</v>
          </cell>
        </row>
        <row r="5">
          <cell r="A5" t="str">
            <v>NC entre 3 et 6 Mois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</v>
          </cell>
          <cell r="K5">
            <v>2</v>
          </cell>
          <cell r="L5">
            <v>2</v>
          </cell>
          <cell r="M5">
            <v>2</v>
          </cell>
        </row>
        <row r="6">
          <cell r="A6" t="str">
            <v>NC entre 1 et 3 Mois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1</v>
          </cell>
          <cell r="L6">
            <v>1</v>
          </cell>
          <cell r="M6">
            <v>3</v>
          </cell>
        </row>
        <row r="7">
          <cell r="A7" t="str">
            <v>NC inférieures à 1 Mois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A0353-11DF-4F28-9BAE-B737753A0289}">
  <sheetPr codeName="Feuil2"/>
  <dimension ref="A1:AB7"/>
  <sheetViews>
    <sheetView tabSelected="1" workbookViewId="0">
      <selection activeCell="E20" sqref="E20"/>
    </sheetView>
  </sheetViews>
  <sheetFormatPr baseColWidth="10" defaultRowHeight="15" x14ac:dyDescent="0.25"/>
  <sheetData>
    <row r="1" spans="1:28" s="13" customFormat="1" ht="18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4" t="s">
        <v>11</v>
      </c>
      <c r="M1" s="3" t="s">
        <v>12</v>
      </c>
      <c r="N1" s="3" t="s">
        <v>13</v>
      </c>
      <c r="O1" s="4" t="s">
        <v>14</v>
      </c>
      <c r="P1" s="5" t="s">
        <v>15</v>
      </c>
      <c r="Q1" s="6" t="s">
        <v>11</v>
      </c>
      <c r="R1" s="5" t="s">
        <v>12</v>
      </c>
      <c r="S1" s="5" t="s">
        <v>16</v>
      </c>
      <c r="T1" s="6" t="s">
        <v>17</v>
      </c>
      <c r="U1" s="7" t="s">
        <v>18</v>
      </c>
      <c r="V1" s="7" t="s">
        <v>19</v>
      </c>
      <c r="W1" s="8" t="s">
        <v>20</v>
      </c>
      <c r="X1" s="9" t="s">
        <v>21</v>
      </c>
      <c r="Y1" s="10" t="s">
        <v>22</v>
      </c>
      <c r="Z1" s="10" t="s">
        <v>23</v>
      </c>
      <c r="AA1" s="11"/>
      <c r="AB1" s="12"/>
    </row>
    <row r="2" spans="1:28" s="13" customFormat="1" ht="15.75" x14ac:dyDescent="0.25">
      <c r="A2" s="14" t="s">
        <v>24</v>
      </c>
      <c r="B2" s="14"/>
      <c r="C2" s="14"/>
      <c r="D2" s="14"/>
      <c r="E2" s="15">
        <v>45460</v>
      </c>
      <c r="F2" s="14">
        <v>2</v>
      </c>
      <c r="G2" s="16"/>
      <c r="H2" s="16"/>
      <c r="I2" s="14"/>
      <c r="J2" s="14" t="s">
        <v>25</v>
      </c>
      <c r="K2" s="17"/>
      <c r="L2" s="15"/>
      <c r="M2" s="14"/>
      <c r="N2" s="14"/>
      <c r="O2" s="15"/>
      <c r="P2" s="16"/>
      <c r="Q2" s="14"/>
      <c r="R2" s="14"/>
      <c r="S2" s="14"/>
      <c r="T2" s="15"/>
      <c r="U2" s="14"/>
      <c r="V2" s="14"/>
      <c r="W2" s="15">
        <v>45579</v>
      </c>
      <c r="X2" s="15">
        <v>45579</v>
      </c>
      <c r="Y2" s="14">
        <f>X2-E2</f>
        <v>119</v>
      </c>
      <c r="Z2" s="16"/>
      <c r="AA2" s="11"/>
      <c r="AB2" s="12"/>
    </row>
    <row r="3" spans="1:28" x14ac:dyDescent="0.25">
      <c r="A3" s="14" t="s">
        <v>26</v>
      </c>
      <c r="B3" s="18"/>
      <c r="C3" s="18"/>
      <c r="D3" s="18"/>
      <c r="E3" s="15">
        <v>45485</v>
      </c>
      <c r="F3" s="19">
        <v>3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5">
        <v>45597</v>
      </c>
      <c r="Y3" s="14">
        <f t="shared" ref="Y3:Y7" si="0">X3-E3</f>
        <v>112</v>
      </c>
      <c r="Z3" s="18"/>
    </row>
    <row r="4" spans="1:28" x14ac:dyDescent="0.25">
      <c r="A4" s="14" t="s">
        <v>27</v>
      </c>
      <c r="B4" s="18"/>
      <c r="C4" s="18"/>
      <c r="D4" s="18"/>
      <c r="E4" s="15">
        <v>45498</v>
      </c>
      <c r="F4" s="19">
        <v>1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5">
        <v>45597</v>
      </c>
      <c r="Y4" s="14">
        <f t="shared" si="0"/>
        <v>99</v>
      </c>
      <c r="Z4" s="18"/>
    </row>
    <row r="5" spans="1:28" x14ac:dyDescent="0.25">
      <c r="A5" s="14" t="s">
        <v>28</v>
      </c>
      <c r="B5" s="18"/>
      <c r="C5" s="18"/>
      <c r="D5" s="18"/>
      <c r="E5" s="15">
        <v>45509</v>
      </c>
      <c r="F5" s="19">
        <v>2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5">
        <v>45592</v>
      </c>
      <c r="X5" s="15">
        <v>45592</v>
      </c>
      <c r="Y5" s="14">
        <f t="shared" si="0"/>
        <v>83</v>
      </c>
      <c r="Z5" s="18"/>
    </row>
    <row r="6" spans="1:28" x14ac:dyDescent="0.25">
      <c r="A6" s="14" t="s">
        <v>29</v>
      </c>
      <c r="B6" s="18"/>
      <c r="C6" s="18"/>
      <c r="D6" s="18"/>
      <c r="E6" s="15">
        <v>45565</v>
      </c>
      <c r="F6" s="19">
        <v>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5">
        <v>45597</v>
      </c>
      <c r="Y6" s="14">
        <f t="shared" si="0"/>
        <v>32</v>
      </c>
      <c r="Z6" s="18"/>
    </row>
    <row r="7" spans="1:28" x14ac:dyDescent="0.25">
      <c r="A7" s="14" t="s">
        <v>30</v>
      </c>
      <c r="B7" s="18"/>
      <c r="C7" s="18"/>
      <c r="D7" s="18"/>
      <c r="E7" s="15">
        <v>45570</v>
      </c>
      <c r="F7" s="19">
        <v>3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5">
        <v>45597</v>
      </c>
      <c r="Y7" s="14">
        <f t="shared" si="0"/>
        <v>27</v>
      </c>
      <c r="Z7" s="18"/>
    </row>
  </sheetData>
  <conditionalFormatting sqref="A2:Z2 A3:A7 Y3:Y7">
    <cfRule type="expression" dxfId="14" priority="13">
      <formula>$U2="REFUSEE"</formula>
    </cfRule>
    <cfRule type="expression" dxfId="13" priority="14">
      <formula>$U2="ABANDONNEE"</formula>
    </cfRule>
    <cfRule type="expression" dxfId="12" priority="15">
      <formula>$U2="VALIDEE"</formula>
    </cfRule>
  </conditionalFormatting>
  <conditionalFormatting sqref="X3:X4">
    <cfRule type="expression" dxfId="11" priority="10">
      <formula>$U3="REFUSEE"</formula>
    </cfRule>
    <cfRule type="expression" dxfId="10" priority="11">
      <formula>$U3="ABANDONNEE"</formula>
    </cfRule>
    <cfRule type="expression" dxfId="9" priority="12">
      <formula>$U3="VALIDEE"</formula>
    </cfRule>
  </conditionalFormatting>
  <conditionalFormatting sqref="X5:X7">
    <cfRule type="expression" dxfId="8" priority="7">
      <formula>$U5="REFUSEE"</formula>
    </cfRule>
    <cfRule type="expression" dxfId="7" priority="8">
      <formula>$U5="ABANDONNEE"</formula>
    </cfRule>
    <cfRule type="expression" dxfId="6" priority="9">
      <formula>$U5="VALIDEE"</formula>
    </cfRule>
  </conditionalFormatting>
  <conditionalFormatting sqref="W5">
    <cfRule type="expression" dxfId="5" priority="4">
      <formula>$U5="REFUSEE"</formula>
    </cfRule>
    <cfRule type="expression" dxfId="4" priority="5">
      <formula>$U5="ABANDONNEE"</formula>
    </cfRule>
    <cfRule type="expression" dxfId="3" priority="6">
      <formula>$U5="VALIDEE"</formula>
    </cfRule>
  </conditionalFormatting>
  <conditionalFormatting sqref="E3:E7">
    <cfRule type="expression" dxfId="2" priority="1">
      <formula>$U3="REFUSEE"</formula>
    </cfRule>
    <cfRule type="expression" dxfId="1" priority="2">
      <formula>$U3="ABANDONNEE"</formula>
    </cfRule>
    <cfRule type="expression" dxfId="0" priority="3">
      <formula>$U3="VALIDEE"</formula>
    </cfRule>
  </conditionalFormatting>
  <dataValidations count="8">
    <dataValidation type="list" allowBlank="1" showInputMessage="1" showErrorMessage="1" sqref="D1:D2" xr:uid="{1C03F976-0589-4F59-94E1-064D39533D64}">
      <formula1>PROCESSUS</formula1>
    </dataValidation>
    <dataValidation type="list" allowBlank="1" showInputMessage="1" sqref="J1:J2" xr:uid="{B750A96B-9C6B-4782-A330-6AF948D97723}">
      <formula1>PERSONNE</formula1>
    </dataValidation>
    <dataValidation type="list" allowBlank="1" showInputMessage="1" showErrorMessage="1" sqref="V1:V2 R1:R2 M1:M2" xr:uid="{1535BAAE-D19E-4C7F-BA9D-28155FC1B759}">
      <formula1>PERSONNE</formula1>
    </dataValidation>
    <dataValidation type="list" allowBlank="1" showInputMessage="1" showErrorMessage="1" sqref="I1:I2" xr:uid="{D819C4A6-1EA2-4EE3-BFA2-06AAE627CFCA}">
      <formula1>TYPE</formula1>
    </dataValidation>
    <dataValidation type="list" allowBlank="1" showInputMessage="1" showErrorMessage="1" sqref="F1:F2" xr:uid="{2E9CAFD2-4AFA-4FF1-8764-B5349F1085A9}">
      <formula1>CRITICITE</formula1>
    </dataValidation>
    <dataValidation type="list" allowBlank="1" showInputMessage="1" showErrorMessage="1" sqref="C1:C2" xr:uid="{FA2CF5E7-3969-42D0-B583-48CF558D2F0F}">
      <formula1>ORIGINE</formula1>
    </dataValidation>
    <dataValidation type="list" allowBlank="1" showInputMessage="1" showErrorMessage="1" sqref="B1:B2" xr:uid="{267253AE-9D33-4EBB-B42D-57F76F0F9D78}">
      <formula1>SYSTEME</formula1>
    </dataValidation>
    <dataValidation type="list" allowBlank="1" showInputMessage="1" showErrorMessage="1" sqref="U1:U2 S1:S2 N1:N2" xr:uid="{790D42A6-03DE-4BB5-83D3-CA234F7F09EF}">
      <formula1>STATUT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BA6B7-D267-4D26-BB6E-BD899EC01B92}">
  <sheetPr codeName="Feuil1"/>
  <dimension ref="A1:P36"/>
  <sheetViews>
    <sheetView workbookViewId="0">
      <selection activeCell="H21" sqref="H21"/>
    </sheetView>
  </sheetViews>
  <sheetFormatPr baseColWidth="10" defaultRowHeight="15" x14ac:dyDescent="0.25"/>
  <cols>
    <col min="1" max="1" width="27.140625" customWidth="1"/>
  </cols>
  <sheetData>
    <row r="1" spans="1:16" x14ac:dyDescent="0.25">
      <c r="B1" s="23">
        <f>DATE(YEAR(P1), MONTH(P1),DAY(P1)-1)</f>
        <v>45596</v>
      </c>
      <c r="C1" s="23">
        <f>DATE(YEAR(P1), MONTH(P1)-1,DAY(P1)-1)</f>
        <v>45565</v>
      </c>
      <c r="D1" s="23">
        <f>DATE(YEAR(P1), MONTH(P1)-2,DAY(P1)-1)</f>
        <v>45535</v>
      </c>
      <c r="E1" s="23">
        <f>DATE(YEAR(P1), MONTH(P1)-3,DAY(P1)-1)</f>
        <v>45504</v>
      </c>
      <c r="F1" s="23">
        <f>DATE(YEAR(P1), MONTH(P1)-4,DAY(P1)-1)</f>
        <v>45473</v>
      </c>
      <c r="G1" s="23">
        <f>DATE(YEAR(P1), MONTH(P1)-5,DAY(P1)-1)</f>
        <v>45443</v>
      </c>
      <c r="H1" s="23">
        <f>DATE(YEAR(P1), MONTH(P1)-6,DAY(P1)-1)</f>
        <v>45412</v>
      </c>
      <c r="I1" s="23">
        <f>DATE(YEAR(P1), MONTH(P1)-7,DAY(P1)-1)</f>
        <v>45382</v>
      </c>
      <c r="J1" s="23">
        <f>DATE(YEAR(P1), MONTH(P1)-8,DAY(P1)-1)</f>
        <v>45351</v>
      </c>
      <c r="K1" s="23">
        <f>DATE(YEAR(P1), MONTH(P1)-9,DAY(P1)-1)</f>
        <v>45322</v>
      </c>
      <c r="L1" s="23">
        <f>DATE(YEAR(P1), MONTH(P1)-10,DAY(P1)-1)</f>
        <v>45291</v>
      </c>
      <c r="M1" s="23">
        <f>DATE(YEAR(P1), MONTH(P1)-11,DAY(P1)-1)</f>
        <v>45260</v>
      </c>
      <c r="O1" s="18" t="s">
        <v>38</v>
      </c>
      <c r="P1" s="23">
        <v>45597</v>
      </c>
    </row>
    <row r="2" spans="1:16" x14ac:dyDescent="0.25">
      <c r="A2" s="20" t="s">
        <v>33</v>
      </c>
      <c r="B2" s="21">
        <f t="shared" ref="B2:M2" si="0">SUM(B3:B6)</f>
        <v>2</v>
      </c>
      <c r="C2" s="21">
        <f t="shared" si="0"/>
        <v>1</v>
      </c>
      <c r="D2" s="21">
        <f t="shared" si="0"/>
        <v>1</v>
      </c>
      <c r="E2" s="21">
        <f t="shared" si="0"/>
        <v>1</v>
      </c>
      <c r="F2" s="21">
        <f t="shared" si="0"/>
        <v>0</v>
      </c>
      <c r="G2" s="21">
        <f t="shared" si="0"/>
        <v>0</v>
      </c>
      <c r="H2" s="21">
        <f t="shared" si="0"/>
        <v>1</v>
      </c>
      <c r="I2" s="21">
        <f t="shared" si="0"/>
        <v>1</v>
      </c>
      <c r="J2" s="21">
        <f t="shared" si="0"/>
        <v>2</v>
      </c>
      <c r="K2" s="21">
        <f t="shared" si="0"/>
        <v>3</v>
      </c>
      <c r="L2" s="21">
        <f t="shared" si="0"/>
        <v>3</v>
      </c>
      <c r="M2" s="21">
        <f t="shared" si="0"/>
        <v>5</v>
      </c>
    </row>
    <row r="3" spans="1:16" x14ac:dyDescent="0.25">
      <c r="A3" s="20" t="s">
        <v>37</v>
      </c>
      <c r="B3" s="21">
        <v>0</v>
      </c>
      <c r="C3" s="21">
        <v>0</v>
      </c>
      <c r="D3" s="21">
        <v>0</v>
      </c>
      <c r="E3" s="21">
        <v>0</v>
      </c>
      <c r="F3" s="21">
        <v>0</v>
      </c>
      <c r="G3" s="21">
        <v>0</v>
      </c>
      <c r="H3" s="21">
        <v>1</v>
      </c>
      <c r="I3" s="21">
        <v>1</v>
      </c>
      <c r="J3" s="21">
        <v>1</v>
      </c>
      <c r="K3" s="21">
        <v>0</v>
      </c>
      <c r="L3" s="21">
        <v>0</v>
      </c>
      <c r="M3" s="21">
        <v>0</v>
      </c>
    </row>
    <row r="4" spans="1:16" x14ac:dyDescent="0.25">
      <c r="A4" s="20" t="s">
        <v>36</v>
      </c>
      <c r="B4" s="21">
        <v>0</v>
      </c>
      <c r="C4" s="21">
        <v>0</v>
      </c>
      <c r="D4" s="21">
        <v>0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1">
        <v>1</v>
      </c>
      <c r="K4" s="21">
        <v>2</v>
      </c>
      <c r="L4" s="21">
        <v>2</v>
      </c>
      <c r="M4" s="21">
        <v>2</v>
      </c>
    </row>
    <row r="5" spans="1:16" x14ac:dyDescent="0.25">
      <c r="A5" s="20" t="s">
        <v>34</v>
      </c>
      <c r="B5" s="21">
        <v>0</v>
      </c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1</v>
      </c>
      <c r="L5" s="21">
        <v>1</v>
      </c>
      <c r="M5" s="21">
        <v>3</v>
      </c>
    </row>
    <row r="6" spans="1:16" x14ac:dyDescent="0.25">
      <c r="A6" s="20" t="s">
        <v>35</v>
      </c>
      <c r="B6" s="21">
        <v>2</v>
      </c>
      <c r="C6" s="21">
        <v>1</v>
      </c>
      <c r="D6" s="21">
        <v>1</v>
      </c>
      <c r="E6" s="21">
        <v>1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</row>
    <row r="7" spans="1:16" x14ac:dyDescent="0.25">
      <c r="A7" s="20" t="s">
        <v>31</v>
      </c>
      <c r="B7" s="21">
        <v>0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3</v>
      </c>
      <c r="M7" s="21">
        <v>0</v>
      </c>
    </row>
    <row r="8" spans="1:16" x14ac:dyDescent="0.25">
      <c r="A8" s="20" t="s">
        <v>32</v>
      </c>
      <c r="B8" s="21">
        <v>1</v>
      </c>
      <c r="C8" s="21">
        <v>0</v>
      </c>
      <c r="D8" s="21">
        <v>0</v>
      </c>
      <c r="E8" s="21">
        <v>1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</row>
    <row r="9" spans="1:16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6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6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6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6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6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6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6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3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3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3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13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3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3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68911-C8F7-4F0A-A0F2-EE7524DCCC33}">
  <sheetPr codeName="Feuil3"/>
  <dimension ref="A1:M36"/>
  <sheetViews>
    <sheetView workbookViewId="0">
      <selection activeCell="K20" sqref="K20"/>
    </sheetView>
  </sheetViews>
  <sheetFormatPr baseColWidth="10" defaultRowHeight="15" x14ac:dyDescent="0.25"/>
  <cols>
    <col min="1" max="1" width="25.7109375" customWidth="1"/>
  </cols>
  <sheetData>
    <row r="1" spans="1:13" x14ac:dyDescent="0.25">
      <c r="A1" s="24"/>
      <c r="B1" s="25">
        <f>INDIC_Criticité3!B1</f>
        <v>45596</v>
      </c>
      <c r="C1" s="25">
        <f>INDIC_Criticité3!C1</f>
        <v>45565</v>
      </c>
      <c r="D1" s="25">
        <f>INDIC_Criticité3!D1</f>
        <v>45535</v>
      </c>
      <c r="E1" s="25">
        <f>INDIC_Criticité3!E1</f>
        <v>45504</v>
      </c>
      <c r="F1" s="25">
        <f>INDIC_Criticité3!F1</f>
        <v>45473</v>
      </c>
      <c r="G1" s="25">
        <f>INDIC_Criticité3!G1</f>
        <v>45443</v>
      </c>
      <c r="H1" s="25">
        <f>INDIC_Criticité3!H1</f>
        <v>45412</v>
      </c>
      <c r="I1" s="25">
        <f>INDIC_Criticité3!I1</f>
        <v>45382</v>
      </c>
      <c r="J1" s="25">
        <f>INDIC_Criticité3!J1</f>
        <v>45351</v>
      </c>
      <c r="K1" s="25">
        <f>INDIC_Criticité3!K1</f>
        <v>45322</v>
      </c>
      <c r="L1" s="25">
        <f>INDIC_Criticité3!L1</f>
        <v>45291</v>
      </c>
      <c r="M1" s="25">
        <f>INDIC_Criticité3!M1</f>
        <v>45260</v>
      </c>
    </row>
    <row r="2" spans="1:13" x14ac:dyDescent="0.25">
      <c r="A2" s="20" t="s">
        <v>33</v>
      </c>
      <c r="B2" s="21">
        <f>SUM(B3:B6)</f>
        <v>0</v>
      </c>
      <c r="C2" s="21">
        <f>SUM(C3:C6)</f>
        <v>2</v>
      </c>
      <c r="D2" s="21">
        <f>SUM(D3:D6)</f>
        <v>1</v>
      </c>
      <c r="E2" s="21">
        <f>SUM(E3:E6)</f>
        <v>1</v>
      </c>
      <c r="F2" s="21">
        <f>SUM(F3:F6)</f>
        <v>1</v>
      </c>
      <c r="G2" s="21">
        <f t="shared" ref="G2:M2" si="0">SUM(G3:G6)</f>
        <v>0</v>
      </c>
      <c r="H2" s="21">
        <f t="shared" si="0"/>
        <v>0</v>
      </c>
      <c r="I2" s="21">
        <f t="shared" si="0"/>
        <v>0</v>
      </c>
      <c r="J2" s="21">
        <f t="shared" si="0"/>
        <v>0</v>
      </c>
      <c r="K2" s="21">
        <f t="shared" si="0"/>
        <v>0</v>
      </c>
      <c r="L2" s="21">
        <f t="shared" si="0"/>
        <v>0</v>
      </c>
      <c r="M2" s="21">
        <f t="shared" si="0"/>
        <v>0</v>
      </c>
    </row>
    <row r="3" spans="1:13" x14ac:dyDescent="0.25">
      <c r="A3" s="20" t="s">
        <v>37</v>
      </c>
      <c r="B3" s="21">
        <v>0</v>
      </c>
      <c r="C3" s="21">
        <v>0</v>
      </c>
      <c r="D3" s="21">
        <v>0</v>
      </c>
      <c r="E3" s="21">
        <v>0</v>
      </c>
      <c r="F3" s="21">
        <v>0</v>
      </c>
      <c r="G3" s="21">
        <v>0</v>
      </c>
      <c r="H3" s="21">
        <v>0</v>
      </c>
      <c r="I3" s="21">
        <v>0</v>
      </c>
      <c r="J3" s="21">
        <v>0</v>
      </c>
      <c r="K3" s="21">
        <v>0</v>
      </c>
      <c r="L3" s="21">
        <v>0</v>
      </c>
      <c r="M3" s="21">
        <v>0</v>
      </c>
    </row>
    <row r="4" spans="1:13" x14ac:dyDescent="0.25">
      <c r="A4" s="20" t="s">
        <v>36</v>
      </c>
      <c r="B4" s="21">
        <v>0</v>
      </c>
      <c r="C4" s="21">
        <v>0</v>
      </c>
      <c r="D4" s="21">
        <v>0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1">
        <v>0</v>
      </c>
      <c r="K4" s="21">
        <v>0</v>
      </c>
      <c r="L4" s="21">
        <v>0</v>
      </c>
      <c r="M4" s="21">
        <v>0</v>
      </c>
    </row>
    <row r="5" spans="1:13" x14ac:dyDescent="0.25">
      <c r="A5" s="20" t="s">
        <v>34</v>
      </c>
      <c r="B5" s="21">
        <v>0</v>
      </c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</row>
    <row r="6" spans="1:13" x14ac:dyDescent="0.25">
      <c r="A6" s="20" t="s">
        <v>35</v>
      </c>
      <c r="B6" s="21">
        <v>0</v>
      </c>
      <c r="C6" s="21">
        <v>2</v>
      </c>
      <c r="D6" s="21">
        <v>1</v>
      </c>
      <c r="E6" s="21">
        <v>1</v>
      </c>
      <c r="F6" s="21">
        <v>1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</row>
    <row r="7" spans="1:13" x14ac:dyDescent="0.25">
      <c r="A7" s="20" t="s">
        <v>31</v>
      </c>
      <c r="B7" s="21">
        <v>2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</row>
    <row r="8" spans="1:13" x14ac:dyDescent="0.25">
      <c r="A8" s="20" t="s">
        <v>32</v>
      </c>
      <c r="B8" s="21">
        <v>0</v>
      </c>
      <c r="C8" s="21">
        <v>0</v>
      </c>
      <c r="D8" s="21">
        <v>1</v>
      </c>
      <c r="E8" s="21">
        <v>0</v>
      </c>
      <c r="F8" s="21">
        <v>1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</row>
    <row r="9" spans="1:13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3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3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3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13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3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3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56E8-B680-42AB-9385-D9D2F1A1D63C}">
  <sheetPr codeName="Feuil4"/>
  <dimension ref="A1:M36"/>
  <sheetViews>
    <sheetView workbookViewId="0">
      <selection activeCell="O1" sqref="O1:P1048576"/>
    </sheetView>
  </sheetViews>
  <sheetFormatPr baseColWidth="10" defaultRowHeight="15" x14ac:dyDescent="0.25"/>
  <cols>
    <col min="1" max="1" width="31.140625" customWidth="1"/>
  </cols>
  <sheetData>
    <row r="1" spans="1:13" x14ac:dyDescent="0.25">
      <c r="A1" s="24"/>
      <c r="B1" s="26">
        <f>INDIC_Criticité3!B1</f>
        <v>45596</v>
      </c>
      <c r="C1" s="26">
        <f>INDIC_Criticité3!C1</f>
        <v>45565</v>
      </c>
      <c r="D1" s="26">
        <f>INDIC_Criticité3!D1</f>
        <v>45535</v>
      </c>
      <c r="E1" s="26">
        <f>INDIC_Criticité3!E1</f>
        <v>45504</v>
      </c>
      <c r="F1" s="26">
        <f>INDIC_Criticité3!F1</f>
        <v>45473</v>
      </c>
      <c r="G1" s="26">
        <f>INDIC_Criticité3!G1</f>
        <v>45443</v>
      </c>
      <c r="H1" s="26">
        <f>INDIC_Criticité3!H1</f>
        <v>45412</v>
      </c>
      <c r="I1" s="26">
        <f>INDIC_Criticité3!I1</f>
        <v>45382</v>
      </c>
      <c r="J1" s="26">
        <f>INDIC_Criticité3!J1</f>
        <v>45351</v>
      </c>
      <c r="K1" s="26">
        <f>INDIC_Criticité3!K1</f>
        <v>45322</v>
      </c>
      <c r="L1" s="26">
        <f>INDIC_Criticité3!L1</f>
        <v>45291</v>
      </c>
      <c r="M1" s="26">
        <f>INDIC_Criticité3!M1</f>
        <v>45260</v>
      </c>
    </row>
    <row r="2" spans="1:13" x14ac:dyDescent="0.25">
      <c r="A2" s="20" t="s">
        <v>33</v>
      </c>
      <c r="B2" s="21">
        <f t="shared" ref="B2:E2" si="0">SUM(B3:B6)</f>
        <v>2</v>
      </c>
      <c r="C2" s="21">
        <f t="shared" si="0"/>
        <v>2</v>
      </c>
      <c r="D2" s="21">
        <f t="shared" si="0"/>
        <v>1</v>
      </c>
      <c r="E2" s="21">
        <f t="shared" si="0"/>
        <v>1</v>
      </c>
      <c r="F2" s="21">
        <f t="shared" ref="F2:M2" si="1">SUM(F3:F6)</f>
        <v>0</v>
      </c>
      <c r="G2" s="21">
        <f t="shared" si="1"/>
        <v>0</v>
      </c>
      <c r="H2" s="21">
        <f t="shared" si="1"/>
        <v>0</v>
      </c>
      <c r="I2" s="21">
        <f t="shared" si="1"/>
        <v>0</v>
      </c>
      <c r="J2" s="21">
        <f t="shared" si="1"/>
        <v>0</v>
      </c>
      <c r="K2" s="21">
        <f t="shared" si="1"/>
        <v>0</v>
      </c>
      <c r="L2" s="21">
        <f t="shared" si="1"/>
        <v>0</v>
      </c>
      <c r="M2" s="21">
        <f t="shared" si="1"/>
        <v>0</v>
      </c>
    </row>
    <row r="3" spans="1:13" x14ac:dyDescent="0.25">
      <c r="A3" s="20" t="s">
        <v>37</v>
      </c>
      <c r="B3" s="21">
        <v>0</v>
      </c>
      <c r="C3" s="21">
        <v>0</v>
      </c>
      <c r="D3" s="21">
        <v>0</v>
      </c>
      <c r="E3" s="21">
        <v>0</v>
      </c>
      <c r="F3" s="21">
        <v>0</v>
      </c>
      <c r="G3" s="21">
        <v>0</v>
      </c>
      <c r="H3" s="21">
        <v>0</v>
      </c>
      <c r="I3" s="21">
        <v>0</v>
      </c>
      <c r="J3" s="21">
        <v>0</v>
      </c>
      <c r="K3" s="21">
        <v>0</v>
      </c>
      <c r="L3" s="21">
        <v>0</v>
      </c>
      <c r="M3" s="21">
        <v>0</v>
      </c>
    </row>
    <row r="4" spans="1:13" x14ac:dyDescent="0.25">
      <c r="A4" s="20" t="s">
        <v>36</v>
      </c>
      <c r="B4" s="21">
        <v>0</v>
      </c>
      <c r="C4" s="21">
        <v>0</v>
      </c>
      <c r="D4" s="21">
        <v>0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1">
        <v>0</v>
      </c>
      <c r="K4" s="21">
        <v>0</v>
      </c>
      <c r="L4" s="21">
        <v>0</v>
      </c>
      <c r="M4" s="21">
        <v>0</v>
      </c>
    </row>
    <row r="5" spans="1:13" x14ac:dyDescent="0.25">
      <c r="A5" s="20" t="s">
        <v>34</v>
      </c>
      <c r="B5" s="21">
        <v>0</v>
      </c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</row>
    <row r="6" spans="1:13" x14ac:dyDescent="0.25">
      <c r="A6" s="20" t="s">
        <v>35</v>
      </c>
      <c r="B6" s="21">
        <v>2</v>
      </c>
      <c r="C6" s="21">
        <v>2</v>
      </c>
      <c r="D6" s="21">
        <v>1</v>
      </c>
      <c r="E6" s="21">
        <v>1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</row>
    <row r="7" spans="1:13" x14ac:dyDescent="0.25">
      <c r="A7" s="20" t="s">
        <v>31</v>
      </c>
      <c r="B7" s="21">
        <v>0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</row>
    <row r="8" spans="1:13" x14ac:dyDescent="0.25">
      <c r="A8" s="20" t="s">
        <v>32</v>
      </c>
      <c r="B8" s="21">
        <v>0</v>
      </c>
      <c r="C8" s="21">
        <v>1</v>
      </c>
      <c r="D8" s="21">
        <v>0</v>
      </c>
      <c r="E8" s="21">
        <v>1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</row>
    <row r="9" spans="1:13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3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3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3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13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3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3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INDIC_Criticité3</vt:lpstr>
      <vt:lpstr>INDIC_Criticité2</vt:lpstr>
      <vt:lpstr>INDIC_Criticité1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Bergé</dc:creator>
  <cp:lastModifiedBy>Julien Bergé</cp:lastModifiedBy>
  <dcterms:created xsi:type="dcterms:W3CDTF">2024-10-14T14:46:52Z</dcterms:created>
  <dcterms:modified xsi:type="dcterms:W3CDTF">2024-10-14T15:08:35Z</dcterms:modified>
</cp:coreProperties>
</file>