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elim BBLR\Desktop\"/>
    </mc:Choice>
  </mc:AlternateContent>
  <xr:revisionPtr revIDLastSave="0" documentId="13_ncr:1_{975FF1A8-95BA-4D3C-A8B7-E1CAD998A56C}" xr6:coauthVersionLast="47" xr6:coauthVersionMax="47" xr10:uidLastSave="{00000000-0000-0000-0000-000000000000}"/>
  <bookViews>
    <workbookView minimized="1" xWindow="3860" yWindow="3040" windowWidth="9600" windowHeight="4910" xr2:uid="{7FB770F0-0F1D-446C-8DE3-3FC04EFC0F07}"/>
  </bookViews>
  <sheets>
    <sheet name="PLANNING" sheetId="2" r:id="rId1"/>
    <sheet name="BD" sheetId="1" r:id="rId2"/>
  </sheets>
  <functionGroups builtInGroupCount="19"/>
  <definedNames>
    <definedName name="_X">PLANNING!$I$2</definedName>
    <definedName name="Agents">tbl_agents[Nom des Agents]</definedName>
    <definedName name="Dates">PLANNING!$B$7:$B$372</definedName>
    <definedName name="pen">OFFSET(Dates,,COLUMN(pen1_)-COLUMN(Dates),,3)</definedName>
    <definedName name="pen1_">PLANNING!$F$7</definedName>
    <definedName name="Penalites">PLANNING!$C$2</definedName>
    <definedName name="Planning">OFFSET(Dates,,1,,3)</definedName>
    <definedName name="Quinzaine">PLANNING!$C$357:$E$370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7" i="2" l="1"/>
  <c r="R63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16" i="2"/>
  <c r="H216" i="2"/>
  <c r="G217" i="2"/>
  <c r="H217" i="2"/>
  <c r="G218" i="2"/>
  <c r="H218" i="2"/>
  <c r="G219" i="2"/>
  <c r="H219" i="2"/>
  <c r="G220" i="2"/>
  <c r="H220" i="2"/>
  <c r="G221" i="2"/>
  <c r="H221" i="2"/>
  <c r="G222" i="2"/>
  <c r="H222" i="2"/>
  <c r="G223" i="2"/>
  <c r="H223" i="2"/>
  <c r="G224" i="2"/>
  <c r="H224" i="2"/>
  <c r="G225" i="2"/>
  <c r="H225" i="2"/>
  <c r="G226" i="2"/>
  <c r="H226" i="2"/>
  <c r="G227" i="2"/>
  <c r="H227" i="2"/>
  <c r="G228" i="2"/>
  <c r="H228" i="2"/>
  <c r="G229" i="2"/>
  <c r="H229" i="2"/>
  <c r="G230" i="2"/>
  <c r="H230" i="2"/>
  <c r="G231" i="2"/>
  <c r="H231" i="2"/>
  <c r="G232" i="2"/>
  <c r="H232" i="2"/>
  <c r="G233" i="2"/>
  <c r="H233" i="2"/>
  <c r="G234" i="2"/>
  <c r="H234" i="2"/>
  <c r="G235" i="2"/>
  <c r="H235" i="2"/>
  <c r="G236" i="2"/>
  <c r="H236" i="2"/>
  <c r="G237" i="2"/>
  <c r="H237" i="2"/>
  <c r="G238" i="2"/>
  <c r="H238" i="2"/>
  <c r="G239" i="2"/>
  <c r="H239" i="2"/>
  <c r="G240" i="2"/>
  <c r="H240" i="2"/>
  <c r="G241" i="2"/>
  <c r="H241" i="2"/>
  <c r="G242" i="2"/>
  <c r="H242" i="2"/>
  <c r="G243" i="2"/>
  <c r="H243" i="2"/>
  <c r="G244" i="2"/>
  <c r="H244" i="2"/>
  <c r="G245" i="2"/>
  <c r="H245" i="2"/>
  <c r="G246" i="2"/>
  <c r="H246" i="2"/>
  <c r="G247" i="2"/>
  <c r="H247" i="2"/>
  <c r="G248" i="2"/>
  <c r="H248" i="2"/>
  <c r="G249" i="2"/>
  <c r="H249" i="2"/>
  <c r="G250" i="2"/>
  <c r="H250" i="2"/>
  <c r="G251" i="2"/>
  <c r="H251" i="2"/>
  <c r="G252" i="2"/>
  <c r="H252" i="2"/>
  <c r="G253" i="2"/>
  <c r="H253" i="2"/>
  <c r="G254" i="2"/>
  <c r="H254" i="2"/>
  <c r="G255" i="2"/>
  <c r="H255" i="2"/>
  <c r="G256" i="2"/>
  <c r="H256" i="2"/>
  <c r="G257" i="2"/>
  <c r="H257" i="2"/>
  <c r="G258" i="2"/>
  <c r="H258" i="2"/>
  <c r="G259" i="2"/>
  <c r="H259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G266" i="2"/>
  <c r="H266" i="2"/>
  <c r="G267" i="2"/>
  <c r="H267" i="2"/>
  <c r="G268" i="2"/>
  <c r="H268" i="2"/>
  <c r="G269" i="2"/>
  <c r="H269" i="2"/>
  <c r="G270" i="2"/>
  <c r="H270" i="2"/>
  <c r="G271" i="2"/>
  <c r="H271" i="2"/>
  <c r="G272" i="2"/>
  <c r="H272" i="2"/>
  <c r="G273" i="2"/>
  <c r="H273" i="2"/>
  <c r="G274" i="2"/>
  <c r="H274" i="2"/>
  <c r="G275" i="2"/>
  <c r="H275" i="2"/>
  <c r="G276" i="2"/>
  <c r="H276" i="2"/>
  <c r="G277" i="2"/>
  <c r="H277" i="2"/>
  <c r="G278" i="2"/>
  <c r="H278" i="2"/>
  <c r="G279" i="2"/>
  <c r="H279" i="2"/>
  <c r="G280" i="2"/>
  <c r="H280" i="2"/>
  <c r="G281" i="2"/>
  <c r="H281" i="2"/>
  <c r="G282" i="2"/>
  <c r="H282" i="2"/>
  <c r="G283" i="2"/>
  <c r="H283" i="2"/>
  <c r="G284" i="2"/>
  <c r="H284" i="2"/>
  <c r="G285" i="2"/>
  <c r="H285" i="2"/>
  <c r="G286" i="2"/>
  <c r="H286" i="2"/>
  <c r="G287" i="2"/>
  <c r="H287" i="2"/>
  <c r="G288" i="2"/>
  <c r="H288" i="2"/>
  <c r="G289" i="2"/>
  <c r="H289" i="2"/>
  <c r="G290" i="2"/>
  <c r="H290" i="2"/>
  <c r="G291" i="2"/>
  <c r="H291" i="2"/>
  <c r="G292" i="2"/>
  <c r="H292" i="2"/>
  <c r="G293" i="2"/>
  <c r="H293" i="2"/>
  <c r="G294" i="2"/>
  <c r="H294" i="2"/>
  <c r="G295" i="2"/>
  <c r="H295" i="2"/>
  <c r="G296" i="2"/>
  <c r="H296" i="2"/>
  <c r="G297" i="2"/>
  <c r="H297" i="2"/>
  <c r="G298" i="2"/>
  <c r="H298" i="2"/>
  <c r="G299" i="2"/>
  <c r="H299" i="2"/>
  <c r="G300" i="2"/>
  <c r="H300" i="2"/>
  <c r="G301" i="2"/>
  <c r="H301" i="2"/>
  <c r="G302" i="2"/>
  <c r="H302" i="2"/>
  <c r="G303" i="2"/>
  <c r="H303" i="2"/>
  <c r="G304" i="2"/>
  <c r="H304" i="2"/>
  <c r="G305" i="2"/>
  <c r="H305" i="2"/>
  <c r="G306" i="2"/>
  <c r="H306" i="2"/>
  <c r="G307" i="2"/>
  <c r="H307" i="2"/>
  <c r="G308" i="2"/>
  <c r="H308" i="2"/>
  <c r="G309" i="2"/>
  <c r="H309" i="2"/>
  <c r="G310" i="2"/>
  <c r="H310" i="2"/>
  <c r="G311" i="2"/>
  <c r="H311" i="2"/>
  <c r="G312" i="2"/>
  <c r="H312" i="2"/>
  <c r="G313" i="2"/>
  <c r="H313" i="2"/>
  <c r="G314" i="2"/>
  <c r="H314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G321" i="2"/>
  <c r="H321" i="2"/>
  <c r="G322" i="2"/>
  <c r="H322" i="2"/>
  <c r="G323" i="2"/>
  <c r="H323" i="2"/>
  <c r="G324" i="2"/>
  <c r="H324" i="2"/>
  <c r="G325" i="2"/>
  <c r="H325" i="2"/>
  <c r="G326" i="2"/>
  <c r="H326" i="2"/>
  <c r="G327" i="2"/>
  <c r="H327" i="2"/>
  <c r="G328" i="2"/>
  <c r="H328" i="2"/>
  <c r="G329" i="2"/>
  <c r="H329" i="2"/>
  <c r="G330" i="2"/>
  <c r="H330" i="2"/>
  <c r="G331" i="2"/>
  <c r="H331" i="2"/>
  <c r="G332" i="2"/>
  <c r="H332" i="2"/>
  <c r="G333" i="2"/>
  <c r="H333" i="2"/>
  <c r="G334" i="2"/>
  <c r="H334" i="2"/>
  <c r="G335" i="2"/>
  <c r="H335" i="2"/>
  <c r="G336" i="2"/>
  <c r="H336" i="2"/>
  <c r="G337" i="2"/>
  <c r="H337" i="2"/>
  <c r="G338" i="2"/>
  <c r="H338" i="2"/>
  <c r="G339" i="2"/>
  <c r="H339" i="2"/>
  <c r="G340" i="2"/>
  <c r="H340" i="2"/>
  <c r="G341" i="2"/>
  <c r="H341" i="2"/>
  <c r="G342" i="2"/>
  <c r="H342" i="2"/>
  <c r="G343" i="2"/>
  <c r="H343" i="2"/>
  <c r="G344" i="2"/>
  <c r="H344" i="2"/>
  <c r="G345" i="2"/>
  <c r="H345" i="2"/>
  <c r="G346" i="2"/>
  <c r="H346" i="2"/>
  <c r="G347" i="2"/>
  <c r="H347" i="2"/>
  <c r="G348" i="2"/>
  <c r="H348" i="2"/>
  <c r="G349" i="2"/>
  <c r="H349" i="2"/>
  <c r="G350" i="2"/>
  <c r="H350" i="2"/>
  <c r="G351" i="2"/>
  <c r="H351" i="2"/>
  <c r="G352" i="2"/>
  <c r="H352" i="2"/>
  <c r="G353" i="2"/>
  <c r="H353" i="2"/>
  <c r="G354" i="2"/>
  <c r="H354" i="2"/>
  <c r="G355" i="2"/>
  <c r="H355" i="2"/>
  <c r="G356" i="2"/>
  <c r="H356" i="2"/>
  <c r="G357" i="2"/>
  <c r="H357" i="2"/>
  <c r="G358" i="2"/>
  <c r="H358" i="2"/>
  <c r="G359" i="2"/>
  <c r="H359" i="2"/>
  <c r="G360" i="2"/>
  <c r="H360" i="2"/>
  <c r="G361" i="2"/>
  <c r="H361" i="2"/>
  <c r="G362" i="2"/>
  <c r="H362" i="2"/>
  <c r="G363" i="2"/>
  <c r="H363" i="2"/>
  <c r="G364" i="2"/>
  <c r="H364" i="2"/>
  <c r="G365" i="2"/>
  <c r="H365" i="2"/>
  <c r="G366" i="2"/>
  <c r="H366" i="2"/>
  <c r="G367" i="2"/>
  <c r="H367" i="2"/>
  <c r="G368" i="2"/>
  <c r="H368" i="2"/>
  <c r="G369" i="2"/>
  <c r="H369" i="2"/>
  <c r="G370" i="2"/>
  <c r="H370" i="2"/>
  <c r="G371" i="2"/>
  <c r="H371" i="2"/>
  <c r="G372" i="2"/>
  <c r="H372" i="2"/>
  <c r="H55" i="2"/>
  <c r="G55" i="2"/>
  <c r="H54" i="2"/>
  <c r="G54" i="2"/>
  <c r="H53" i="2"/>
  <c r="G53" i="2"/>
  <c r="H52" i="2"/>
  <c r="G52" i="2"/>
  <c r="H51" i="2"/>
  <c r="G51" i="2"/>
  <c r="H50" i="2"/>
  <c r="G50" i="2"/>
  <c r="R49" i="2"/>
  <c r="H49" i="2"/>
  <c r="G49" i="2"/>
  <c r="H48" i="2"/>
  <c r="G48" i="2"/>
  <c r="H47" i="2"/>
  <c r="G47" i="2"/>
  <c r="H46" i="2"/>
  <c r="G46" i="2"/>
  <c r="H45" i="2"/>
  <c r="G45" i="2"/>
  <c r="H44" i="2"/>
  <c r="G44" i="2"/>
  <c r="H43" i="2"/>
  <c r="G43" i="2"/>
  <c r="H42" i="2"/>
  <c r="G42" i="2"/>
  <c r="H41" i="2"/>
  <c r="G41" i="2"/>
  <c r="H40" i="2"/>
  <c r="G40" i="2"/>
  <c r="H39" i="2"/>
  <c r="G39" i="2"/>
  <c r="H38" i="2"/>
  <c r="G38" i="2"/>
  <c r="H37" i="2"/>
  <c r="G37" i="2"/>
  <c r="H36" i="2"/>
  <c r="G36" i="2"/>
  <c r="R35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R21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1" i="2"/>
  <c r="G11" i="2"/>
  <c r="H10" i="2"/>
  <c r="G10" i="2"/>
  <c r="H9" i="2"/>
  <c r="G9" i="2"/>
  <c r="H8" i="2"/>
  <c r="G8" i="2"/>
  <c r="H7" i="2"/>
  <c r="G7" i="2"/>
  <c r="B7" i="2"/>
  <c r="F7" i="2" s="1"/>
  <c r="K5" i="2"/>
  <c r="J5" i="2"/>
  <c r="I2" i="2" a="1"/>
  <c r="I2" i="2" l="1"/>
  <c r="B8" i="2"/>
  <c r="A7" i="2"/>
  <c r="N1" i="2"/>
  <c r="P5" i="2"/>
  <c r="F6" i="1" s="1"/>
  <c r="O5" i="2"/>
  <c r="F5" i="1" s="1"/>
  <c r="Q5" i="2"/>
  <c r="F7" i="1" s="1"/>
  <c r="A8" i="2" l="1"/>
  <c r="F8" i="2"/>
  <c r="B9" i="2"/>
  <c r="F2" i="1"/>
  <c r="F1" i="1" s="1"/>
  <c r="R4" i="2"/>
  <c r="O4" i="2"/>
  <c r="P4" i="2"/>
  <c r="A9" i="2" l="1"/>
  <c r="F9" i="2"/>
  <c r="B10" i="2"/>
  <c r="Q4" i="2"/>
  <c r="F10" i="2" l="1"/>
  <c r="B11" i="2"/>
  <c r="A10" i="2"/>
  <c r="F11" i="2" l="1"/>
  <c r="A11" i="2"/>
  <c r="B12" i="2"/>
  <c r="B13" i="2" l="1"/>
  <c r="F12" i="2"/>
  <c r="A12" i="2"/>
  <c r="F13" i="2" l="1"/>
  <c r="B14" i="2"/>
  <c r="A13" i="2"/>
  <c r="F14" i="2" l="1"/>
  <c r="A14" i="2"/>
  <c r="B15" i="2"/>
  <c r="F15" i="2" l="1"/>
  <c r="A15" i="2"/>
  <c r="B16" i="2"/>
  <c r="B17" i="2" l="1"/>
  <c r="A16" i="2"/>
  <c r="F16" i="2"/>
  <c r="B18" i="2" l="1"/>
  <c r="F17" i="2"/>
  <c r="A17" i="2"/>
  <c r="F18" i="2" l="1"/>
  <c r="A18" i="2"/>
  <c r="B19" i="2"/>
  <c r="F19" i="2" l="1"/>
  <c r="A19" i="2"/>
  <c r="B20" i="2"/>
  <c r="B21" i="2" l="1"/>
  <c r="F20" i="2"/>
  <c r="A20" i="2"/>
  <c r="B22" i="2" l="1"/>
  <c r="A21" i="2"/>
  <c r="F21" i="2"/>
  <c r="F22" i="2" l="1"/>
  <c r="A22" i="2"/>
  <c r="B23" i="2"/>
  <c r="B24" i="2" l="1"/>
  <c r="F23" i="2"/>
  <c r="A23" i="2"/>
  <c r="B25" i="2" l="1"/>
  <c r="A24" i="2"/>
  <c r="F24" i="2"/>
  <c r="F25" i="2" l="1"/>
  <c r="A25" i="2"/>
  <c r="B26" i="2"/>
  <c r="F26" i="2" l="1"/>
  <c r="A26" i="2"/>
  <c r="B27" i="2"/>
  <c r="B28" i="2" l="1"/>
  <c r="F27" i="2"/>
  <c r="A27" i="2"/>
  <c r="B29" i="2" l="1"/>
  <c r="F28" i="2"/>
  <c r="A28" i="2"/>
  <c r="F29" i="2" l="1"/>
  <c r="A29" i="2"/>
  <c r="B30" i="2"/>
  <c r="F30" i="2" l="1"/>
  <c r="A30" i="2"/>
  <c r="B31" i="2"/>
  <c r="B32" i="2" l="1"/>
  <c r="A31" i="2"/>
  <c r="F31" i="2"/>
  <c r="B33" i="2" l="1"/>
  <c r="F32" i="2"/>
  <c r="A32" i="2"/>
  <c r="F33" i="2" l="1"/>
  <c r="A33" i="2"/>
  <c r="B34" i="2"/>
  <c r="F34" i="2" l="1"/>
  <c r="A34" i="2"/>
  <c r="B35" i="2"/>
  <c r="F35" i="2" l="1"/>
  <c r="B36" i="2"/>
  <c r="A35" i="2"/>
  <c r="A36" i="2" l="1"/>
  <c r="B37" i="2"/>
  <c r="F36" i="2"/>
  <c r="F37" i="2" l="1"/>
  <c r="B38" i="2"/>
  <c r="A37" i="2"/>
  <c r="B39" i="2" l="1"/>
  <c r="F38" i="2"/>
  <c r="A38" i="2"/>
  <c r="B40" i="2" l="1"/>
  <c r="F39" i="2"/>
  <c r="A39" i="2"/>
  <c r="F40" i="2" l="1"/>
  <c r="B41" i="2"/>
  <c r="A40" i="2"/>
  <c r="A41" i="2" l="1"/>
  <c r="B42" i="2"/>
  <c r="F41" i="2"/>
  <c r="B43" i="2" l="1"/>
  <c r="F42" i="2"/>
  <c r="A42" i="2"/>
  <c r="B44" i="2" l="1"/>
  <c r="F43" i="2"/>
  <c r="A43" i="2"/>
  <c r="B45" i="2" l="1"/>
  <c r="F44" i="2"/>
  <c r="A44" i="2"/>
  <c r="B46" i="2" l="1"/>
  <c r="F45" i="2"/>
  <c r="A45" i="2"/>
  <c r="F46" i="2" l="1"/>
  <c r="A46" i="2"/>
  <c r="B47" i="2"/>
  <c r="F47" i="2" l="1"/>
  <c r="A47" i="2"/>
  <c r="B48" i="2"/>
  <c r="B49" i="2" l="1"/>
  <c r="F48" i="2"/>
  <c r="A48" i="2"/>
  <c r="A49" i="2" l="1"/>
  <c r="F49" i="2"/>
  <c r="B50" i="2"/>
  <c r="F50" i="2" l="1"/>
  <c r="A50" i="2"/>
  <c r="B51" i="2"/>
  <c r="A51" i="2" l="1"/>
  <c r="F51" i="2"/>
  <c r="B52" i="2"/>
  <c r="B53" i="2" l="1"/>
  <c r="A52" i="2"/>
  <c r="F52" i="2"/>
  <c r="B54" i="2" l="1"/>
  <c r="A53" i="2"/>
  <c r="F53" i="2"/>
  <c r="F54" i="2" l="1"/>
  <c r="A54" i="2"/>
  <c r="B55" i="2"/>
  <c r="B56" i="2" l="1"/>
  <c r="F55" i="2"/>
  <c r="A55" i="2"/>
  <c r="F56" i="2" l="1"/>
  <c r="A56" i="2"/>
  <c r="B57" i="2"/>
  <c r="B58" i="2" l="1"/>
  <c r="F57" i="2"/>
  <c r="A57" i="2"/>
  <c r="A58" i="2" l="1"/>
  <c r="F58" i="2"/>
  <c r="B59" i="2"/>
  <c r="B60" i="2" l="1"/>
  <c r="F59" i="2"/>
  <c r="A59" i="2"/>
  <c r="A60" i="2" l="1"/>
  <c r="B61" i="2"/>
  <c r="F60" i="2"/>
  <c r="A61" i="2" l="1"/>
  <c r="B62" i="2"/>
  <c r="F61" i="2"/>
  <c r="A62" i="2" l="1"/>
  <c r="B63" i="2"/>
  <c r="F62" i="2"/>
  <c r="B64" i="2" l="1"/>
  <c r="A63" i="2"/>
  <c r="F63" i="2"/>
  <c r="A64" i="2" l="1"/>
  <c r="B65" i="2"/>
  <c r="F64" i="2"/>
  <c r="B66" i="2" l="1"/>
  <c r="F65" i="2"/>
  <c r="A65" i="2"/>
  <c r="A66" i="2" l="1"/>
  <c r="B67" i="2"/>
  <c r="F66" i="2"/>
  <c r="B68" i="2" l="1"/>
  <c r="F67" i="2"/>
  <c r="A67" i="2"/>
  <c r="A68" i="2" l="1"/>
  <c r="B69" i="2"/>
  <c r="F68" i="2"/>
  <c r="A69" i="2" l="1"/>
  <c r="B70" i="2"/>
  <c r="F69" i="2"/>
  <c r="A70" i="2" l="1"/>
  <c r="B71" i="2"/>
  <c r="F70" i="2"/>
  <c r="A71" i="2" l="1"/>
  <c r="B72" i="2"/>
  <c r="F71" i="2"/>
  <c r="A72" i="2" l="1"/>
  <c r="B73" i="2"/>
  <c r="F72" i="2"/>
  <c r="B74" i="2" l="1"/>
  <c r="A73" i="2"/>
  <c r="F73" i="2"/>
  <c r="A74" i="2" l="1"/>
  <c r="B75" i="2"/>
  <c r="F74" i="2"/>
  <c r="B76" i="2" l="1"/>
  <c r="F75" i="2"/>
  <c r="A75" i="2"/>
  <c r="A76" i="2" l="1"/>
  <c r="B77" i="2"/>
  <c r="F76" i="2"/>
  <c r="A77" i="2" l="1"/>
  <c r="B78" i="2"/>
  <c r="F77" i="2"/>
  <c r="A78" i="2" l="1"/>
  <c r="B79" i="2"/>
  <c r="F78" i="2"/>
  <c r="A79" i="2" l="1"/>
  <c r="B80" i="2"/>
  <c r="F79" i="2"/>
  <c r="A80" i="2" l="1"/>
  <c r="B81" i="2"/>
  <c r="F80" i="2"/>
  <c r="B82" i="2" l="1"/>
  <c r="A81" i="2"/>
  <c r="F81" i="2"/>
  <c r="A82" i="2" l="1"/>
  <c r="B83" i="2"/>
  <c r="F82" i="2"/>
  <c r="B84" i="2" l="1"/>
  <c r="F83" i="2"/>
  <c r="A83" i="2"/>
  <c r="A84" i="2" l="1"/>
  <c r="B85" i="2"/>
  <c r="F84" i="2"/>
  <c r="A85" i="2" l="1"/>
  <c r="B86" i="2"/>
  <c r="F85" i="2"/>
  <c r="A86" i="2" l="1"/>
  <c r="B87" i="2"/>
  <c r="F86" i="2"/>
  <c r="A87" i="2" l="1"/>
  <c r="B88" i="2"/>
  <c r="F87" i="2"/>
  <c r="A88" i="2" l="1"/>
  <c r="B89" i="2"/>
  <c r="F88" i="2"/>
  <c r="B90" i="2" l="1"/>
  <c r="A89" i="2"/>
  <c r="F89" i="2"/>
  <c r="A90" i="2" l="1"/>
  <c r="B91" i="2"/>
  <c r="F90" i="2"/>
  <c r="B92" i="2" l="1"/>
  <c r="F91" i="2"/>
  <c r="A91" i="2"/>
  <c r="A92" i="2" l="1"/>
  <c r="B93" i="2"/>
  <c r="F92" i="2"/>
  <c r="A93" i="2" l="1"/>
  <c r="B94" i="2"/>
  <c r="F93" i="2"/>
  <c r="A94" i="2" l="1"/>
  <c r="B95" i="2"/>
  <c r="F94" i="2"/>
  <c r="A95" i="2" l="1"/>
  <c r="B96" i="2"/>
  <c r="F95" i="2"/>
  <c r="A96" i="2" l="1"/>
  <c r="B97" i="2"/>
  <c r="F96" i="2"/>
  <c r="B98" i="2" l="1"/>
  <c r="A97" i="2"/>
  <c r="F97" i="2"/>
  <c r="A98" i="2" l="1"/>
  <c r="B99" i="2"/>
  <c r="F98" i="2"/>
  <c r="B100" i="2" l="1"/>
  <c r="F99" i="2"/>
  <c r="A99" i="2"/>
  <c r="A100" i="2" l="1"/>
  <c r="B101" i="2"/>
  <c r="F100" i="2"/>
  <c r="A101" i="2" l="1"/>
  <c r="B102" i="2"/>
  <c r="F101" i="2"/>
  <c r="A102" i="2" l="1"/>
  <c r="B103" i="2"/>
  <c r="F102" i="2"/>
  <c r="A103" i="2" l="1"/>
  <c r="B104" i="2"/>
  <c r="F103" i="2"/>
  <c r="A104" i="2" l="1"/>
  <c r="B105" i="2"/>
  <c r="F104" i="2"/>
  <c r="B106" i="2" l="1"/>
  <c r="A105" i="2"/>
  <c r="F105" i="2"/>
  <c r="A106" i="2" l="1"/>
  <c r="B107" i="2"/>
  <c r="F106" i="2"/>
  <c r="B108" i="2" l="1"/>
  <c r="F107" i="2"/>
  <c r="A107" i="2"/>
  <c r="A108" i="2" l="1"/>
  <c r="B109" i="2"/>
  <c r="F108" i="2"/>
  <c r="A109" i="2" l="1"/>
  <c r="B110" i="2"/>
  <c r="F109" i="2"/>
  <c r="A110" i="2" l="1"/>
  <c r="B111" i="2"/>
  <c r="F110" i="2"/>
  <c r="A111" i="2" l="1"/>
  <c r="B112" i="2"/>
  <c r="F111" i="2"/>
  <c r="A112" i="2" l="1"/>
  <c r="B113" i="2"/>
  <c r="F112" i="2"/>
  <c r="B114" i="2" l="1"/>
  <c r="A113" i="2"/>
  <c r="F113" i="2"/>
  <c r="A114" i="2" l="1"/>
  <c r="B115" i="2"/>
  <c r="F114" i="2"/>
  <c r="B116" i="2" l="1"/>
  <c r="F115" i="2"/>
  <c r="A115" i="2"/>
  <c r="A116" i="2" l="1"/>
  <c r="B117" i="2"/>
  <c r="F116" i="2"/>
  <c r="A117" i="2" l="1"/>
  <c r="B118" i="2"/>
  <c r="F117" i="2"/>
  <c r="A118" i="2" l="1"/>
  <c r="B119" i="2"/>
  <c r="F118" i="2"/>
  <c r="A119" i="2" l="1"/>
  <c r="B120" i="2"/>
  <c r="F119" i="2"/>
  <c r="A120" i="2" l="1"/>
  <c r="B121" i="2"/>
  <c r="F120" i="2"/>
  <c r="B122" i="2" l="1"/>
  <c r="A121" i="2"/>
  <c r="F121" i="2"/>
  <c r="A122" i="2" l="1"/>
  <c r="B123" i="2"/>
  <c r="F122" i="2"/>
  <c r="B124" i="2" l="1"/>
  <c r="F123" i="2"/>
  <c r="A123" i="2"/>
  <c r="A124" i="2" l="1"/>
  <c r="B125" i="2"/>
  <c r="F124" i="2"/>
  <c r="A125" i="2" l="1"/>
  <c r="B126" i="2"/>
  <c r="F125" i="2"/>
  <c r="A126" i="2" l="1"/>
  <c r="B127" i="2"/>
  <c r="F126" i="2"/>
  <c r="A127" i="2" l="1"/>
  <c r="B128" i="2"/>
  <c r="F127" i="2"/>
  <c r="A128" i="2" l="1"/>
  <c r="B129" i="2"/>
  <c r="F128" i="2"/>
  <c r="B130" i="2" l="1"/>
  <c r="A129" i="2"/>
  <c r="F129" i="2"/>
  <c r="A130" i="2" l="1"/>
  <c r="B131" i="2"/>
  <c r="F130" i="2"/>
  <c r="B132" i="2" l="1"/>
  <c r="F131" i="2"/>
  <c r="A131" i="2"/>
  <c r="A132" i="2" l="1"/>
  <c r="B133" i="2"/>
  <c r="F132" i="2"/>
  <c r="A133" i="2" l="1"/>
  <c r="B134" i="2"/>
  <c r="F133" i="2"/>
  <c r="A134" i="2" l="1"/>
  <c r="B135" i="2"/>
  <c r="F134" i="2"/>
  <c r="A135" i="2" l="1"/>
  <c r="B136" i="2"/>
  <c r="F135" i="2"/>
  <c r="A136" i="2" l="1"/>
  <c r="B137" i="2"/>
  <c r="F136" i="2"/>
  <c r="B138" i="2" l="1"/>
  <c r="A137" i="2"/>
  <c r="F137" i="2"/>
  <c r="A138" i="2" l="1"/>
  <c r="B139" i="2"/>
  <c r="F138" i="2"/>
  <c r="B140" i="2" l="1"/>
  <c r="F139" i="2"/>
  <c r="A139" i="2"/>
  <c r="A140" i="2" l="1"/>
  <c r="F140" i="2"/>
  <c r="B141" i="2"/>
  <c r="A141" i="2" l="1"/>
  <c r="B142" i="2"/>
  <c r="F141" i="2"/>
  <c r="A142" i="2" l="1"/>
  <c r="F142" i="2"/>
  <c r="B143" i="2"/>
  <c r="A143" i="2" l="1"/>
  <c r="F143" i="2"/>
  <c r="B144" i="2"/>
  <c r="A144" i="2" l="1"/>
  <c r="F144" i="2"/>
  <c r="B145" i="2"/>
  <c r="B146" i="2" l="1"/>
  <c r="F145" i="2"/>
  <c r="A145" i="2"/>
  <c r="A146" i="2" l="1"/>
  <c r="F146" i="2"/>
  <c r="B147" i="2"/>
  <c r="B148" i="2" l="1"/>
  <c r="F147" i="2"/>
  <c r="A147" i="2"/>
  <c r="A148" i="2" l="1"/>
  <c r="F148" i="2"/>
  <c r="B149" i="2"/>
  <c r="A149" i="2" l="1"/>
  <c r="B150" i="2"/>
  <c r="F149" i="2"/>
  <c r="A150" i="2" l="1"/>
  <c r="F150" i="2"/>
  <c r="B151" i="2"/>
  <c r="A151" i="2" l="1"/>
  <c r="B152" i="2"/>
  <c r="F151" i="2"/>
  <c r="A152" i="2" l="1"/>
  <c r="F152" i="2"/>
  <c r="B153" i="2"/>
  <c r="B154" i="2" l="1"/>
  <c r="A153" i="2"/>
  <c r="F153" i="2"/>
  <c r="A154" i="2" l="1"/>
  <c r="F154" i="2"/>
  <c r="B155" i="2"/>
  <c r="B156" i="2" l="1"/>
  <c r="F155" i="2"/>
  <c r="A155" i="2"/>
  <c r="A156" i="2" l="1"/>
  <c r="B157" i="2"/>
  <c r="F156" i="2"/>
  <c r="A157" i="2" l="1"/>
  <c r="B158" i="2"/>
  <c r="F157" i="2"/>
  <c r="A158" i="2" l="1"/>
  <c r="B159" i="2"/>
  <c r="F158" i="2"/>
  <c r="A159" i="2" l="1"/>
  <c r="B160" i="2"/>
  <c r="F159" i="2"/>
  <c r="A160" i="2" l="1"/>
  <c r="B161" i="2"/>
  <c r="F160" i="2"/>
  <c r="B162" i="2" l="1"/>
  <c r="A161" i="2"/>
  <c r="F161" i="2"/>
  <c r="A162" i="2" l="1"/>
  <c r="B163" i="2"/>
  <c r="F162" i="2"/>
  <c r="B164" i="2" l="1"/>
  <c r="F163" i="2"/>
  <c r="A163" i="2"/>
  <c r="A164" i="2" l="1"/>
  <c r="B165" i="2"/>
  <c r="F164" i="2"/>
  <c r="A165" i="2" l="1"/>
  <c r="B166" i="2"/>
  <c r="F165" i="2"/>
  <c r="A166" i="2" l="1"/>
  <c r="B167" i="2"/>
  <c r="F166" i="2"/>
  <c r="A167" i="2" l="1"/>
  <c r="B168" i="2"/>
  <c r="F167" i="2"/>
  <c r="A168" i="2" l="1"/>
  <c r="B169" i="2"/>
  <c r="F168" i="2"/>
  <c r="B170" i="2" l="1"/>
  <c r="A169" i="2"/>
  <c r="F169" i="2"/>
  <c r="A170" i="2" l="1"/>
  <c r="B171" i="2"/>
  <c r="F170" i="2"/>
  <c r="B172" i="2" l="1"/>
  <c r="F171" i="2"/>
  <c r="A171" i="2"/>
  <c r="A172" i="2" l="1"/>
  <c r="B173" i="2"/>
  <c r="F172" i="2"/>
  <c r="A173" i="2" l="1"/>
  <c r="B174" i="2"/>
  <c r="F173" i="2"/>
  <c r="A174" i="2" l="1"/>
  <c r="B175" i="2"/>
  <c r="F174" i="2"/>
  <c r="A175" i="2" l="1"/>
  <c r="B176" i="2"/>
  <c r="F175" i="2"/>
  <c r="A176" i="2" l="1"/>
  <c r="B177" i="2"/>
  <c r="F176" i="2"/>
  <c r="B178" i="2" l="1"/>
  <c r="A177" i="2"/>
  <c r="F177" i="2"/>
  <c r="A178" i="2" l="1"/>
  <c r="B179" i="2"/>
  <c r="F178" i="2"/>
  <c r="A179" i="2" l="1"/>
  <c r="B180" i="2"/>
  <c r="F179" i="2"/>
  <c r="A180" i="2" l="1"/>
  <c r="B181" i="2"/>
  <c r="F180" i="2"/>
  <c r="B182" i="2" l="1"/>
  <c r="A181" i="2"/>
  <c r="F181" i="2"/>
  <c r="A182" i="2" l="1"/>
  <c r="B183" i="2"/>
  <c r="F182" i="2"/>
  <c r="F183" i="2" l="1"/>
  <c r="B184" i="2"/>
  <c r="A183" i="2"/>
  <c r="A184" i="2" l="1"/>
  <c r="B185" i="2"/>
  <c r="F184" i="2"/>
  <c r="B186" i="2" l="1"/>
  <c r="A185" i="2"/>
  <c r="F185" i="2"/>
  <c r="A186" i="2" l="1"/>
  <c r="B187" i="2"/>
  <c r="F186" i="2"/>
  <c r="A187" i="2" l="1"/>
  <c r="B188" i="2"/>
  <c r="F187" i="2"/>
  <c r="A188" i="2" l="1"/>
  <c r="F188" i="2"/>
  <c r="B189" i="2"/>
  <c r="B190" i="2" l="1"/>
  <c r="A189" i="2"/>
  <c r="F189" i="2"/>
  <c r="A190" i="2" l="1"/>
  <c r="F190" i="2"/>
  <c r="B191" i="2"/>
  <c r="A191" i="2" l="1"/>
  <c r="B192" i="2"/>
  <c r="F191" i="2"/>
  <c r="A192" i="2" l="1"/>
  <c r="F192" i="2"/>
  <c r="B193" i="2"/>
  <c r="B194" i="2" l="1"/>
  <c r="A193" i="2"/>
  <c r="F193" i="2"/>
  <c r="A194" i="2" l="1"/>
  <c r="F194" i="2"/>
  <c r="B195" i="2"/>
  <c r="A195" i="2" l="1"/>
  <c r="B196" i="2"/>
  <c r="F195" i="2"/>
  <c r="A196" i="2" l="1"/>
  <c r="F196" i="2"/>
  <c r="B197" i="2"/>
  <c r="B198" i="2" l="1"/>
  <c r="A197" i="2"/>
  <c r="F197" i="2"/>
  <c r="A198" i="2" l="1"/>
  <c r="F198" i="2"/>
  <c r="B199" i="2"/>
  <c r="A199" i="2" l="1"/>
  <c r="B200" i="2"/>
  <c r="F199" i="2"/>
  <c r="A200" i="2" l="1"/>
  <c r="B201" i="2"/>
  <c r="F200" i="2"/>
  <c r="B202" i="2" l="1"/>
  <c r="A201" i="2"/>
  <c r="F201" i="2"/>
  <c r="A202" i="2" l="1"/>
  <c r="B203" i="2"/>
  <c r="F202" i="2"/>
  <c r="A203" i="2" l="1"/>
  <c r="B204" i="2"/>
  <c r="F203" i="2"/>
  <c r="A204" i="2" l="1"/>
  <c r="B205" i="2"/>
  <c r="F204" i="2"/>
  <c r="B206" i="2" l="1"/>
  <c r="A205" i="2"/>
  <c r="F205" i="2"/>
  <c r="A206" i="2" l="1"/>
  <c r="B207" i="2"/>
  <c r="F206" i="2"/>
  <c r="A207" i="2" l="1"/>
  <c r="B208" i="2"/>
  <c r="F207" i="2"/>
  <c r="A208" i="2" l="1"/>
  <c r="B209" i="2"/>
  <c r="F208" i="2"/>
  <c r="B210" i="2" l="1"/>
  <c r="A209" i="2"/>
  <c r="F209" i="2"/>
  <c r="A210" i="2" l="1"/>
  <c r="B211" i="2"/>
  <c r="F210" i="2"/>
  <c r="A211" i="2" l="1"/>
  <c r="B212" i="2"/>
  <c r="F211" i="2"/>
  <c r="A212" i="2" l="1"/>
  <c r="B213" i="2"/>
  <c r="F212" i="2"/>
  <c r="B214" i="2" l="1"/>
  <c r="A213" i="2"/>
  <c r="F213" i="2"/>
  <c r="A214" i="2" l="1"/>
  <c r="B215" i="2"/>
  <c r="F214" i="2"/>
  <c r="A215" i="2" l="1"/>
  <c r="B216" i="2"/>
  <c r="F215" i="2"/>
  <c r="A216" i="2" l="1"/>
  <c r="B217" i="2"/>
  <c r="F216" i="2"/>
  <c r="B218" i="2" l="1"/>
  <c r="A217" i="2"/>
  <c r="F217" i="2"/>
  <c r="A218" i="2" l="1"/>
  <c r="B219" i="2"/>
  <c r="F218" i="2"/>
  <c r="A219" i="2" l="1"/>
  <c r="B220" i="2"/>
  <c r="F219" i="2"/>
  <c r="A220" i="2" l="1"/>
  <c r="B221" i="2"/>
  <c r="F220" i="2"/>
  <c r="B222" i="2" l="1"/>
  <c r="A221" i="2"/>
  <c r="F221" i="2"/>
  <c r="A222" i="2" l="1"/>
  <c r="B223" i="2"/>
  <c r="F222" i="2"/>
  <c r="A223" i="2" l="1"/>
  <c r="B224" i="2"/>
  <c r="F223" i="2"/>
  <c r="A224" i="2" l="1"/>
  <c r="B225" i="2"/>
  <c r="F224" i="2"/>
  <c r="B226" i="2" l="1"/>
  <c r="F225" i="2"/>
  <c r="A225" i="2"/>
  <c r="A226" i="2" l="1"/>
  <c r="B227" i="2"/>
  <c r="F226" i="2"/>
  <c r="A227" i="2" l="1"/>
  <c r="B228" i="2"/>
  <c r="F227" i="2"/>
  <c r="A228" i="2" l="1"/>
  <c r="B229" i="2"/>
  <c r="F228" i="2"/>
  <c r="B230" i="2" l="1"/>
  <c r="A229" i="2"/>
  <c r="F229" i="2"/>
  <c r="A230" i="2" l="1"/>
  <c r="B231" i="2"/>
  <c r="F230" i="2"/>
  <c r="A231" i="2" l="1"/>
  <c r="B232" i="2"/>
  <c r="F231" i="2"/>
  <c r="A232" i="2" l="1"/>
  <c r="B233" i="2"/>
  <c r="F232" i="2"/>
  <c r="B234" i="2" l="1"/>
  <c r="A233" i="2"/>
  <c r="F233" i="2"/>
  <c r="A234" i="2" l="1"/>
  <c r="B235" i="2"/>
  <c r="F234" i="2"/>
  <c r="A235" i="2" l="1"/>
  <c r="B236" i="2"/>
  <c r="F235" i="2"/>
  <c r="A236" i="2" l="1"/>
  <c r="B237" i="2"/>
  <c r="F236" i="2"/>
  <c r="B238" i="2" l="1"/>
  <c r="A237" i="2"/>
  <c r="F237" i="2"/>
  <c r="A238" i="2" l="1"/>
  <c r="B239" i="2"/>
  <c r="F238" i="2"/>
  <c r="A239" i="2" l="1"/>
  <c r="B240" i="2"/>
  <c r="F239" i="2"/>
  <c r="A240" i="2" l="1"/>
  <c r="B241" i="2"/>
  <c r="F240" i="2"/>
  <c r="B242" i="2" l="1"/>
  <c r="A241" i="2"/>
  <c r="F241" i="2"/>
  <c r="A242" i="2" l="1"/>
  <c r="B243" i="2"/>
  <c r="F242" i="2"/>
  <c r="A243" i="2" l="1"/>
  <c r="B244" i="2"/>
  <c r="F243" i="2"/>
  <c r="A244" i="2" l="1"/>
  <c r="B245" i="2"/>
  <c r="F244" i="2"/>
  <c r="B246" i="2" l="1"/>
  <c r="A245" i="2"/>
  <c r="F245" i="2"/>
  <c r="A246" i="2" l="1"/>
  <c r="B247" i="2"/>
  <c r="F246" i="2"/>
  <c r="A247" i="2" l="1"/>
  <c r="B248" i="2"/>
  <c r="F247" i="2"/>
  <c r="A248" i="2" l="1"/>
  <c r="B249" i="2"/>
  <c r="F248" i="2"/>
  <c r="B250" i="2" l="1"/>
  <c r="A249" i="2"/>
  <c r="F249" i="2"/>
  <c r="A250" i="2" l="1"/>
  <c r="B251" i="2"/>
  <c r="F250" i="2"/>
  <c r="A251" i="2" l="1"/>
  <c r="B252" i="2"/>
  <c r="F251" i="2"/>
  <c r="A252" i="2" l="1"/>
  <c r="B253" i="2"/>
  <c r="F252" i="2"/>
  <c r="B254" i="2" l="1"/>
  <c r="A253" i="2"/>
  <c r="F253" i="2"/>
  <c r="A254" i="2" l="1"/>
  <c r="B255" i="2"/>
  <c r="F254" i="2"/>
  <c r="A255" i="2" l="1"/>
  <c r="B256" i="2"/>
  <c r="F255" i="2"/>
  <c r="A256" i="2" l="1"/>
  <c r="B257" i="2"/>
  <c r="F256" i="2"/>
  <c r="B258" i="2" l="1"/>
  <c r="A257" i="2"/>
  <c r="F257" i="2"/>
  <c r="A258" i="2" l="1"/>
  <c r="B259" i="2"/>
  <c r="F258" i="2"/>
  <c r="A259" i="2" l="1"/>
  <c r="B260" i="2"/>
  <c r="F259" i="2"/>
  <c r="A260" i="2" l="1"/>
  <c r="B261" i="2"/>
  <c r="F260" i="2"/>
  <c r="B262" i="2" l="1"/>
  <c r="A261" i="2"/>
  <c r="F261" i="2"/>
  <c r="A262" i="2" l="1"/>
  <c r="B263" i="2"/>
  <c r="F262" i="2"/>
  <c r="A263" i="2" l="1"/>
  <c r="B264" i="2"/>
  <c r="F263" i="2"/>
  <c r="A264" i="2" l="1"/>
  <c r="B265" i="2"/>
  <c r="F264" i="2"/>
  <c r="B266" i="2" l="1"/>
  <c r="A265" i="2"/>
  <c r="F265" i="2"/>
  <c r="A266" i="2" l="1"/>
  <c r="B267" i="2"/>
  <c r="F266" i="2"/>
  <c r="A267" i="2" l="1"/>
  <c r="B268" i="2"/>
  <c r="F267" i="2"/>
  <c r="A268" i="2" l="1"/>
  <c r="B269" i="2"/>
  <c r="F268" i="2"/>
  <c r="B270" i="2" l="1"/>
  <c r="A269" i="2"/>
  <c r="F269" i="2"/>
  <c r="A270" i="2" l="1"/>
  <c r="B271" i="2"/>
  <c r="F270" i="2"/>
  <c r="A271" i="2" l="1"/>
  <c r="B272" i="2"/>
  <c r="F271" i="2"/>
  <c r="A272" i="2" l="1"/>
  <c r="B273" i="2"/>
  <c r="F272" i="2"/>
  <c r="B274" i="2" l="1"/>
  <c r="A273" i="2"/>
  <c r="F273" i="2"/>
  <c r="A274" i="2" l="1"/>
  <c r="B275" i="2"/>
  <c r="F274" i="2"/>
  <c r="A275" i="2" l="1"/>
  <c r="B276" i="2"/>
  <c r="F275" i="2"/>
  <c r="A276" i="2" l="1"/>
  <c r="B277" i="2"/>
  <c r="F276" i="2"/>
  <c r="B278" i="2" l="1"/>
  <c r="A277" i="2"/>
  <c r="F277" i="2"/>
  <c r="A278" i="2" l="1"/>
  <c r="B279" i="2"/>
  <c r="F278" i="2"/>
  <c r="F279" i="2" l="1"/>
  <c r="B280" i="2"/>
  <c r="A279" i="2"/>
  <c r="A280" i="2" l="1"/>
  <c r="B281" i="2"/>
  <c r="F280" i="2"/>
  <c r="A281" i="2" l="1"/>
  <c r="F281" i="2"/>
  <c r="B282" i="2"/>
  <c r="A282" i="2" l="1"/>
  <c r="B283" i="2"/>
  <c r="F282" i="2"/>
  <c r="A283" i="2" l="1"/>
  <c r="F283" i="2"/>
  <c r="B284" i="2"/>
  <c r="A284" i="2" l="1"/>
  <c r="B285" i="2"/>
  <c r="F284" i="2"/>
  <c r="A285" i="2" l="1"/>
  <c r="B286" i="2"/>
  <c r="F285" i="2"/>
  <c r="B287" i="2" l="1"/>
  <c r="A286" i="2"/>
  <c r="F286" i="2"/>
  <c r="F287" i="2" l="1"/>
  <c r="A287" i="2"/>
  <c r="B288" i="2"/>
  <c r="B289" i="2" l="1"/>
  <c r="F288" i="2"/>
  <c r="A288" i="2"/>
  <c r="A289" i="2" l="1"/>
  <c r="F289" i="2"/>
  <c r="B290" i="2"/>
  <c r="A290" i="2" l="1"/>
  <c r="B291" i="2"/>
  <c r="F290" i="2"/>
  <c r="A291" i="2" l="1"/>
  <c r="F291" i="2"/>
  <c r="B292" i="2"/>
  <c r="A292" i="2" l="1"/>
  <c r="B293" i="2"/>
  <c r="F292" i="2"/>
  <c r="A293" i="2" l="1"/>
  <c r="F293" i="2"/>
  <c r="B294" i="2"/>
  <c r="B295" i="2" l="1"/>
  <c r="A294" i="2"/>
  <c r="F294" i="2"/>
  <c r="F295" i="2" l="1"/>
  <c r="A295" i="2"/>
  <c r="B296" i="2"/>
  <c r="B297" i="2" l="1"/>
  <c r="F296" i="2"/>
  <c r="A296" i="2"/>
  <c r="A297" i="2" l="1"/>
  <c r="F297" i="2"/>
  <c r="B298" i="2"/>
  <c r="A298" i="2" l="1"/>
  <c r="B299" i="2"/>
  <c r="F298" i="2"/>
  <c r="A299" i="2" l="1"/>
  <c r="F299" i="2"/>
  <c r="B300" i="2"/>
  <c r="A300" i="2" l="1"/>
  <c r="B301" i="2"/>
  <c r="F300" i="2"/>
  <c r="A301" i="2" l="1"/>
  <c r="B302" i="2"/>
  <c r="F301" i="2"/>
  <c r="B303" i="2" l="1"/>
  <c r="A302" i="2"/>
  <c r="F302" i="2"/>
  <c r="F303" i="2" l="1"/>
  <c r="B304" i="2"/>
  <c r="A303" i="2"/>
  <c r="B305" i="2" l="1"/>
  <c r="F304" i="2"/>
  <c r="A304" i="2"/>
  <c r="A305" i="2" l="1"/>
  <c r="B306" i="2"/>
  <c r="F305" i="2"/>
  <c r="A306" i="2" l="1"/>
  <c r="B307" i="2"/>
  <c r="F306" i="2"/>
  <c r="A307" i="2" l="1"/>
  <c r="B308" i="2"/>
  <c r="F307" i="2"/>
  <c r="A308" i="2" l="1"/>
  <c r="B309" i="2"/>
  <c r="F308" i="2"/>
  <c r="A309" i="2" l="1"/>
  <c r="B310" i="2"/>
  <c r="F309" i="2"/>
  <c r="B311" i="2" l="1"/>
  <c r="A310" i="2"/>
  <c r="F310" i="2"/>
  <c r="F311" i="2" l="1"/>
  <c r="B312" i="2"/>
  <c r="A311" i="2"/>
  <c r="B313" i="2" l="1"/>
  <c r="F312" i="2"/>
  <c r="A312" i="2"/>
  <c r="A313" i="2" l="1"/>
  <c r="B314" i="2"/>
  <c r="F313" i="2"/>
  <c r="A314" i="2" l="1"/>
  <c r="B315" i="2"/>
  <c r="F314" i="2"/>
  <c r="A315" i="2" l="1"/>
  <c r="B316" i="2"/>
  <c r="F315" i="2"/>
  <c r="A316" i="2" l="1"/>
  <c r="B317" i="2"/>
  <c r="F316" i="2"/>
  <c r="A317" i="2" l="1"/>
  <c r="B318" i="2"/>
  <c r="F317" i="2"/>
  <c r="B319" i="2" l="1"/>
  <c r="A318" i="2"/>
  <c r="F318" i="2"/>
  <c r="F319" i="2" l="1"/>
  <c r="A319" i="2"/>
  <c r="B320" i="2"/>
  <c r="B321" i="2" l="1"/>
  <c r="F320" i="2"/>
  <c r="A320" i="2"/>
  <c r="A321" i="2" l="1"/>
  <c r="F321" i="2"/>
  <c r="B322" i="2"/>
  <c r="A322" i="2" l="1"/>
  <c r="B323" i="2"/>
  <c r="F322" i="2"/>
  <c r="A323" i="2" l="1"/>
  <c r="F323" i="2"/>
  <c r="B324" i="2"/>
  <c r="F324" i="2" l="1"/>
  <c r="B325" i="2"/>
  <c r="A324" i="2"/>
  <c r="A325" i="2" l="1"/>
  <c r="B326" i="2"/>
  <c r="F325" i="2"/>
  <c r="B327" i="2" l="1"/>
  <c r="A326" i="2"/>
  <c r="F326" i="2"/>
  <c r="F327" i="2" l="1"/>
  <c r="B328" i="2"/>
  <c r="A327" i="2"/>
  <c r="B329" i="2" l="1"/>
  <c r="F328" i="2"/>
  <c r="A328" i="2"/>
  <c r="B330" i="2" l="1"/>
  <c r="F329" i="2"/>
  <c r="A329" i="2"/>
  <c r="A330" i="2" l="1"/>
  <c r="B331" i="2"/>
  <c r="F330" i="2"/>
  <c r="A331" i="2" l="1"/>
  <c r="B332" i="2"/>
  <c r="F331" i="2"/>
  <c r="A332" i="2" l="1"/>
  <c r="B333" i="2"/>
  <c r="F332" i="2"/>
  <c r="A333" i="2" l="1"/>
  <c r="B334" i="2"/>
  <c r="F333" i="2"/>
  <c r="B335" i="2" l="1"/>
  <c r="A334" i="2"/>
  <c r="F334" i="2"/>
  <c r="F335" i="2" l="1"/>
  <c r="A335" i="2"/>
  <c r="B336" i="2"/>
  <c r="B337" i="2" l="1"/>
  <c r="F336" i="2"/>
  <c r="A336" i="2"/>
  <c r="B338" i="2" l="1"/>
  <c r="A337" i="2"/>
  <c r="F337" i="2"/>
  <c r="A338" i="2" l="1"/>
  <c r="B339" i="2"/>
  <c r="F338" i="2"/>
  <c r="A339" i="2" l="1"/>
  <c r="B340" i="2"/>
  <c r="F339" i="2"/>
  <c r="F340" i="2" l="1"/>
  <c r="A340" i="2"/>
  <c r="B341" i="2"/>
  <c r="A341" i="2" l="1"/>
  <c r="B342" i="2"/>
  <c r="F341" i="2"/>
  <c r="A342" i="2" l="1"/>
  <c r="B343" i="2"/>
  <c r="F342" i="2"/>
  <c r="B344" i="2" l="1"/>
  <c r="A343" i="2"/>
  <c r="F343" i="2"/>
  <c r="B345" i="2" l="1"/>
  <c r="A344" i="2"/>
  <c r="F344" i="2"/>
  <c r="A345" i="2" l="1"/>
  <c r="B346" i="2"/>
  <c r="F345" i="2"/>
  <c r="A346" i="2" l="1"/>
  <c r="B347" i="2"/>
  <c r="F346" i="2"/>
  <c r="A347" i="2" l="1"/>
  <c r="B348" i="2"/>
  <c r="F347" i="2"/>
  <c r="B349" i="2" l="1"/>
  <c r="A348" i="2"/>
  <c r="F348" i="2"/>
  <c r="A349" i="2" l="1"/>
  <c r="B350" i="2"/>
  <c r="F349" i="2"/>
  <c r="A350" i="2" l="1"/>
  <c r="B351" i="2"/>
  <c r="F350" i="2"/>
  <c r="B352" i="2" l="1"/>
  <c r="A351" i="2"/>
  <c r="F351" i="2"/>
  <c r="B353" i="2" l="1"/>
  <c r="A352" i="2"/>
  <c r="F352" i="2"/>
  <c r="A353" i="2" l="1"/>
  <c r="B354" i="2"/>
  <c r="F353" i="2"/>
  <c r="A354" i="2" l="1"/>
  <c r="B355" i="2"/>
  <c r="F354" i="2"/>
  <c r="A355" i="2" l="1"/>
  <c r="B356" i="2"/>
  <c r="F355" i="2"/>
  <c r="F356" i="2" l="1"/>
  <c r="A356" i="2"/>
  <c r="B357" i="2"/>
  <c r="A357" i="2" l="1"/>
  <c r="B358" i="2"/>
  <c r="F357" i="2"/>
  <c r="F358" i="2" l="1"/>
  <c r="A358" i="2"/>
  <c r="B359" i="2"/>
  <c r="B360" i="2" l="1"/>
  <c r="A359" i="2"/>
  <c r="F359" i="2"/>
  <c r="B361" i="2" l="1"/>
  <c r="F360" i="2"/>
  <c r="A360" i="2"/>
  <c r="A361" i="2" l="1"/>
  <c r="B362" i="2"/>
  <c r="F361" i="2"/>
  <c r="A362" i="2" l="1"/>
  <c r="B363" i="2"/>
  <c r="F362" i="2"/>
  <c r="A363" i="2" l="1"/>
  <c r="B364" i="2"/>
  <c r="F363" i="2"/>
  <c r="B365" i="2" l="1"/>
  <c r="F364" i="2"/>
  <c r="A364" i="2"/>
  <c r="A365" i="2" l="1"/>
  <c r="B366" i="2"/>
  <c r="F365" i="2"/>
  <c r="A366" i="2" l="1"/>
  <c r="B367" i="2"/>
  <c r="F366" i="2"/>
  <c r="F367" i="2" l="1"/>
  <c r="A367" i="2"/>
  <c r="B368" i="2"/>
  <c r="F368" i="2" l="1"/>
  <c r="A368" i="2"/>
  <c r="B369" i="2"/>
  <c r="B370" i="2" l="1"/>
  <c r="F369" i="2"/>
  <c r="A369" i="2"/>
  <c r="A370" i="2" l="1"/>
  <c r="F370" i="2"/>
  <c r="B371" i="2"/>
  <c r="A371" i="2" l="1"/>
  <c r="B372" i="2"/>
  <c r="F371" i="2"/>
  <c r="C2" i="2" s="1"/>
  <c r="F372" i="2" l="1"/>
  <c r="E6" i="1" a="1"/>
  <c r="E6" i="1" s="1"/>
  <c r="D6" i="1" a="1"/>
  <c r="D6" i="1" s="1"/>
  <c r="E7" i="1" a="1"/>
  <c r="E7" i="1" s="1"/>
  <c r="D5" i="1" a="1"/>
  <c r="D5" i="1" s="1"/>
  <c r="D7" i="1" a="1"/>
  <c r="D7" i="1" s="1"/>
  <c r="A372" i="2"/>
  <c r="E5" i="1" a="1"/>
  <c r="E5" i="1" s="1"/>
  <c r="G7" i="1" l="1"/>
  <c r="G6" i="1"/>
  <c r="E3" i="1"/>
  <c r="E2" i="1"/>
  <c r="E1" i="1" s="1"/>
  <c r="D3" i="1"/>
  <c r="G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<sst xmlns="http://schemas.openxmlformats.org/spreadsheetml/2006/main" count="956" uniqueCount="77">
  <si>
    <t>Nom des Agents</t>
  </si>
  <si>
    <t>Agent 1</t>
  </si>
  <si>
    <t>Agent 2</t>
  </si>
  <si>
    <t>Agent 3</t>
  </si>
  <si>
    <t>Début:</t>
  </si>
  <si>
    <t>Fin:</t>
  </si>
  <si>
    <t>8h-15h</t>
  </si>
  <si>
    <t>22h-8h</t>
  </si>
  <si>
    <t>15h-22h</t>
  </si>
  <si>
    <t>horaires semaine</t>
  </si>
  <si>
    <t>22h_9h</t>
  </si>
  <si>
    <t>horaire Week-end</t>
  </si>
  <si>
    <t>Semaine</t>
  </si>
  <si>
    <t>date</t>
  </si>
  <si>
    <t>shift1</t>
  </si>
  <si>
    <t>shift2</t>
  </si>
  <si>
    <t>shift3</t>
  </si>
  <si>
    <t>weekend</t>
  </si>
  <si>
    <t>lu-ve</t>
  </si>
  <si>
    <t>pen1</t>
  </si>
  <si>
    <t>pen2</t>
  </si>
  <si>
    <t>pen3</t>
  </si>
  <si>
    <t>pen4</t>
  </si>
  <si>
    <t>str1</t>
  </si>
  <si>
    <t>str2</t>
  </si>
  <si>
    <t>str3</t>
  </si>
  <si>
    <t>8/9-15</t>
  </si>
  <si>
    <t>15-22</t>
  </si>
  <si>
    <t>22-8/9</t>
  </si>
  <si>
    <t>Hr1</t>
  </si>
  <si>
    <t>Hr2</t>
  </si>
  <si>
    <t>Hr3</t>
  </si>
  <si>
    <t>Hr4</t>
  </si>
  <si>
    <t>congé</t>
  </si>
  <si>
    <t>Ext</t>
  </si>
  <si>
    <t>Kolom1</t>
  </si>
  <si>
    <t>heures</t>
  </si>
  <si>
    <t>delta</t>
  </si>
  <si>
    <t>moyenne</t>
  </si>
  <si>
    <t>0011111-0111011</t>
  </si>
  <si>
    <t>0111011-1100111</t>
  </si>
  <si>
    <t>1100111-0111011</t>
  </si>
  <si>
    <t>0110111-1100111</t>
  </si>
  <si>
    <t>1011011-1001111</t>
  </si>
  <si>
    <t>0111011-1110011</t>
  </si>
  <si>
    <t>1100111-0110111</t>
  </si>
  <si>
    <t>1110011-1011011</t>
  </si>
  <si>
    <t>1001111-0110111</t>
  </si>
  <si>
    <t>0110111-1001111</t>
  </si>
  <si>
    <t>0110111-1110011</t>
  </si>
  <si>
    <t>1101011-1001111</t>
  </si>
  <si>
    <t>1100111-1011011</t>
  </si>
  <si>
    <t>1101011-1100111</t>
  </si>
  <si>
    <t>1110011-1101011</t>
  </si>
  <si>
    <t>1101011-1110011</t>
  </si>
  <si>
    <t>0101111-0011111</t>
  </si>
  <si>
    <t>1011011-1100111</t>
  </si>
  <si>
    <t>1110011-1010111</t>
  </si>
  <si>
    <t>1001111-0111011</t>
  </si>
  <si>
    <t>1110011-0110111</t>
  </si>
  <si>
    <t>0101111-1100111</t>
  </si>
  <si>
    <t>1010111-0011111</t>
  </si>
  <si>
    <t>1011011-1110011</t>
  </si>
  <si>
    <t>1100111-0011111</t>
  </si>
  <si>
    <t>0111011-1001111</t>
  </si>
  <si>
    <t>1010111-1110011</t>
  </si>
  <si>
    <t>0011111-1001111</t>
  </si>
  <si>
    <t>0011111-0101111</t>
  </si>
  <si>
    <t>0011111-0011111</t>
  </si>
  <si>
    <t>1100111-1010111</t>
  </si>
  <si>
    <t>1011011-0011111</t>
  </si>
  <si>
    <t>1101011-0011111</t>
  </si>
  <si>
    <t>1100111-1101011</t>
  </si>
  <si>
    <t>0011111-1101011</t>
  </si>
  <si>
    <t>pen1-3 / 86H / Congé / 3ShftsAffilé / delta H</t>
  </si>
  <si>
    <t>VESALE</t>
  </si>
  <si>
    <t>PLANNING HORAIRES CENTRE: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</si>
</sst>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/mm/yyyy"/>
    <numFmt numFmtId="165" formatCode="0.0%"/>
    <numFmt numFmtId="166" formatCode="00\|00\|00\|0\|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quotePrefix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10" fontId="0" fillId="0" borderId="0" xfId="1" applyNumberFormat="1" applyFont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2" borderId="0" xfId="0" applyFill="1"/>
    <xf numFmtId="0" fontId="1" fillId="0" borderId="1" xfId="0" applyFont="1" applyBorder="1"/>
    <xf numFmtId="164" fontId="0" fillId="0" borderId="2" xfId="0" applyNumberFormat="1" applyBorder="1"/>
    <xf numFmtId="0" fontId="0" fillId="0" borderId="2" xfId="0" applyBorder="1"/>
    <xf numFmtId="49" fontId="0" fillId="0" borderId="2" xfId="0" quotePrefix="1" applyNumberFormat="1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1" fillId="0" borderId="6" xfId="0" applyFont="1" applyBorder="1"/>
    <xf numFmtId="164" fontId="0" fillId="0" borderId="7" xfId="0" applyNumberFormat="1" applyBorder="1"/>
    <xf numFmtId="0" fontId="0" fillId="0" borderId="7" xfId="0" applyBorder="1"/>
    <xf numFmtId="49" fontId="0" fillId="0" borderId="7" xfId="0" applyNumberFormat="1" applyBorder="1"/>
    <xf numFmtId="0" fontId="0" fillId="0" borderId="8" xfId="0" applyBorder="1"/>
    <xf numFmtId="0" fontId="1" fillId="0" borderId="10" xfId="0" applyFont="1" applyBorder="1"/>
    <xf numFmtId="164" fontId="0" fillId="0" borderId="9" xfId="0" applyNumberFormat="1" applyBorder="1"/>
    <xf numFmtId="0" fontId="0" fillId="0" borderId="9" xfId="0" applyBorder="1"/>
    <xf numFmtId="49" fontId="0" fillId="0" borderId="9" xfId="0" applyNumberFormat="1" applyBorder="1"/>
    <xf numFmtId="0" fontId="0" fillId="0" borderId="11" xfId="0" applyBorder="1"/>
    <xf numFmtId="2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/>
    <xf numFmtId="166" fontId="3" fillId="0" borderId="0" xfId="0" applyNumberFormat="1" applyFont="1" applyAlignment="1">
      <alignment horizontal="center" shrinkToFit="1"/>
    </xf>
    <xf numFmtId="0" fontId="5" fillId="0" borderId="0" xfId="0" applyFont="1" applyAlignment="1">
      <alignment shrinkToFi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17">
    <dxf>
      <numFmt numFmtId="2" formatCode="0.0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164" formatCode="ddd\ 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276225</xdr:colOff>
      <xdr:row>0</xdr:row>
      <xdr:rowOff>95251</xdr:rowOff>
    </xdr:from>
    <xdr:to>
      <xdr:col>20</xdr:col>
      <xdr:colOff>371475</xdr:colOff>
      <xdr:row>1</xdr:row>
      <xdr:rowOff>247651</xdr:rowOff>
    </xdr:to>
    <xdr:sp macro="[0]!RAZ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C11FB9D-073C-4F1B-6D0E-7D975BE2D6A3}"/>
            </a:ext>
          </a:extLst>
        </xdr:cNvPr>
        <xdr:cNvSpPr/>
      </xdr:nvSpPr>
      <xdr:spPr>
        <a:xfrm>
          <a:off x="14411325" y="95251"/>
          <a:ext cx="581025" cy="34290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RAZ</a:t>
          </a:r>
        </a:p>
      </xdr:txBody>
    </xdr:sp>
    <xdr:clientData/>
  </xdr:twoCellAnchor>
  <xdr:twoCellAnchor>
    <xdr:from>
      <xdr:col>19</xdr:col>
      <xdr:colOff>276225</xdr:colOff>
      <xdr:row>1</xdr:row>
      <xdr:rowOff>304800</xdr:rowOff>
    </xdr:from>
    <xdr:to>
      <xdr:col>21</xdr:col>
      <xdr:colOff>419100</xdr:colOff>
      <xdr:row>3</xdr:row>
      <xdr:rowOff>85725</xdr:rowOff>
    </xdr:to>
    <xdr:sp macro="[0]!Quelle_Dat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F64FFF1-F39B-BBC7-0693-72A5A0BD99B0}"/>
            </a:ext>
          </a:extLst>
        </xdr:cNvPr>
        <xdr:cNvSpPr/>
      </xdr:nvSpPr>
      <xdr:spPr>
        <a:xfrm>
          <a:off x="14411325" y="495300"/>
          <a:ext cx="1114425" cy="304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100"/>
            <a:t>Une</a:t>
          </a:r>
          <a:r>
            <a:rPr lang="nl-BE" sz="1100" baseline="0"/>
            <a:t> Quinzaine</a:t>
          </a:r>
          <a:endParaRPr lang="nl-BE" sz="1100"/>
        </a:p>
      </xdr:txBody>
    </xdr:sp>
    <xdr:clientData/>
  </xdr:twoCellAnchor>
  <xdr:twoCellAnchor>
    <xdr:from>
      <xdr:col>19</xdr:col>
      <xdr:colOff>333375</xdr:colOff>
      <xdr:row>3</xdr:row>
      <xdr:rowOff>161925</xdr:rowOff>
    </xdr:from>
    <xdr:to>
      <xdr:col>21</xdr:col>
      <xdr:colOff>438150</xdr:colOff>
      <xdr:row>5</xdr:row>
      <xdr:rowOff>104775</xdr:rowOff>
    </xdr:to>
    <xdr:sp macro="[0]!Boucl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BD5FEBE-7776-6243-7979-68AA288988C5}"/>
            </a:ext>
          </a:extLst>
        </xdr:cNvPr>
        <xdr:cNvSpPr/>
      </xdr:nvSpPr>
      <xdr:spPr>
        <a:xfrm>
          <a:off x="14468475" y="876300"/>
          <a:ext cx="1076325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Boucle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E4BB8D-8B69-4706-BC2D-541A1F60072C}" name="tbl_planning" displayName="tbl_planning" ref="A6:R372" totalsRowShown="0" headerRowDxfId="12">
  <autoFilter ref="A6:R372" xr:uid="{F9E4BB8D-8B69-4706-BC2D-541A1F60072C}"/>
  <tableColumns count="18">
    <tableColumn id="1" xr3:uid="{745C4534-D6D1-475F-B0B3-8B9D1EE18143}" name="Semaine" dataDxfId="11">
      <calculatedColumnFormula>_xlfn.ISOWEEKNUM(B7)</calculatedColumnFormula>
    </tableColumn>
    <tableColumn id="2" xr3:uid="{59054DF2-13B8-49B4-BEB5-E7417228C7F0}" name="date" dataDxfId="10">
      <calculatedColumnFormula>IF(ROW()=ROW(tbl_planning[[#Headers],[date]])+1,B3,B6+1)</calculatedColumnFormula>
    </tableColumn>
    <tableColumn id="3" xr3:uid="{57264DF0-76F4-4AEC-A817-5CF05F6F145A}" name="shift1"/>
    <tableColumn id="4" xr3:uid="{A8D0E705-D1CE-4862-99F0-8BCDF5693D55}" name="shift2"/>
    <tableColumn id="5" xr3:uid="{CA1F25CF-71E2-45FD-8B2A-CFFE323429F3}" name="shift3"/>
    <tableColumn id="6" xr3:uid="{F4002408-2F20-4F2E-91D7-D7C16D6F3FA4}" name="pen1">
      <calculatedColumnFormula>--AND(C7&lt;&gt;"", OR(WEEKDAY(B7,2)&lt;=5,C7=E6))</calculatedColumnFormula>
    </tableColumn>
    <tableColumn id="7" xr3:uid="{1EF2061B-D129-4A78-B56A-75C8A0BF5ACB}" name="pen2">
      <calculatedColumnFormula>--AND(D7&lt;&gt;"",OR(D7=C7,D7=E6))</calculatedColumnFormula>
    </tableColumn>
    <tableColumn id="8" xr3:uid="{60BF0720-FEA9-451A-B0C1-5974C10FC426}" name="pen3">
      <calculatedColumnFormula>--AND(E7&lt;&gt;"",OR(E7=D7,E7=C7))</calculatedColumnFormula>
    </tableColumn>
    <tableColumn id="17" xr3:uid="{B1DB65C3-54DA-4139-9550-7E0138D912A9}" name="congé"/>
    <tableColumn id="18" xr3:uid="{0D199D42-E00B-47F4-B528-8F3CC966A6AF}" name="Kolom1"/>
    <tableColumn id="9" xr3:uid="{08352678-45AA-4885-8A86-4B19F198BF39}" name="pen4">
      <calculatedColumnFormula array="1">IF(AND(MOD(_xlfn.ISOWEEKNUM(B7),2)=1,WEEKDAY(B7,2)=1),repos(C7:E20,tbl_agents[Nom des Agents]),"-")</calculatedColumnFormula>
    </tableColumn>
    <tableColumn id="10" xr3:uid="{4ED64741-71F5-4F45-81C7-7234243EDA47}" name="str1" dataDxfId="9"/>
    <tableColumn id="11" xr3:uid="{283E81EE-B8E3-4705-9FD7-A1BE3005661B}" name="str2" dataDxfId="8"/>
    <tableColumn id="12" xr3:uid="{6645FF8F-7B92-4012-9919-AED435731991}" name="str3" dataDxfId="7"/>
    <tableColumn id="13" xr3:uid="{4BB7A4C1-AEAF-4069-A9D2-2EF2D9617EB0}" name="Hr1"/>
    <tableColumn id="14" xr3:uid="{FA86FAF9-5DA3-4E2A-8BFD-469A12DED3FE}" name="Hr2"/>
    <tableColumn id="15" xr3:uid="{5583F08F-9FC9-4E90-834B-A5B876F7CFDA}" name="Hr3"/>
    <tableColumn id="16" xr3:uid="{94F4814A-921C-4C1D-BA5F-0002FC00378C}" name="Hr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90C7EE-4E12-4ADA-9D0A-7F9F09284A9A}" name="tbl_agents" displayName="tbl_agents" ref="C4:G7" totalsRowShown="0" headerRowDxfId="6" dataDxfId="5">
  <autoFilter ref="C4:G7" xr:uid="{0590C7EE-4E12-4ADA-9D0A-7F9F09284A9A}"/>
  <tableColumns count="5">
    <tableColumn id="1" xr3:uid="{C874D650-D4EA-4B0A-A786-A454E8A306EF}" name="Nom des Agents" dataDxfId="4"/>
    <tableColumn id="2" xr3:uid="{76CE4F8F-98E5-433D-A7B9-A7CD979398CD}" name="weekend" dataDxfId="3">
      <calculatedColumnFormula array="1">SUMPRODUCT((Planning=tbl_agents[[#This Row],[Nom des Agents]])*(WEEKDAY(Dates,2)&gt;5))</calculatedColumnFormula>
    </tableColumn>
    <tableColumn id="3" xr3:uid="{50C956B4-D79B-410D-8E47-E348A4CB433B}" name="lu-ve" dataDxfId="2">
      <calculatedColumnFormula array="1">SUMPRODUCT((Planning=tbl_agents[[#This Row],[Nom des Agents]])*(WEEKDAY(Dates,2)&lt;5))</calculatedColumnFormula>
    </tableColumn>
    <tableColumn id="4" xr3:uid="{AD5B9473-A90B-4424-A2F0-DA6B0B4E9DC1}" name="heures" dataDxfId="1"/>
    <tableColumn id="5" xr3:uid="{C32B5AE8-BEA3-4050-9A07-C91A8B25139E}" name="moyenne" dataDxfId="0">
      <calculatedColumnFormula>+tbl_agents[[#This Row],[heures]]/SUM(tbl_agents[[#This Row],[weekend]:[lu-ve]])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30906-C37F-40C3-9389-09B52F4E44CA}">
  <sheetPr codeName="Blad1"/>
  <dimension ref="A1:X372"/>
  <sheetViews>
    <sheetView tabSelected="1" workbookViewId="0">
      <pane xSplit="2" ySplit="6" topLeftCell="C70" activePane="bottomRight" state="frozen"/>
      <selection pane="topRight" activeCell="C1" sqref="C1"/>
      <selection pane="bottomLeft" activeCell="A7" sqref="A7"/>
      <selection pane="bottomRight" activeCell="C2" sqref="C2:E2"/>
    </sheetView>
  </sheetViews>
  <sheetFormatPr baseColWidth="10" defaultColWidth="11.453125" defaultRowHeight="14.5" x14ac:dyDescent="0.35"/>
  <cols>
    <col min="1" max="1" width="7.7265625" customWidth="1"/>
    <col min="2" max="2" width="13.81640625" style="2" bestFit="1" customWidth="1"/>
    <col min="3" max="5" width="9.7265625" customWidth="1"/>
    <col min="6" max="8" width="10" customWidth="1"/>
    <col min="9" max="9" width="11" customWidth="1"/>
    <col min="10" max="10" width="12.26953125" customWidth="1"/>
    <col min="11" max="11" width="4.26953125" customWidth="1"/>
    <col min="12" max="13" width="4.26953125" style="5" customWidth="1"/>
    <col min="14" max="14" width="5.54296875" style="5" customWidth="1"/>
    <col min="15" max="17" width="6.08984375" customWidth="1"/>
    <col min="18" max="18" width="8.7265625" customWidth="1"/>
    <col min="19" max="19" width="2" customWidth="1"/>
    <col min="20" max="24" width="7.26953125" customWidth="1"/>
    <col min="25" max="25" width="3" bestFit="1" customWidth="1"/>
    <col min="26" max="26" width="4" bestFit="1" customWidth="1"/>
  </cols>
  <sheetData>
    <row r="1" spans="1:24" x14ac:dyDescent="0.35">
      <c r="A1" s="30" t="s">
        <v>76</v>
      </c>
      <c r="B1" s="30"/>
      <c r="C1" s="32" t="s">
        <v>74</v>
      </c>
      <c r="D1" s="32"/>
      <c r="E1" s="32"/>
      <c r="L1"/>
      <c r="M1"/>
      <c r="N1">
        <f>SUMIF(N2:P2,"&gt;86",N2:P2)-COUNTIF(N2:P2,"&gt;86")*86</f>
        <v>0</v>
      </c>
    </row>
    <row r="2" spans="1:24" ht="38" customHeight="1" x14ac:dyDescent="0.6">
      <c r="A2" s="35" t="s">
        <v>75</v>
      </c>
      <c r="B2" s="35"/>
      <c r="C2" s="31">
        <f ca="1">SUM(OFFSET(Quinzaine,-1,3,16,3))*10000000+N1*100000+I2*1000+J2*100+MIN(99,Q4)</f>
        <v>10</v>
      </c>
      <c r="D2" s="31"/>
      <c r="E2" s="31"/>
      <c r="I2" cm="1">
        <f t="array" ref="I2:P2">IFERROR(repos(Quinzaine,Agents),99999999)</f>
        <v>0</v>
      </c>
      <c r="J2">
        <v>0</v>
      </c>
      <c r="K2" s="34" t="str">
        <v>'0011111-1001111</v>
      </c>
      <c r="L2" s="34" t="str">
        <v>'1100111-0110111</v>
      </c>
      <c r="M2" s="34" t="str">
        <v>'0111011-1110011</v>
      </c>
      <c r="N2" s="33">
        <v>84</v>
      </c>
      <c r="O2" s="33">
        <v>84</v>
      </c>
      <c r="P2" s="33">
        <v>86</v>
      </c>
      <c r="X2" s="10" t="s">
        <v>2</v>
      </c>
    </row>
    <row r="3" spans="1:24" x14ac:dyDescent="0.35">
      <c r="A3" t="s">
        <v>4</v>
      </c>
      <c r="B3" s="2">
        <v>45656</v>
      </c>
      <c r="C3">
        <v>0</v>
      </c>
      <c r="D3">
        <v>7</v>
      </c>
      <c r="E3">
        <v>11</v>
      </c>
      <c r="L3"/>
      <c r="M3"/>
      <c r="N3"/>
    </row>
    <row r="4" spans="1:24" x14ac:dyDescent="0.35">
      <c r="A4" t="s">
        <v>5</v>
      </c>
      <c r="B4" s="2">
        <v>46022</v>
      </c>
      <c r="C4">
        <v>7</v>
      </c>
      <c r="D4">
        <v>7</v>
      </c>
      <c r="E4">
        <v>10</v>
      </c>
      <c r="L4"/>
      <c r="M4"/>
      <c r="N4"/>
      <c r="O4">
        <f>MAX(O5:Q5)</f>
        <v>2296</v>
      </c>
      <c r="P4">
        <f>MIN(O5:Q5)</f>
        <v>2286</v>
      </c>
      <c r="Q4">
        <f>+O4-P4</f>
        <v>10</v>
      </c>
      <c r="R4" s="6">
        <f>+(MAX(O5:Q5)-MIN(O5:Q5))/MIN(O5:Q5)</f>
        <v>4.3744531933508314E-3</v>
      </c>
    </row>
    <row r="5" spans="1:24" x14ac:dyDescent="0.35">
      <c r="C5" s="3" t="s">
        <v>26</v>
      </c>
      <c r="D5" s="3" t="s">
        <v>27</v>
      </c>
      <c r="E5" s="3" t="s">
        <v>28</v>
      </c>
      <c r="F5" s="3" t="s">
        <v>26</v>
      </c>
      <c r="G5" s="3" t="s">
        <v>27</v>
      </c>
      <c r="H5" s="3" t="s">
        <v>28</v>
      </c>
      <c r="I5" s="3"/>
      <c r="J5">
        <f>SUM(tbl_planning[Kolom1])</f>
        <v>0</v>
      </c>
      <c r="K5">
        <f>SUM(tbl_planning[pen4])</f>
        <v>0</v>
      </c>
      <c r="L5"/>
      <c r="M5"/>
      <c r="N5"/>
      <c r="O5">
        <f>SUM(tbl_planning[Hr1])+N2</f>
        <v>2288</v>
      </c>
      <c r="P5">
        <f>SUM(tbl_planning[Hr2])+O2</f>
        <v>2286</v>
      </c>
      <c r="Q5">
        <f>SUM(tbl_planning[Hr3])+P2</f>
        <v>2296</v>
      </c>
    </row>
    <row r="6" spans="1:24" ht="15" thickBot="1" x14ac:dyDescent="0.4">
      <c r="A6" t="s">
        <v>12</v>
      </c>
      <c r="B6" s="2" t="s">
        <v>13</v>
      </c>
      <c r="C6" s="1" t="s">
        <v>14</v>
      </c>
      <c r="D6" s="1" t="s">
        <v>15</v>
      </c>
      <c r="E6" s="1" t="s">
        <v>16</v>
      </c>
      <c r="F6" s="1" t="s">
        <v>19</v>
      </c>
      <c r="G6" s="1" t="s">
        <v>20</v>
      </c>
      <c r="H6" s="1" t="s">
        <v>21</v>
      </c>
      <c r="I6" s="1" t="s">
        <v>33</v>
      </c>
      <c r="J6" s="1" t="s">
        <v>35</v>
      </c>
      <c r="K6" s="1" t="s">
        <v>22</v>
      </c>
      <c r="L6" s="4" t="s">
        <v>23</v>
      </c>
      <c r="M6" s="4" t="s">
        <v>24</v>
      </c>
      <c r="N6" s="4" t="s">
        <v>25</v>
      </c>
      <c r="O6" s="1" t="s">
        <v>29</v>
      </c>
      <c r="P6" s="1" t="s">
        <v>30</v>
      </c>
      <c r="Q6" s="1" t="s">
        <v>31</v>
      </c>
      <c r="R6" s="1" t="s">
        <v>32</v>
      </c>
    </row>
    <row r="7" spans="1:24" x14ac:dyDescent="0.35">
      <c r="A7" s="11">
        <f>_xlfn.ISOWEEKNUM(B7)</f>
        <v>1</v>
      </c>
      <c r="B7" s="12">
        <f>IF(ROW()=ROW(tbl_planning[[#Headers],[date]])+1,B3,B6+1)</f>
        <v>45656</v>
      </c>
      <c r="C7" s="13"/>
      <c r="D7" s="13" t="s">
        <v>2</v>
      </c>
      <c r="E7" s="13" t="s">
        <v>34</v>
      </c>
      <c r="F7" s="13">
        <f t="shared" ref="F7:F20" si="0">--AND(C7&lt;&gt;"", OR(WEEKDAY(B7,2)&lt;=5,C7=E6))</f>
        <v>0</v>
      </c>
      <c r="G7" s="13">
        <f>--AND(D7&lt;&gt;"",OR(D7=C7,D7=E6))</f>
        <v>0</v>
      </c>
      <c r="H7" s="13">
        <f>--AND(E7&lt;&gt;"",OR(E7=D7,E7=C7))</f>
        <v>0</v>
      </c>
      <c r="I7" s="13"/>
      <c r="J7" s="13">
        <v>0</v>
      </c>
      <c r="K7" s="13">
        <v>0</v>
      </c>
      <c r="L7" s="14" t="s">
        <v>39</v>
      </c>
      <c r="M7" s="14" t="s">
        <v>69</v>
      </c>
      <c r="N7" s="14" t="s">
        <v>64</v>
      </c>
      <c r="O7" s="13">
        <v>84</v>
      </c>
      <c r="P7" s="13">
        <v>84</v>
      </c>
      <c r="Q7" s="13">
        <v>86</v>
      </c>
      <c r="R7" s="15"/>
    </row>
    <row r="8" spans="1:24" x14ac:dyDescent="0.35">
      <c r="A8" s="16">
        <f t="shared" ref="A8:A39" si="1">_xlfn.ISOWEEKNUM(B8)</f>
        <v>1</v>
      </c>
      <c r="B8" s="2">
        <f>IF(ROW()=ROW(tbl_planning[[#Headers],[date]])+1,B4,B7+1)</f>
        <v>45657</v>
      </c>
      <c r="D8" t="s">
        <v>2</v>
      </c>
      <c r="E8" t="s">
        <v>3</v>
      </c>
      <c r="F8">
        <f t="shared" si="0"/>
        <v>0</v>
      </c>
      <c r="G8">
        <f t="shared" ref="G8:G20" si="2">--AND(D8&lt;&gt;"",OR(D8=C8,D8=E7))</f>
        <v>0</v>
      </c>
      <c r="H8">
        <f t="shared" ref="H8:H20" si="3">--AND(E8&lt;&gt;"",OR(E8=D8,E8=C8))</f>
        <v>0</v>
      </c>
      <c r="R8" s="17"/>
    </row>
    <row r="9" spans="1:24" x14ac:dyDescent="0.35">
      <c r="A9" s="16">
        <f t="shared" si="1"/>
        <v>1</v>
      </c>
      <c r="B9" s="2">
        <f>IF(ROW()=ROW(tbl_planning[[#Headers],[date]])+1,B5,B8+1)</f>
        <v>45658</v>
      </c>
      <c r="D9" t="s">
        <v>1</v>
      </c>
      <c r="E9" t="s">
        <v>3</v>
      </c>
      <c r="F9">
        <f t="shared" si="0"/>
        <v>0</v>
      </c>
      <c r="G9">
        <f t="shared" si="2"/>
        <v>0</v>
      </c>
      <c r="H9">
        <f t="shared" si="3"/>
        <v>0</v>
      </c>
      <c r="R9" s="17"/>
    </row>
    <row r="10" spans="1:24" x14ac:dyDescent="0.35">
      <c r="A10" s="16">
        <f t="shared" si="1"/>
        <v>1</v>
      </c>
      <c r="B10" s="2">
        <f>IF(ROW()=ROW(tbl_planning[[#Headers],[date]])+1,B6,B9+1)</f>
        <v>45659</v>
      </c>
      <c r="D10" t="s">
        <v>1</v>
      </c>
      <c r="E10" t="s">
        <v>3</v>
      </c>
      <c r="F10">
        <f t="shared" si="0"/>
        <v>0</v>
      </c>
      <c r="G10">
        <f t="shared" si="2"/>
        <v>0</v>
      </c>
      <c r="H10">
        <f t="shared" si="3"/>
        <v>0</v>
      </c>
      <c r="R10" s="17"/>
    </row>
    <row r="11" spans="1:24" ht="14.15" customHeight="1" x14ac:dyDescent="0.35">
      <c r="A11" s="16">
        <f t="shared" si="1"/>
        <v>1</v>
      </c>
      <c r="B11" s="2">
        <f>IF(ROW()=ROW(tbl_planning[[#Headers],[date]])+1,B7,B10+1)</f>
        <v>45660</v>
      </c>
      <c r="D11" t="s">
        <v>2</v>
      </c>
      <c r="E11" t="s">
        <v>1</v>
      </c>
      <c r="F11">
        <f t="shared" si="0"/>
        <v>0</v>
      </c>
      <c r="G11">
        <f t="shared" si="2"/>
        <v>0</v>
      </c>
      <c r="H11">
        <f t="shared" si="3"/>
        <v>0</v>
      </c>
      <c r="R11" s="17"/>
    </row>
    <row r="12" spans="1:24" ht="14.15" customHeight="1" x14ac:dyDescent="0.35">
      <c r="A12" s="16">
        <f t="shared" si="1"/>
        <v>1</v>
      </c>
      <c r="B12" s="2">
        <f>IF(ROW()=ROW(tbl_planning[[#Headers],[date]])+1,B8,B11+1)</f>
        <v>45661</v>
      </c>
      <c r="C12" t="s">
        <v>2</v>
      </c>
      <c r="D12" t="s">
        <v>3</v>
      </c>
      <c r="E12" t="s">
        <v>1</v>
      </c>
      <c r="F12">
        <f t="shared" si="0"/>
        <v>0</v>
      </c>
      <c r="G12">
        <f t="shared" si="2"/>
        <v>0</v>
      </c>
      <c r="H12">
        <f t="shared" si="3"/>
        <v>0</v>
      </c>
      <c r="R12" s="17"/>
    </row>
    <row r="13" spans="1:24" ht="14.15" customHeight="1" x14ac:dyDescent="0.35">
      <c r="A13" s="23">
        <f t="shared" si="1"/>
        <v>1</v>
      </c>
      <c r="B13" s="24">
        <f>IF(ROW()=ROW(tbl_planning[[#Headers],[date]])+1,B9,B12+1)</f>
        <v>45662</v>
      </c>
      <c r="C13" s="25" t="s">
        <v>2</v>
      </c>
      <c r="D13" s="25" t="s">
        <v>3</v>
      </c>
      <c r="E13" s="25" t="s">
        <v>1</v>
      </c>
      <c r="F13" s="25">
        <f t="shared" si="0"/>
        <v>0</v>
      </c>
      <c r="G13" s="25">
        <f t="shared" si="2"/>
        <v>0</v>
      </c>
      <c r="H13" s="25">
        <f t="shared" si="3"/>
        <v>0</v>
      </c>
      <c r="I13" s="25"/>
      <c r="J13" s="25"/>
      <c r="K13" s="25"/>
      <c r="L13" s="26"/>
      <c r="M13" s="26"/>
      <c r="N13" s="26"/>
      <c r="O13" s="25"/>
      <c r="P13" s="25"/>
      <c r="Q13" s="25"/>
      <c r="R13" s="27"/>
    </row>
    <row r="14" spans="1:24" ht="14.15" customHeight="1" x14ac:dyDescent="0.35">
      <c r="A14" s="16">
        <f t="shared" si="1"/>
        <v>2</v>
      </c>
      <c r="B14" s="2">
        <f>IF(ROW()=ROW(tbl_planning[[#Headers],[date]])+1,B10,B13+1)</f>
        <v>45663</v>
      </c>
      <c r="D14" t="s">
        <v>2</v>
      </c>
      <c r="E14" t="s">
        <v>3</v>
      </c>
      <c r="F14">
        <f t="shared" si="0"/>
        <v>0</v>
      </c>
      <c r="G14">
        <f t="shared" si="2"/>
        <v>0</v>
      </c>
      <c r="H14">
        <f t="shared" si="3"/>
        <v>0</v>
      </c>
      <c r="R14" s="17"/>
    </row>
    <row r="15" spans="1:24" ht="14.15" customHeight="1" x14ac:dyDescent="0.35">
      <c r="A15" s="16">
        <f t="shared" si="1"/>
        <v>2</v>
      </c>
      <c r="B15" s="2">
        <f>IF(ROW()=ROW(tbl_planning[[#Headers],[date]])+1,B11,B14+1)</f>
        <v>45664</v>
      </c>
      <c r="D15" t="s">
        <v>1</v>
      </c>
      <c r="E15" t="s">
        <v>34</v>
      </c>
      <c r="F15">
        <f t="shared" si="0"/>
        <v>0</v>
      </c>
      <c r="G15">
        <f t="shared" si="2"/>
        <v>0</v>
      </c>
      <c r="H15">
        <f t="shared" si="3"/>
        <v>0</v>
      </c>
      <c r="R15" s="17"/>
    </row>
    <row r="16" spans="1:24" ht="14.15" customHeight="1" x14ac:dyDescent="0.35">
      <c r="A16" s="16">
        <f t="shared" si="1"/>
        <v>2</v>
      </c>
      <c r="B16" s="2">
        <f>IF(ROW()=ROW(tbl_planning[[#Headers],[date]])+1,B12,B15+1)</f>
        <v>45665</v>
      </c>
      <c r="D16" t="s">
        <v>1</v>
      </c>
      <c r="E16" t="s">
        <v>2</v>
      </c>
      <c r="F16">
        <f t="shared" si="0"/>
        <v>0</v>
      </c>
      <c r="G16">
        <f t="shared" si="2"/>
        <v>0</v>
      </c>
      <c r="H16">
        <f t="shared" si="3"/>
        <v>0</v>
      </c>
      <c r="R16" s="17"/>
    </row>
    <row r="17" spans="1:18" x14ac:dyDescent="0.35">
      <c r="A17" s="16">
        <f t="shared" si="1"/>
        <v>2</v>
      </c>
      <c r="B17" s="2">
        <f>IF(ROW()=ROW(tbl_planning[[#Headers],[date]])+1,B13,B16+1)</f>
        <v>45666</v>
      </c>
      <c r="D17" t="s">
        <v>3</v>
      </c>
      <c r="E17" t="s">
        <v>1</v>
      </c>
      <c r="F17">
        <f t="shared" si="0"/>
        <v>0</v>
      </c>
      <c r="G17">
        <f t="shared" si="2"/>
        <v>0</v>
      </c>
      <c r="H17">
        <f t="shared" si="3"/>
        <v>0</v>
      </c>
      <c r="R17" s="17"/>
    </row>
    <row r="18" spans="1:18" x14ac:dyDescent="0.35">
      <c r="A18" s="16">
        <f t="shared" si="1"/>
        <v>2</v>
      </c>
      <c r="B18" s="2">
        <f>IF(ROW()=ROW(tbl_planning[[#Headers],[date]])+1,B14,B17+1)</f>
        <v>45667</v>
      </c>
      <c r="D18" t="s">
        <v>3</v>
      </c>
      <c r="E18" t="s">
        <v>2</v>
      </c>
      <c r="F18">
        <f t="shared" si="0"/>
        <v>0</v>
      </c>
      <c r="G18">
        <f t="shared" si="2"/>
        <v>0</v>
      </c>
      <c r="H18">
        <f t="shared" si="3"/>
        <v>0</v>
      </c>
      <c r="R18" s="17"/>
    </row>
    <row r="19" spans="1:18" x14ac:dyDescent="0.35">
      <c r="A19" s="16">
        <f t="shared" si="1"/>
        <v>2</v>
      </c>
      <c r="B19" s="2">
        <f>IF(ROW()=ROW(tbl_planning[[#Headers],[date]])+1,B15,B18+1)</f>
        <v>45668</v>
      </c>
      <c r="C19" t="s">
        <v>3</v>
      </c>
      <c r="D19" t="s">
        <v>1</v>
      </c>
      <c r="E19" t="s">
        <v>2</v>
      </c>
      <c r="F19">
        <f t="shared" si="0"/>
        <v>0</v>
      </c>
      <c r="G19">
        <f t="shared" si="2"/>
        <v>0</v>
      </c>
      <c r="H19">
        <f t="shared" si="3"/>
        <v>0</v>
      </c>
      <c r="R19" s="17"/>
    </row>
    <row r="20" spans="1:18" ht="15" thickBot="1" x14ac:dyDescent="0.4">
      <c r="A20" s="18">
        <f t="shared" si="1"/>
        <v>2</v>
      </c>
      <c r="B20" s="19">
        <f>IF(ROW()=ROW(tbl_planning[[#Headers],[date]])+1,B16,B19+1)</f>
        <v>45669</v>
      </c>
      <c r="C20" s="20" t="s">
        <v>1</v>
      </c>
      <c r="D20" s="20" t="s">
        <v>3</v>
      </c>
      <c r="E20" s="20" t="s">
        <v>2</v>
      </c>
      <c r="F20" s="20">
        <f t="shared" si="0"/>
        <v>0</v>
      </c>
      <c r="G20" s="20">
        <f t="shared" si="2"/>
        <v>0</v>
      </c>
      <c r="H20" s="20">
        <f t="shared" si="3"/>
        <v>0</v>
      </c>
      <c r="I20" s="20"/>
      <c r="J20" s="20"/>
      <c r="K20" s="20"/>
      <c r="L20" s="21"/>
      <c r="M20" s="21"/>
      <c r="N20" s="21"/>
      <c r="O20" s="20"/>
      <c r="P20" s="20"/>
      <c r="Q20" s="20"/>
      <c r="R20" s="22"/>
    </row>
    <row r="21" spans="1:18" x14ac:dyDescent="0.35">
      <c r="A21" s="11">
        <f t="shared" si="1"/>
        <v>3</v>
      </c>
      <c r="B21" s="12">
        <f>IF(ROW()=ROW(tbl_planning[[#Headers],[date]])+1,B17,B20+1)</f>
        <v>45670</v>
      </c>
      <c r="C21" s="13"/>
      <c r="D21" s="13" t="s">
        <v>1</v>
      </c>
      <c r="E21" s="13" t="s">
        <v>3</v>
      </c>
      <c r="F21" s="13">
        <f t="shared" ref="F21:F55" si="4">--AND(C21&lt;&gt;"", OR(WEEKDAY(B21,2)&lt;=5,C21=E20))</f>
        <v>0</v>
      </c>
      <c r="G21" s="13">
        <f t="shared" ref="G21:G55" si="5">--AND(D21&lt;&gt;"",OR(D21=C21,D21=E20))</f>
        <v>0</v>
      </c>
      <c r="H21" s="13">
        <f t="shared" ref="H21:H55" si="6">--AND(E21&lt;&gt;"",OR(E21=D21,E21=C21))</f>
        <v>0</v>
      </c>
      <c r="I21" s="13"/>
      <c r="J21" s="13">
        <v>0</v>
      </c>
      <c r="K21" s="13">
        <v>0</v>
      </c>
      <c r="L21" s="14" t="s">
        <v>43</v>
      </c>
      <c r="M21" s="14" t="s">
        <v>49</v>
      </c>
      <c r="N21" s="14" t="s">
        <v>47</v>
      </c>
      <c r="O21" s="13">
        <v>84</v>
      </c>
      <c r="P21" s="13">
        <v>86</v>
      </c>
      <c r="Q21" s="13">
        <v>84</v>
      </c>
      <c r="R21" s="15">
        <f>SUM(O21:Q21)</f>
        <v>254</v>
      </c>
    </row>
    <row r="22" spans="1:18" x14ac:dyDescent="0.35">
      <c r="A22" s="16">
        <f t="shared" si="1"/>
        <v>3</v>
      </c>
      <c r="B22" s="2">
        <f>IF(ROW()=ROW(tbl_planning[[#Headers],[date]])+1,B18,B21+1)</f>
        <v>45671</v>
      </c>
      <c r="D22" t="s">
        <v>2</v>
      </c>
      <c r="E22" t="s">
        <v>34</v>
      </c>
      <c r="F22">
        <f t="shared" si="4"/>
        <v>0</v>
      </c>
      <c r="G22">
        <f t="shared" si="5"/>
        <v>0</v>
      </c>
      <c r="H22">
        <f t="shared" si="6"/>
        <v>0</v>
      </c>
      <c r="R22" s="17"/>
    </row>
    <row r="23" spans="1:18" x14ac:dyDescent="0.35">
      <c r="A23" s="16">
        <f t="shared" si="1"/>
        <v>3</v>
      </c>
      <c r="B23" s="2">
        <f>IF(ROW()=ROW(tbl_planning[[#Headers],[date]])+1,B19,B22+1)</f>
        <v>45672</v>
      </c>
      <c r="D23" t="s">
        <v>1</v>
      </c>
      <c r="E23" t="s">
        <v>2</v>
      </c>
      <c r="F23">
        <f t="shared" si="4"/>
        <v>0</v>
      </c>
      <c r="G23">
        <f t="shared" si="5"/>
        <v>0</v>
      </c>
      <c r="H23">
        <f t="shared" si="6"/>
        <v>0</v>
      </c>
      <c r="R23" s="17"/>
    </row>
    <row r="24" spans="1:18" x14ac:dyDescent="0.35">
      <c r="A24" s="16">
        <f t="shared" si="1"/>
        <v>3</v>
      </c>
      <c r="B24" s="2">
        <f>IF(ROW()=ROW(tbl_planning[[#Headers],[date]])+1,B20,B23+1)</f>
        <v>45673</v>
      </c>
      <c r="D24" t="s">
        <v>3</v>
      </c>
      <c r="E24" t="s">
        <v>1</v>
      </c>
      <c r="F24">
        <f t="shared" si="4"/>
        <v>0</v>
      </c>
      <c r="G24">
        <f t="shared" si="5"/>
        <v>0</v>
      </c>
      <c r="H24">
        <f t="shared" si="6"/>
        <v>0</v>
      </c>
      <c r="R24" s="17"/>
    </row>
    <row r="25" spans="1:18" x14ac:dyDescent="0.35">
      <c r="A25" s="16">
        <f t="shared" si="1"/>
        <v>3</v>
      </c>
      <c r="B25" s="2">
        <f>IF(ROW()=ROW(tbl_planning[[#Headers],[date]])+1,B21,B24+1)</f>
        <v>45674</v>
      </c>
      <c r="D25" t="s">
        <v>2</v>
      </c>
      <c r="E25" t="s">
        <v>3</v>
      </c>
      <c r="F25">
        <f t="shared" si="4"/>
        <v>0</v>
      </c>
      <c r="G25">
        <f t="shared" si="5"/>
        <v>0</v>
      </c>
      <c r="H25">
        <f t="shared" si="6"/>
        <v>0</v>
      </c>
      <c r="R25" s="17"/>
    </row>
    <row r="26" spans="1:18" x14ac:dyDescent="0.35">
      <c r="A26" s="16">
        <f t="shared" si="1"/>
        <v>3</v>
      </c>
      <c r="B26" s="2">
        <f>IF(ROW()=ROW(tbl_planning[[#Headers],[date]])+1,B22,B25+1)</f>
        <v>45675</v>
      </c>
      <c r="C26" t="s">
        <v>2</v>
      </c>
      <c r="D26" t="s">
        <v>1</v>
      </c>
      <c r="E26" t="s">
        <v>3</v>
      </c>
      <c r="F26">
        <f t="shared" si="4"/>
        <v>0</v>
      </c>
      <c r="G26">
        <f t="shared" si="5"/>
        <v>0</v>
      </c>
      <c r="H26">
        <f t="shared" si="6"/>
        <v>0</v>
      </c>
      <c r="R26" s="17"/>
    </row>
    <row r="27" spans="1:18" x14ac:dyDescent="0.35">
      <c r="A27" s="23">
        <f t="shared" si="1"/>
        <v>3</v>
      </c>
      <c r="B27" s="24">
        <f>IF(ROW()=ROW(tbl_planning[[#Headers],[date]])+1,B23,B26+1)</f>
        <v>45676</v>
      </c>
      <c r="C27" s="25" t="s">
        <v>1</v>
      </c>
      <c r="D27" s="25" t="s">
        <v>2</v>
      </c>
      <c r="E27" s="25" t="s">
        <v>3</v>
      </c>
      <c r="F27" s="25">
        <f t="shared" si="4"/>
        <v>0</v>
      </c>
      <c r="G27" s="25">
        <f t="shared" si="5"/>
        <v>0</v>
      </c>
      <c r="H27" s="25">
        <f t="shared" si="6"/>
        <v>0</v>
      </c>
      <c r="I27" s="25"/>
      <c r="J27" s="25"/>
      <c r="K27" s="25"/>
      <c r="L27" s="26"/>
      <c r="M27" s="26"/>
      <c r="N27" s="26"/>
      <c r="O27" s="25"/>
      <c r="P27" s="25"/>
      <c r="Q27" s="25"/>
      <c r="R27" s="27"/>
    </row>
    <row r="28" spans="1:18" x14ac:dyDescent="0.35">
      <c r="A28" s="16">
        <f t="shared" si="1"/>
        <v>4</v>
      </c>
      <c r="B28" s="2">
        <f>IF(ROW()=ROW(tbl_planning[[#Headers],[date]])+1,B24,B27+1)</f>
        <v>45677</v>
      </c>
      <c r="D28" t="s">
        <v>1</v>
      </c>
      <c r="E28" t="s">
        <v>2</v>
      </c>
      <c r="F28">
        <f t="shared" si="4"/>
        <v>0</v>
      </c>
      <c r="G28">
        <f t="shared" si="5"/>
        <v>0</v>
      </c>
      <c r="H28">
        <f t="shared" si="6"/>
        <v>0</v>
      </c>
      <c r="R28" s="17"/>
    </row>
    <row r="29" spans="1:18" x14ac:dyDescent="0.35">
      <c r="A29" s="16">
        <f t="shared" si="1"/>
        <v>4</v>
      </c>
      <c r="B29" s="2">
        <f>IF(ROW()=ROW(tbl_planning[[#Headers],[date]])+1,B25,B28+1)</f>
        <v>45678</v>
      </c>
      <c r="D29" t="s">
        <v>3</v>
      </c>
      <c r="E29" t="s">
        <v>2</v>
      </c>
      <c r="F29">
        <f t="shared" si="4"/>
        <v>0</v>
      </c>
      <c r="G29">
        <f t="shared" si="5"/>
        <v>0</v>
      </c>
      <c r="H29">
        <f t="shared" si="6"/>
        <v>0</v>
      </c>
      <c r="R29" s="17"/>
    </row>
    <row r="30" spans="1:18" x14ac:dyDescent="0.35">
      <c r="A30" s="16">
        <f t="shared" si="1"/>
        <v>4</v>
      </c>
      <c r="B30" s="2">
        <f>IF(ROW()=ROW(tbl_planning[[#Headers],[date]])+1,B26,B29+1)</f>
        <v>45679</v>
      </c>
      <c r="D30" t="s">
        <v>3</v>
      </c>
      <c r="E30" t="s">
        <v>2</v>
      </c>
      <c r="F30">
        <f t="shared" si="4"/>
        <v>0</v>
      </c>
      <c r="G30">
        <f t="shared" si="5"/>
        <v>0</v>
      </c>
      <c r="H30">
        <f t="shared" si="6"/>
        <v>0</v>
      </c>
      <c r="R30" s="17"/>
    </row>
    <row r="31" spans="1:18" x14ac:dyDescent="0.35">
      <c r="A31" s="16">
        <f t="shared" si="1"/>
        <v>4</v>
      </c>
      <c r="B31" s="2">
        <f>IF(ROW()=ROW(tbl_planning[[#Headers],[date]])+1,B27,B30+1)</f>
        <v>45680</v>
      </c>
      <c r="D31" t="s">
        <v>1</v>
      </c>
      <c r="E31" t="s">
        <v>34</v>
      </c>
      <c r="F31">
        <f t="shared" si="4"/>
        <v>0</v>
      </c>
      <c r="G31">
        <f t="shared" si="5"/>
        <v>0</v>
      </c>
      <c r="H31">
        <f t="shared" si="6"/>
        <v>0</v>
      </c>
      <c r="R31" s="17"/>
    </row>
    <row r="32" spans="1:18" x14ac:dyDescent="0.35">
      <c r="A32" s="16">
        <f t="shared" si="1"/>
        <v>4</v>
      </c>
      <c r="B32" s="2">
        <f>IF(ROW()=ROW(tbl_planning[[#Headers],[date]])+1,B28,B31+1)</f>
        <v>45681</v>
      </c>
      <c r="D32" t="s">
        <v>3</v>
      </c>
      <c r="E32" t="s">
        <v>1</v>
      </c>
      <c r="F32">
        <f t="shared" si="4"/>
        <v>0</v>
      </c>
      <c r="G32">
        <f t="shared" si="5"/>
        <v>0</v>
      </c>
      <c r="H32">
        <f t="shared" si="6"/>
        <v>0</v>
      </c>
      <c r="R32" s="17"/>
    </row>
    <row r="33" spans="1:18" x14ac:dyDescent="0.35">
      <c r="A33" s="16">
        <f t="shared" si="1"/>
        <v>4</v>
      </c>
      <c r="B33" s="2">
        <f>IF(ROW()=ROW(tbl_planning[[#Headers],[date]])+1,B29,B32+1)</f>
        <v>45682</v>
      </c>
      <c r="C33" t="s">
        <v>2</v>
      </c>
      <c r="D33" t="s">
        <v>3</v>
      </c>
      <c r="E33" t="s">
        <v>1</v>
      </c>
      <c r="F33">
        <f t="shared" si="4"/>
        <v>0</v>
      </c>
      <c r="G33">
        <f t="shared" si="5"/>
        <v>0</v>
      </c>
      <c r="H33">
        <f t="shared" si="6"/>
        <v>0</v>
      </c>
      <c r="R33" s="17"/>
    </row>
    <row r="34" spans="1:18" ht="15" thickBot="1" x14ac:dyDescent="0.4">
      <c r="A34" s="18">
        <f t="shared" si="1"/>
        <v>4</v>
      </c>
      <c r="B34" s="19">
        <f>IF(ROW()=ROW(tbl_planning[[#Headers],[date]])+1,B30,B33+1)</f>
        <v>45683</v>
      </c>
      <c r="C34" s="20" t="s">
        <v>3</v>
      </c>
      <c r="D34" s="20" t="s">
        <v>2</v>
      </c>
      <c r="E34" s="20" t="s">
        <v>1</v>
      </c>
      <c r="F34" s="20">
        <f t="shared" si="4"/>
        <v>0</v>
      </c>
      <c r="G34" s="20">
        <f t="shared" si="5"/>
        <v>0</v>
      </c>
      <c r="H34" s="20">
        <f t="shared" si="6"/>
        <v>0</v>
      </c>
      <c r="I34" s="20"/>
      <c r="J34" s="20"/>
      <c r="K34" s="20"/>
      <c r="L34" s="21"/>
      <c r="M34" s="21"/>
      <c r="N34" s="21"/>
      <c r="O34" s="20"/>
      <c r="P34" s="20"/>
      <c r="Q34" s="20"/>
      <c r="R34" s="22"/>
    </row>
    <row r="35" spans="1:18" x14ac:dyDescent="0.35">
      <c r="A35" s="11">
        <f t="shared" si="1"/>
        <v>5</v>
      </c>
      <c r="B35" s="12">
        <f>IF(ROW()=ROW(tbl_planning[[#Headers],[date]])+1,B31,B34+1)</f>
        <v>45684</v>
      </c>
      <c r="C35" s="13"/>
      <c r="D35" s="13" t="s">
        <v>2</v>
      </c>
      <c r="E35" s="13" t="s">
        <v>3</v>
      </c>
      <c r="F35" s="13">
        <f t="shared" si="4"/>
        <v>0</v>
      </c>
      <c r="G35" s="13">
        <f t="shared" si="5"/>
        <v>0</v>
      </c>
      <c r="H35" s="13">
        <f t="shared" si="6"/>
        <v>0</v>
      </c>
      <c r="I35" s="13"/>
      <c r="J35" s="13">
        <v>0</v>
      </c>
      <c r="K35" s="13">
        <v>0</v>
      </c>
      <c r="L35" s="14" t="s">
        <v>40</v>
      </c>
      <c r="M35" s="14" t="s">
        <v>70</v>
      </c>
      <c r="N35" s="14" t="s">
        <v>51</v>
      </c>
      <c r="O35" s="13">
        <v>86</v>
      </c>
      <c r="P35" s="13">
        <v>86</v>
      </c>
      <c r="Q35" s="13">
        <v>86</v>
      </c>
      <c r="R35" s="15">
        <f>SUM(O35:Q35)</f>
        <v>258</v>
      </c>
    </row>
    <row r="36" spans="1:18" x14ac:dyDescent="0.35">
      <c r="A36" s="16">
        <f t="shared" si="1"/>
        <v>5</v>
      </c>
      <c r="B36" s="2">
        <f>IF(ROW()=ROW(tbl_planning[[#Headers],[date]])+1,B32,B35+1)</f>
        <v>45685</v>
      </c>
      <c r="D36" t="s">
        <v>1</v>
      </c>
      <c r="E36" t="s">
        <v>3</v>
      </c>
      <c r="F36">
        <f t="shared" si="4"/>
        <v>0</v>
      </c>
      <c r="G36">
        <f t="shared" si="5"/>
        <v>0</v>
      </c>
      <c r="H36">
        <f t="shared" si="6"/>
        <v>0</v>
      </c>
      <c r="R36" s="17"/>
    </row>
    <row r="37" spans="1:18" x14ac:dyDescent="0.35">
      <c r="A37" s="16">
        <f t="shared" si="1"/>
        <v>5</v>
      </c>
      <c r="B37" s="2">
        <f>IF(ROW()=ROW(tbl_planning[[#Headers],[date]])+1,B33,B36+1)</f>
        <v>45686</v>
      </c>
      <c r="D37" t="s">
        <v>2</v>
      </c>
      <c r="E37" t="s">
        <v>1</v>
      </c>
      <c r="F37">
        <f t="shared" si="4"/>
        <v>0</v>
      </c>
      <c r="G37">
        <f t="shared" si="5"/>
        <v>0</v>
      </c>
      <c r="H37">
        <f t="shared" si="6"/>
        <v>0</v>
      </c>
      <c r="R37" s="17"/>
    </row>
    <row r="38" spans="1:18" x14ac:dyDescent="0.35">
      <c r="A38" s="16">
        <f t="shared" si="1"/>
        <v>5</v>
      </c>
      <c r="B38" s="2">
        <f>IF(ROW()=ROW(tbl_planning[[#Headers],[date]])+1,B34,B37+1)</f>
        <v>45687</v>
      </c>
      <c r="D38" t="s">
        <v>2</v>
      </c>
      <c r="E38" t="s">
        <v>1</v>
      </c>
      <c r="F38">
        <f t="shared" si="4"/>
        <v>0</v>
      </c>
      <c r="G38">
        <f t="shared" si="5"/>
        <v>0</v>
      </c>
      <c r="H38">
        <f t="shared" si="6"/>
        <v>0</v>
      </c>
      <c r="R38" s="17"/>
    </row>
    <row r="39" spans="1:18" x14ac:dyDescent="0.35">
      <c r="A39" s="16">
        <f t="shared" si="1"/>
        <v>5</v>
      </c>
      <c r="B39" s="2">
        <f>IF(ROW()=ROW(tbl_planning[[#Headers],[date]])+1,B35,B38+1)</f>
        <v>45688</v>
      </c>
      <c r="D39" t="s">
        <v>3</v>
      </c>
      <c r="E39" t="s">
        <v>34</v>
      </c>
      <c r="F39">
        <f t="shared" si="4"/>
        <v>0</v>
      </c>
      <c r="G39">
        <f t="shared" si="5"/>
        <v>0</v>
      </c>
      <c r="H39">
        <f t="shared" si="6"/>
        <v>0</v>
      </c>
      <c r="R39" s="17"/>
    </row>
    <row r="40" spans="1:18" x14ac:dyDescent="0.35">
      <c r="A40" s="16">
        <f t="shared" ref="A40:A100" si="7">_xlfn.ISOWEEKNUM(B40)</f>
        <v>5</v>
      </c>
      <c r="B40" s="2">
        <f>IF(ROW()=ROW(tbl_planning[[#Headers],[date]])+1,B36,B39+1)</f>
        <v>45689</v>
      </c>
      <c r="C40" t="s">
        <v>1</v>
      </c>
      <c r="D40" t="s">
        <v>3</v>
      </c>
      <c r="E40" t="s">
        <v>2</v>
      </c>
      <c r="F40">
        <f t="shared" si="4"/>
        <v>0</v>
      </c>
      <c r="G40">
        <f t="shared" si="5"/>
        <v>0</v>
      </c>
      <c r="H40">
        <f t="shared" si="6"/>
        <v>0</v>
      </c>
      <c r="R40" s="17"/>
    </row>
    <row r="41" spans="1:18" x14ac:dyDescent="0.35">
      <c r="A41" s="23">
        <f t="shared" si="7"/>
        <v>5</v>
      </c>
      <c r="B41" s="24">
        <f>IF(ROW()=ROW(tbl_planning[[#Headers],[date]])+1,B37,B40+1)</f>
        <v>45690</v>
      </c>
      <c r="C41" s="25" t="s">
        <v>3</v>
      </c>
      <c r="D41" s="25" t="s">
        <v>1</v>
      </c>
      <c r="E41" s="25" t="s">
        <v>2</v>
      </c>
      <c r="F41" s="25">
        <f t="shared" si="4"/>
        <v>0</v>
      </c>
      <c r="G41" s="25">
        <f t="shared" si="5"/>
        <v>0</v>
      </c>
      <c r="H41" s="25">
        <f t="shared" si="6"/>
        <v>0</v>
      </c>
      <c r="I41" s="25"/>
      <c r="J41" s="25"/>
      <c r="K41" s="25"/>
      <c r="L41" s="26"/>
      <c r="M41" s="26"/>
      <c r="N41" s="26"/>
      <c r="O41" s="25"/>
      <c r="P41" s="25"/>
      <c r="Q41" s="25"/>
      <c r="R41" s="27"/>
    </row>
    <row r="42" spans="1:18" x14ac:dyDescent="0.35">
      <c r="A42" s="16">
        <f t="shared" si="7"/>
        <v>6</v>
      </c>
      <c r="B42" s="2">
        <f>IF(ROW()=ROW(tbl_planning[[#Headers],[date]])+1,B38,B41+1)</f>
        <v>45691</v>
      </c>
      <c r="D42" t="s">
        <v>3</v>
      </c>
      <c r="E42" t="s">
        <v>1</v>
      </c>
      <c r="F42">
        <f t="shared" si="4"/>
        <v>0</v>
      </c>
      <c r="G42">
        <f t="shared" si="5"/>
        <v>0</v>
      </c>
      <c r="H42">
        <f t="shared" si="6"/>
        <v>0</v>
      </c>
      <c r="R42" s="17"/>
    </row>
    <row r="43" spans="1:18" x14ac:dyDescent="0.35">
      <c r="A43" s="16">
        <f t="shared" si="7"/>
        <v>6</v>
      </c>
      <c r="B43" s="2">
        <f>IF(ROW()=ROW(tbl_planning[[#Headers],[date]])+1,B39,B42+1)</f>
        <v>45692</v>
      </c>
      <c r="D43" t="s">
        <v>34</v>
      </c>
      <c r="E43" t="s">
        <v>1</v>
      </c>
      <c r="F43">
        <f t="shared" si="4"/>
        <v>0</v>
      </c>
      <c r="G43">
        <f t="shared" si="5"/>
        <v>0</v>
      </c>
      <c r="H43">
        <f t="shared" si="6"/>
        <v>0</v>
      </c>
      <c r="R43" s="17"/>
    </row>
    <row r="44" spans="1:18" x14ac:dyDescent="0.35">
      <c r="A44" s="16">
        <f t="shared" si="7"/>
        <v>6</v>
      </c>
      <c r="B44" s="2">
        <f>IF(ROW()=ROW(tbl_planning[[#Headers],[date]])+1,B40,B43+1)</f>
        <v>45693</v>
      </c>
      <c r="D44" t="s">
        <v>2</v>
      </c>
      <c r="E44" t="s">
        <v>3</v>
      </c>
      <c r="F44">
        <f t="shared" si="4"/>
        <v>0</v>
      </c>
      <c r="G44">
        <f t="shared" si="5"/>
        <v>0</v>
      </c>
      <c r="H44">
        <f t="shared" si="6"/>
        <v>0</v>
      </c>
      <c r="R44" s="17"/>
    </row>
    <row r="45" spans="1:18" x14ac:dyDescent="0.35">
      <c r="A45" s="16">
        <f t="shared" si="7"/>
        <v>6</v>
      </c>
      <c r="B45" s="2">
        <f>IF(ROW()=ROW(tbl_planning[[#Headers],[date]])+1,B41,B44+1)</f>
        <v>45694</v>
      </c>
      <c r="D45" t="s">
        <v>2</v>
      </c>
      <c r="E45" t="s">
        <v>3</v>
      </c>
      <c r="F45">
        <f t="shared" si="4"/>
        <v>0</v>
      </c>
      <c r="G45">
        <f t="shared" si="5"/>
        <v>0</v>
      </c>
      <c r="H45">
        <f t="shared" si="6"/>
        <v>0</v>
      </c>
      <c r="R45" s="17"/>
    </row>
    <row r="46" spans="1:18" x14ac:dyDescent="0.35">
      <c r="A46" s="16">
        <f t="shared" si="7"/>
        <v>6</v>
      </c>
      <c r="B46" s="2">
        <f>IF(ROW()=ROW(tbl_planning[[#Headers],[date]])+1,B42,B45+1)</f>
        <v>45695</v>
      </c>
      <c r="D46" t="s">
        <v>1</v>
      </c>
      <c r="E46" t="s">
        <v>2</v>
      </c>
      <c r="F46">
        <f t="shared" si="4"/>
        <v>0</v>
      </c>
      <c r="G46">
        <f t="shared" si="5"/>
        <v>0</v>
      </c>
      <c r="H46">
        <f t="shared" si="6"/>
        <v>0</v>
      </c>
      <c r="R46" s="17"/>
    </row>
    <row r="47" spans="1:18" x14ac:dyDescent="0.35">
      <c r="A47" s="16">
        <f t="shared" si="7"/>
        <v>6</v>
      </c>
      <c r="B47" s="2">
        <f>IF(ROW()=ROW(tbl_planning[[#Headers],[date]])+1,B43,B46+1)</f>
        <v>45696</v>
      </c>
      <c r="C47" t="s">
        <v>3</v>
      </c>
      <c r="D47" t="s">
        <v>1</v>
      </c>
      <c r="E47" t="s">
        <v>2</v>
      </c>
      <c r="F47">
        <f t="shared" si="4"/>
        <v>0</v>
      </c>
      <c r="G47">
        <f t="shared" si="5"/>
        <v>0</v>
      </c>
      <c r="H47">
        <f t="shared" si="6"/>
        <v>0</v>
      </c>
      <c r="R47" s="17"/>
    </row>
    <row r="48" spans="1:18" ht="15" thickBot="1" x14ac:dyDescent="0.4">
      <c r="A48" s="18">
        <f t="shared" si="7"/>
        <v>6</v>
      </c>
      <c r="B48" s="19">
        <f>IF(ROW()=ROW(tbl_planning[[#Headers],[date]])+1,B44,B47+1)</f>
        <v>45697</v>
      </c>
      <c r="C48" s="20" t="s">
        <v>1</v>
      </c>
      <c r="D48" s="20" t="s">
        <v>3</v>
      </c>
      <c r="E48" s="20" t="s">
        <v>2</v>
      </c>
      <c r="F48" s="20">
        <f t="shared" si="4"/>
        <v>0</v>
      </c>
      <c r="G48" s="20">
        <f t="shared" si="5"/>
        <v>0</v>
      </c>
      <c r="H48" s="20">
        <f t="shared" si="6"/>
        <v>0</v>
      </c>
      <c r="I48" s="20"/>
      <c r="J48" s="20"/>
      <c r="K48" s="20"/>
      <c r="L48" s="21"/>
      <c r="M48" s="21"/>
      <c r="N48" s="21"/>
      <c r="O48" s="20"/>
      <c r="P48" s="20"/>
      <c r="Q48" s="20"/>
      <c r="R48" s="22"/>
    </row>
    <row r="49" spans="1:18" x14ac:dyDescent="0.35">
      <c r="A49" s="11">
        <f t="shared" si="7"/>
        <v>7</v>
      </c>
      <c r="B49" s="12">
        <f>IF(ROW()=ROW(tbl_planning[[#Headers],[date]])+1,B45,B48+1)</f>
        <v>45698</v>
      </c>
      <c r="C49" s="13"/>
      <c r="D49" s="13" t="s">
        <v>3</v>
      </c>
      <c r="E49" s="13" t="s">
        <v>1</v>
      </c>
      <c r="F49" s="13">
        <f t="shared" si="4"/>
        <v>0</v>
      </c>
      <c r="G49" s="13">
        <f t="shared" si="5"/>
        <v>0</v>
      </c>
      <c r="H49" s="13">
        <f t="shared" si="6"/>
        <v>0</v>
      </c>
      <c r="I49" s="13"/>
      <c r="J49" s="13">
        <v>0</v>
      </c>
      <c r="K49" s="13">
        <v>0</v>
      </c>
      <c r="L49" s="14" t="s">
        <v>58</v>
      </c>
      <c r="M49" s="14" t="s">
        <v>42</v>
      </c>
      <c r="N49" s="14" t="s">
        <v>57</v>
      </c>
      <c r="O49" s="13">
        <v>84</v>
      </c>
      <c r="P49" s="13">
        <v>84</v>
      </c>
      <c r="Q49" s="13">
        <v>86</v>
      </c>
      <c r="R49" s="15">
        <f>SUM(O49:Q49)</f>
        <v>254</v>
      </c>
    </row>
    <row r="50" spans="1:18" x14ac:dyDescent="0.35">
      <c r="A50" s="16">
        <f t="shared" si="7"/>
        <v>7</v>
      </c>
      <c r="B50" s="2">
        <f>IF(ROW()=ROW(tbl_planning[[#Headers],[date]])+1,B46,B49+1)</f>
        <v>45699</v>
      </c>
      <c r="D50" t="s">
        <v>2</v>
      </c>
      <c r="E50" t="s">
        <v>3</v>
      </c>
      <c r="F50">
        <f t="shared" si="4"/>
        <v>0</v>
      </c>
      <c r="G50">
        <f t="shared" si="5"/>
        <v>0</v>
      </c>
      <c r="H50">
        <f t="shared" si="6"/>
        <v>0</v>
      </c>
      <c r="R50" s="17"/>
    </row>
    <row r="51" spans="1:18" x14ac:dyDescent="0.35">
      <c r="A51" s="16">
        <f t="shared" si="7"/>
        <v>7</v>
      </c>
      <c r="B51" s="2">
        <f>IF(ROW()=ROW(tbl_planning[[#Headers],[date]])+1,B47,B50+1)</f>
        <v>45700</v>
      </c>
      <c r="D51" t="s">
        <v>2</v>
      </c>
      <c r="E51" t="s">
        <v>3</v>
      </c>
      <c r="F51">
        <f t="shared" si="4"/>
        <v>0</v>
      </c>
      <c r="G51">
        <f t="shared" si="5"/>
        <v>0</v>
      </c>
      <c r="H51">
        <f t="shared" si="6"/>
        <v>0</v>
      </c>
      <c r="R51" s="17"/>
    </row>
    <row r="52" spans="1:18" x14ac:dyDescent="0.35">
      <c r="A52" s="16">
        <f t="shared" si="7"/>
        <v>7</v>
      </c>
      <c r="B52" s="2">
        <f>IF(ROW()=ROW(tbl_planning[[#Headers],[date]])+1,B48,B51+1)</f>
        <v>45701</v>
      </c>
      <c r="D52" t="s">
        <v>1</v>
      </c>
      <c r="E52" t="s">
        <v>34</v>
      </c>
      <c r="F52">
        <f t="shared" si="4"/>
        <v>0</v>
      </c>
      <c r="G52">
        <f t="shared" si="5"/>
        <v>0</v>
      </c>
      <c r="H52">
        <f t="shared" si="6"/>
        <v>0</v>
      </c>
      <c r="R52" s="17"/>
    </row>
    <row r="53" spans="1:18" x14ac:dyDescent="0.35">
      <c r="A53" s="16">
        <f t="shared" si="7"/>
        <v>7</v>
      </c>
      <c r="B53" s="2">
        <f>IF(ROW()=ROW(tbl_planning[[#Headers],[date]])+1,B49,B52+1)</f>
        <v>45702</v>
      </c>
      <c r="D53" t="s">
        <v>2</v>
      </c>
      <c r="E53" t="s">
        <v>1</v>
      </c>
      <c r="F53">
        <f t="shared" si="4"/>
        <v>0</v>
      </c>
      <c r="G53">
        <f t="shared" si="5"/>
        <v>0</v>
      </c>
      <c r="H53">
        <f t="shared" si="6"/>
        <v>0</v>
      </c>
      <c r="R53" s="17"/>
    </row>
    <row r="54" spans="1:18" x14ac:dyDescent="0.35">
      <c r="A54" s="16">
        <f t="shared" si="7"/>
        <v>7</v>
      </c>
      <c r="B54" s="2">
        <f>IF(ROW()=ROW(tbl_planning[[#Headers],[date]])+1,B50,B53+1)</f>
        <v>45703</v>
      </c>
      <c r="C54" t="s">
        <v>2</v>
      </c>
      <c r="D54" t="s">
        <v>3</v>
      </c>
      <c r="E54" t="s">
        <v>1</v>
      </c>
      <c r="F54">
        <f t="shared" si="4"/>
        <v>0</v>
      </c>
      <c r="G54">
        <f t="shared" si="5"/>
        <v>0</v>
      </c>
      <c r="H54">
        <f t="shared" si="6"/>
        <v>0</v>
      </c>
      <c r="R54" s="17"/>
    </row>
    <row r="55" spans="1:18" x14ac:dyDescent="0.35">
      <c r="A55" s="23">
        <f t="shared" si="7"/>
        <v>7</v>
      </c>
      <c r="B55" s="24">
        <f>IF(ROW()=ROW(tbl_planning[[#Headers],[date]])+1,B51,B54+1)</f>
        <v>45704</v>
      </c>
      <c r="C55" s="25" t="s">
        <v>2</v>
      </c>
      <c r="D55" s="25" t="s">
        <v>3</v>
      </c>
      <c r="E55" s="25" t="s">
        <v>1</v>
      </c>
      <c r="F55" s="25">
        <f t="shared" si="4"/>
        <v>0</v>
      </c>
      <c r="G55" s="25">
        <f t="shared" si="5"/>
        <v>0</v>
      </c>
      <c r="H55" s="25">
        <f t="shared" si="6"/>
        <v>0</v>
      </c>
      <c r="I55" s="25"/>
      <c r="J55" s="25"/>
      <c r="K55" s="25"/>
      <c r="L55" s="26"/>
      <c r="M55" s="26"/>
      <c r="N55" s="26"/>
      <c r="O55" s="25"/>
      <c r="P55" s="25"/>
      <c r="Q55" s="25"/>
      <c r="R55" s="27"/>
    </row>
    <row r="56" spans="1:18" x14ac:dyDescent="0.35">
      <c r="A56" s="16">
        <f t="shared" si="7"/>
        <v>8</v>
      </c>
      <c r="B56" s="2">
        <f>IF(ROW()=ROW(tbl_planning[[#Headers],[date]])+1,B52,B55+1)</f>
        <v>45705</v>
      </c>
      <c r="D56" t="s">
        <v>2</v>
      </c>
      <c r="E56" t="s">
        <v>3</v>
      </c>
      <c r="F56">
        <f t="shared" ref="F56:F119" si="8">--AND(C56&lt;&gt;"", OR(WEEKDAY(B56,2)&lt;=5,C56=E55))</f>
        <v>0</v>
      </c>
      <c r="G56">
        <f t="shared" ref="G56:G119" si="9">--AND(D56&lt;&gt;"",OR(D56=C56,D56=E55))</f>
        <v>0</v>
      </c>
      <c r="H56">
        <f t="shared" ref="H56:H119" si="10">--AND(E56&lt;&gt;"",OR(E56=D56,E56=C56))</f>
        <v>0</v>
      </c>
      <c r="R56" s="17"/>
    </row>
    <row r="57" spans="1:18" x14ac:dyDescent="0.35">
      <c r="A57" s="16">
        <f t="shared" si="7"/>
        <v>8</v>
      </c>
      <c r="B57" s="2">
        <f>IF(ROW()=ROW(tbl_planning[[#Headers],[date]])+1,B53,B56+1)</f>
        <v>45706</v>
      </c>
      <c r="D57" t="s">
        <v>1</v>
      </c>
      <c r="E57" t="s">
        <v>2</v>
      </c>
      <c r="F57">
        <f t="shared" si="8"/>
        <v>0</v>
      </c>
      <c r="G57">
        <f t="shared" si="9"/>
        <v>0</v>
      </c>
      <c r="H57">
        <f t="shared" si="10"/>
        <v>0</v>
      </c>
      <c r="R57" s="17"/>
    </row>
    <row r="58" spans="1:18" x14ac:dyDescent="0.35">
      <c r="A58" s="16">
        <f t="shared" si="7"/>
        <v>8</v>
      </c>
      <c r="B58" s="2">
        <f>IF(ROW()=ROW(tbl_planning[[#Headers],[date]])+1,B54,B57+1)</f>
        <v>45707</v>
      </c>
      <c r="D58" t="s">
        <v>1</v>
      </c>
      <c r="E58" t="s">
        <v>3</v>
      </c>
      <c r="F58">
        <f t="shared" si="8"/>
        <v>0</v>
      </c>
      <c r="G58">
        <f t="shared" si="9"/>
        <v>0</v>
      </c>
      <c r="H58">
        <f t="shared" si="10"/>
        <v>0</v>
      </c>
      <c r="R58" s="17"/>
    </row>
    <row r="59" spans="1:18" x14ac:dyDescent="0.35">
      <c r="A59" s="16">
        <f t="shared" si="7"/>
        <v>8</v>
      </c>
      <c r="B59" s="2">
        <f>IF(ROW()=ROW(tbl_planning[[#Headers],[date]])+1,B55,B58+1)</f>
        <v>45708</v>
      </c>
      <c r="D59" t="s">
        <v>1</v>
      </c>
      <c r="E59" t="s">
        <v>34</v>
      </c>
      <c r="F59">
        <f t="shared" si="8"/>
        <v>0</v>
      </c>
      <c r="G59">
        <f t="shared" si="9"/>
        <v>0</v>
      </c>
      <c r="H59">
        <f t="shared" si="10"/>
        <v>0</v>
      </c>
      <c r="R59" s="17"/>
    </row>
    <row r="60" spans="1:18" x14ac:dyDescent="0.35">
      <c r="A60" s="16">
        <f t="shared" si="7"/>
        <v>8</v>
      </c>
      <c r="B60" s="2">
        <f>IF(ROW()=ROW(tbl_planning[[#Headers],[date]])+1,B56,B59+1)</f>
        <v>45709</v>
      </c>
      <c r="D60" t="s">
        <v>3</v>
      </c>
      <c r="E60" t="s">
        <v>2</v>
      </c>
      <c r="F60">
        <f t="shared" si="8"/>
        <v>0</v>
      </c>
      <c r="G60">
        <f t="shared" si="9"/>
        <v>0</v>
      </c>
      <c r="H60">
        <f t="shared" si="10"/>
        <v>0</v>
      </c>
      <c r="R60" s="17"/>
    </row>
    <row r="61" spans="1:18" x14ac:dyDescent="0.35">
      <c r="A61" s="16">
        <f t="shared" si="7"/>
        <v>8</v>
      </c>
      <c r="B61" s="2">
        <f>IF(ROW()=ROW(tbl_planning[[#Headers],[date]])+1,B57,B60+1)</f>
        <v>45710</v>
      </c>
      <c r="C61" t="s">
        <v>1</v>
      </c>
      <c r="D61" t="s">
        <v>3</v>
      </c>
      <c r="E61" t="s">
        <v>2</v>
      </c>
      <c r="F61">
        <f t="shared" si="8"/>
        <v>0</v>
      </c>
      <c r="G61">
        <f t="shared" si="9"/>
        <v>0</v>
      </c>
      <c r="H61">
        <f t="shared" si="10"/>
        <v>0</v>
      </c>
      <c r="R61" s="17"/>
    </row>
    <row r="62" spans="1:18" ht="15" thickBot="1" x14ac:dyDescent="0.4">
      <c r="A62" s="18">
        <f t="shared" si="7"/>
        <v>8</v>
      </c>
      <c r="B62" s="19">
        <f>IF(ROW()=ROW(tbl_planning[[#Headers],[date]])+1,B58,B61+1)</f>
        <v>45711</v>
      </c>
      <c r="C62" s="20" t="s">
        <v>1</v>
      </c>
      <c r="D62" s="20" t="s">
        <v>3</v>
      </c>
      <c r="E62" s="20" t="s">
        <v>2</v>
      </c>
      <c r="F62" s="20">
        <f t="shared" si="8"/>
        <v>0</v>
      </c>
      <c r="G62" s="20">
        <f t="shared" si="9"/>
        <v>0</v>
      </c>
      <c r="H62" s="20">
        <f t="shared" si="10"/>
        <v>0</v>
      </c>
      <c r="I62" s="20"/>
      <c r="J62" s="20"/>
      <c r="K62" s="20"/>
      <c r="L62" s="21"/>
      <c r="M62" s="21"/>
      <c r="N62" s="21"/>
      <c r="O62" s="20"/>
      <c r="P62" s="20"/>
      <c r="Q62" s="20"/>
      <c r="R62" s="22"/>
    </row>
    <row r="63" spans="1:18" x14ac:dyDescent="0.35">
      <c r="A63" s="11">
        <f t="shared" si="7"/>
        <v>9</v>
      </c>
      <c r="B63" s="12">
        <f>IF(ROW()=ROW(tbl_planning[[#Headers],[date]])+1,B59,B62+1)</f>
        <v>45712</v>
      </c>
      <c r="C63" s="13"/>
      <c r="D63" s="13" t="s">
        <v>1</v>
      </c>
      <c r="E63" s="13" t="s">
        <v>3</v>
      </c>
      <c r="F63" s="13">
        <f t="shared" si="8"/>
        <v>0</v>
      </c>
      <c r="G63" s="13">
        <f t="shared" si="9"/>
        <v>0</v>
      </c>
      <c r="H63" s="13">
        <f t="shared" si="10"/>
        <v>0</v>
      </c>
      <c r="I63" s="13"/>
      <c r="J63" s="13">
        <v>0</v>
      </c>
      <c r="K63" s="13">
        <v>0</v>
      </c>
      <c r="L63" s="14" t="s">
        <v>61</v>
      </c>
      <c r="M63" s="14" t="s">
        <v>40</v>
      </c>
      <c r="N63" s="14" t="s">
        <v>54</v>
      </c>
      <c r="O63" s="13">
        <v>86</v>
      </c>
      <c r="P63" s="13">
        <v>86</v>
      </c>
      <c r="Q63" s="13">
        <v>82</v>
      </c>
      <c r="R63" s="15">
        <f>SUM(O63:Q63)</f>
        <v>254</v>
      </c>
    </row>
    <row r="64" spans="1:18" x14ac:dyDescent="0.35">
      <c r="A64" s="16">
        <f t="shared" si="7"/>
        <v>9</v>
      </c>
      <c r="B64" s="2">
        <f>IF(ROW()=ROW(tbl_planning[[#Headers],[date]])+1,B60,B63+1)</f>
        <v>45713</v>
      </c>
      <c r="D64" t="s">
        <v>2</v>
      </c>
      <c r="E64" t="s">
        <v>3</v>
      </c>
      <c r="F64">
        <f t="shared" si="8"/>
        <v>0</v>
      </c>
      <c r="G64">
        <f t="shared" si="9"/>
        <v>0</v>
      </c>
      <c r="H64">
        <f t="shared" si="10"/>
        <v>0</v>
      </c>
      <c r="R64" s="17"/>
    </row>
    <row r="65" spans="1:18" x14ac:dyDescent="0.35">
      <c r="A65" s="16">
        <f t="shared" si="7"/>
        <v>9</v>
      </c>
      <c r="B65" s="2">
        <f>IF(ROW()=ROW(tbl_planning[[#Headers],[date]])+1,B61,B64+1)</f>
        <v>45714</v>
      </c>
      <c r="D65" t="s">
        <v>1</v>
      </c>
      <c r="E65" t="s">
        <v>2</v>
      </c>
      <c r="F65">
        <f t="shared" si="8"/>
        <v>0</v>
      </c>
      <c r="G65">
        <f t="shared" si="9"/>
        <v>0</v>
      </c>
      <c r="H65">
        <f t="shared" si="10"/>
        <v>0</v>
      </c>
      <c r="R65" s="17"/>
    </row>
    <row r="66" spans="1:18" x14ac:dyDescent="0.35">
      <c r="A66" s="16">
        <f t="shared" si="7"/>
        <v>9</v>
      </c>
      <c r="B66" s="2">
        <f>IF(ROW()=ROW(tbl_planning[[#Headers],[date]])+1,B62,B65+1)</f>
        <v>45715</v>
      </c>
      <c r="D66" t="s">
        <v>3</v>
      </c>
      <c r="E66" t="s">
        <v>2</v>
      </c>
      <c r="F66">
        <f t="shared" si="8"/>
        <v>0</v>
      </c>
      <c r="G66">
        <f t="shared" si="9"/>
        <v>0</v>
      </c>
      <c r="H66">
        <f t="shared" si="10"/>
        <v>0</v>
      </c>
      <c r="R66" s="17"/>
    </row>
    <row r="67" spans="1:18" x14ac:dyDescent="0.35">
      <c r="A67" s="16">
        <f t="shared" si="7"/>
        <v>9</v>
      </c>
      <c r="B67" s="2">
        <f>IF(ROW()=ROW(tbl_planning[[#Headers],[date]])+1,B63,B66+1)</f>
        <v>45716</v>
      </c>
      <c r="D67" t="s">
        <v>1</v>
      </c>
      <c r="E67" t="s">
        <v>34</v>
      </c>
      <c r="F67">
        <f t="shared" si="8"/>
        <v>0</v>
      </c>
      <c r="G67">
        <f t="shared" si="9"/>
        <v>0</v>
      </c>
      <c r="H67">
        <f t="shared" si="10"/>
        <v>0</v>
      </c>
      <c r="R67" s="17"/>
    </row>
    <row r="68" spans="1:18" x14ac:dyDescent="0.35">
      <c r="A68" s="16">
        <f t="shared" si="7"/>
        <v>9</v>
      </c>
      <c r="B68" s="2">
        <f>IF(ROW()=ROW(tbl_planning[[#Headers],[date]])+1,B64,B67+1)</f>
        <v>45717</v>
      </c>
      <c r="C68" t="s">
        <v>3</v>
      </c>
      <c r="D68" t="s">
        <v>2</v>
      </c>
      <c r="E68" t="s">
        <v>1</v>
      </c>
      <c r="F68">
        <f t="shared" si="8"/>
        <v>0</v>
      </c>
      <c r="G68">
        <f t="shared" si="9"/>
        <v>0</v>
      </c>
      <c r="H68">
        <f t="shared" si="10"/>
        <v>0</v>
      </c>
      <c r="R68" s="17"/>
    </row>
    <row r="69" spans="1:18" x14ac:dyDescent="0.35">
      <c r="A69" s="23">
        <f t="shared" si="7"/>
        <v>9</v>
      </c>
      <c r="B69" s="24">
        <f>IF(ROW()=ROW(tbl_planning[[#Headers],[date]])+1,B65,B68+1)</f>
        <v>45718</v>
      </c>
      <c r="C69" s="25" t="s">
        <v>3</v>
      </c>
      <c r="D69" s="25" t="s">
        <v>2</v>
      </c>
      <c r="E69" s="25" t="s">
        <v>1</v>
      </c>
      <c r="F69" s="25">
        <f t="shared" si="8"/>
        <v>0</v>
      </c>
      <c r="G69" s="25">
        <f t="shared" si="9"/>
        <v>0</v>
      </c>
      <c r="H69" s="25">
        <f t="shared" si="10"/>
        <v>0</v>
      </c>
      <c r="I69" s="25"/>
      <c r="J69" s="25"/>
      <c r="K69" s="25"/>
      <c r="L69" s="26"/>
      <c r="M69" s="26"/>
      <c r="N69" s="26"/>
      <c r="O69" s="25"/>
      <c r="P69" s="25"/>
      <c r="Q69" s="25"/>
      <c r="R69" s="27"/>
    </row>
    <row r="70" spans="1:18" x14ac:dyDescent="0.35">
      <c r="A70" s="16">
        <f t="shared" si="7"/>
        <v>10</v>
      </c>
      <c r="B70" s="2">
        <f>IF(ROW()=ROW(tbl_planning[[#Headers],[date]])+1,B66,B69+1)</f>
        <v>45719</v>
      </c>
      <c r="D70" t="s">
        <v>3</v>
      </c>
      <c r="E70" t="s">
        <v>2</v>
      </c>
      <c r="F70">
        <f t="shared" si="8"/>
        <v>0</v>
      </c>
      <c r="G70">
        <f t="shared" si="9"/>
        <v>0</v>
      </c>
      <c r="H70">
        <f t="shared" si="10"/>
        <v>0</v>
      </c>
      <c r="R70" s="17"/>
    </row>
    <row r="71" spans="1:18" x14ac:dyDescent="0.35">
      <c r="A71" s="16">
        <f t="shared" si="7"/>
        <v>10</v>
      </c>
      <c r="B71" s="2">
        <f>IF(ROW()=ROW(tbl_planning[[#Headers],[date]])+1,B67,B70+1)</f>
        <v>45720</v>
      </c>
      <c r="D71" t="s">
        <v>3</v>
      </c>
      <c r="E71" t="s">
        <v>2</v>
      </c>
      <c r="F71">
        <f t="shared" si="8"/>
        <v>0</v>
      </c>
      <c r="G71">
        <f t="shared" si="9"/>
        <v>0</v>
      </c>
      <c r="H71">
        <f t="shared" si="10"/>
        <v>0</v>
      </c>
      <c r="R71" s="17"/>
    </row>
    <row r="72" spans="1:18" x14ac:dyDescent="0.35">
      <c r="A72" s="16">
        <f t="shared" si="7"/>
        <v>10</v>
      </c>
      <c r="B72" s="2">
        <f>IF(ROW()=ROW(tbl_planning[[#Headers],[date]])+1,B68,B71+1)</f>
        <v>45721</v>
      </c>
      <c r="D72" t="s">
        <v>1</v>
      </c>
      <c r="E72" t="s">
        <v>3</v>
      </c>
      <c r="F72">
        <f t="shared" si="8"/>
        <v>0</v>
      </c>
      <c r="G72">
        <f t="shared" si="9"/>
        <v>0</v>
      </c>
      <c r="H72">
        <f t="shared" si="10"/>
        <v>0</v>
      </c>
      <c r="R72" s="17"/>
    </row>
    <row r="73" spans="1:18" x14ac:dyDescent="0.35">
      <c r="A73" s="16">
        <f t="shared" si="7"/>
        <v>10</v>
      </c>
      <c r="B73" s="2">
        <f>IF(ROW()=ROW(tbl_planning[[#Headers],[date]])+1,B69,B72+1)</f>
        <v>45722</v>
      </c>
      <c r="D73" t="s">
        <v>1</v>
      </c>
      <c r="E73" t="s">
        <v>34</v>
      </c>
      <c r="F73">
        <f t="shared" si="8"/>
        <v>0</v>
      </c>
      <c r="G73">
        <f t="shared" si="9"/>
        <v>0</v>
      </c>
      <c r="H73">
        <f t="shared" si="10"/>
        <v>0</v>
      </c>
      <c r="R73" s="17"/>
    </row>
    <row r="74" spans="1:18" x14ac:dyDescent="0.35">
      <c r="A74" s="16">
        <f t="shared" si="7"/>
        <v>10</v>
      </c>
      <c r="B74" s="2">
        <f>IF(ROW()=ROW(tbl_planning[[#Headers],[date]])+1,B70,B73+1)</f>
        <v>45723</v>
      </c>
      <c r="D74" t="s">
        <v>2</v>
      </c>
      <c r="E74" t="s">
        <v>1</v>
      </c>
      <c r="F74">
        <f t="shared" si="8"/>
        <v>0</v>
      </c>
      <c r="G74">
        <f t="shared" si="9"/>
        <v>0</v>
      </c>
      <c r="H74">
        <f t="shared" si="10"/>
        <v>0</v>
      </c>
      <c r="R74" s="17"/>
    </row>
    <row r="75" spans="1:18" x14ac:dyDescent="0.35">
      <c r="A75" s="16">
        <f t="shared" si="7"/>
        <v>10</v>
      </c>
      <c r="B75" s="2">
        <f>IF(ROW()=ROW(tbl_planning[[#Headers],[date]])+1,B71,B74+1)</f>
        <v>45724</v>
      </c>
      <c r="C75" t="s">
        <v>3</v>
      </c>
      <c r="D75" t="s">
        <v>2</v>
      </c>
      <c r="E75" t="s">
        <v>1</v>
      </c>
      <c r="F75">
        <f t="shared" si="8"/>
        <v>0</v>
      </c>
      <c r="G75">
        <f t="shared" si="9"/>
        <v>0</v>
      </c>
      <c r="H75">
        <f t="shared" si="10"/>
        <v>0</v>
      </c>
      <c r="R75" s="17"/>
    </row>
    <row r="76" spans="1:18" ht="15" thickBot="1" x14ac:dyDescent="0.4">
      <c r="A76" s="18">
        <f t="shared" si="7"/>
        <v>10</v>
      </c>
      <c r="B76" s="19">
        <f>IF(ROW()=ROW(tbl_planning[[#Headers],[date]])+1,B72,B75+1)</f>
        <v>45725</v>
      </c>
      <c r="C76" s="20" t="s">
        <v>2</v>
      </c>
      <c r="D76" s="20" t="s">
        <v>3</v>
      </c>
      <c r="E76" s="20" t="s">
        <v>1</v>
      </c>
      <c r="F76" s="20">
        <f t="shared" si="8"/>
        <v>0</v>
      </c>
      <c r="G76" s="20">
        <f t="shared" si="9"/>
        <v>0</v>
      </c>
      <c r="H76" s="20">
        <f t="shared" si="10"/>
        <v>0</v>
      </c>
      <c r="I76" s="20"/>
      <c r="J76" s="20"/>
      <c r="K76" s="20"/>
      <c r="L76" s="21"/>
      <c r="M76" s="21"/>
      <c r="N76" s="21"/>
      <c r="O76" s="20"/>
      <c r="P76" s="20"/>
      <c r="Q76" s="20"/>
      <c r="R76" s="22"/>
    </row>
    <row r="77" spans="1:18" x14ac:dyDescent="0.35">
      <c r="A77" s="11">
        <f t="shared" si="7"/>
        <v>11</v>
      </c>
      <c r="B77" s="12">
        <f>IF(ROW()=ROW(tbl_planning[[#Headers],[date]])+1,B73,B76+1)</f>
        <v>45726</v>
      </c>
      <c r="C77" s="13"/>
      <c r="D77" s="13" t="s">
        <v>2</v>
      </c>
      <c r="E77" s="13" t="s">
        <v>3</v>
      </c>
      <c r="F77" s="13">
        <f t="shared" si="8"/>
        <v>0</v>
      </c>
      <c r="G77" s="13">
        <f t="shared" si="9"/>
        <v>0</v>
      </c>
      <c r="H77" s="13">
        <f t="shared" si="10"/>
        <v>0</v>
      </c>
      <c r="I77" s="13"/>
      <c r="J77" s="13">
        <v>0</v>
      </c>
      <c r="K77" s="13">
        <v>0</v>
      </c>
      <c r="L77" s="14" t="s">
        <v>64</v>
      </c>
      <c r="M77" s="14" t="s">
        <v>59</v>
      </c>
      <c r="N77" s="14" t="s">
        <v>58</v>
      </c>
      <c r="O77" s="13">
        <v>84</v>
      </c>
      <c r="P77" s="13">
        <v>84</v>
      </c>
      <c r="Q77" s="13">
        <v>86</v>
      </c>
      <c r="R77" s="15">
        <f>SUM(O77:Q77)</f>
        <v>254</v>
      </c>
    </row>
    <row r="78" spans="1:18" x14ac:dyDescent="0.35">
      <c r="A78" s="16">
        <f t="shared" si="7"/>
        <v>11</v>
      </c>
      <c r="B78" s="2">
        <f>IF(ROW()=ROW(tbl_planning[[#Headers],[date]])+1,B74,B77+1)</f>
        <v>45727</v>
      </c>
      <c r="D78" t="s">
        <v>1</v>
      </c>
      <c r="E78" t="s">
        <v>2</v>
      </c>
      <c r="F78">
        <f t="shared" si="8"/>
        <v>0</v>
      </c>
      <c r="G78">
        <f t="shared" si="9"/>
        <v>0</v>
      </c>
      <c r="H78">
        <f t="shared" si="10"/>
        <v>0</v>
      </c>
      <c r="R78" s="17"/>
    </row>
    <row r="79" spans="1:18" x14ac:dyDescent="0.35">
      <c r="A79" s="16">
        <f t="shared" si="7"/>
        <v>11</v>
      </c>
      <c r="B79" s="2">
        <f>IF(ROW()=ROW(tbl_planning[[#Headers],[date]])+1,B75,B78+1)</f>
        <v>45728</v>
      </c>
      <c r="D79" t="s">
        <v>1</v>
      </c>
      <c r="E79" t="s">
        <v>2</v>
      </c>
      <c r="F79">
        <f t="shared" si="8"/>
        <v>0</v>
      </c>
      <c r="G79">
        <f t="shared" si="9"/>
        <v>0</v>
      </c>
      <c r="H79">
        <f t="shared" si="10"/>
        <v>0</v>
      </c>
      <c r="R79" s="17"/>
    </row>
    <row r="80" spans="1:18" x14ac:dyDescent="0.35">
      <c r="A80" s="16">
        <f t="shared" si="7"/>
        <v>11</v>
      </c>
      <c r="B80" s="2">
        <f>IF(ROW()=ROW(tbl_planning[[#Headers],[date]])+1,B76,B79+1)</f>
        <v>45729</v>
      </c>
      <c r="D80" t="s">
        <v>3</v>
      </c>
      <c r="E80" t="s">
        <v>1</v>
      </c>
      <c r="F80">
        <f t="shared" si="8"/>
        <v>0</v>
      </c>
      <c r="G80">
        <f t="shared" si="9"/>
        <v>0</v>
      </c>
      <c r="H80">
        <f t="shared" si="10"/>
        <v>0</v>
      </c>
      <c r="R80" s="17"/>
    </row>
    <row r="81" spans="1:18" x14ac:dyDescent="0.35">
      <c r="A81" s="16">
        <f t="shared" si="7"/>
        <v>11</v>
      </c>
      <c r="B81" s="2">
        <f>IF(ROW()=ROW(tbl_planning[[#Headers],[date]])+1,B77,B80+1)</f>
        <v>45730</v>
      </c>
      <c r="D81" t="s">
        <v>3</v>
      </c>
      <c r="E81" t="s">
        <v>34</v>
      </c>
      <c r="F81">
        <f t="shared" si="8"/>
        <v>0</v>
      </c>
      <c r="G81">
        <f t="shared" si="9"/>
        <v>0</v>
      </c>
      <c r="H81">
        <f t="shared" si="10"/>
        <v>0</v>
      </c>
      <c r="R81" s="17"/>
    </row>
    <row r="82" spans="1:18" x14ac:dyDescent="0.35">
      <c r="A82" s="16">
        <f t="shared" si="7"/>
        <v>11</v>
      </c>
      <c r="B82" s="2">
        <f>IF(ROW()=ROW(tbl_planning[[#Headers],[date]])+1,B78,B81+1)</f>
        <v>45731</v>
      </c>
      <c r="C82" t="s">
        <v>1</v>
      </c>
      <c r="D82" t="s">
        <v>3</v>
      </c>
      <c r="E82" t="s">
        <v>2</v>
      </c>
      <c r="F82">
        <f t="shared" si="8"/>
        <v>0</v>
      </c>
      <c r="G82">
        <f t="shared" si="9"/>
        <v>0</v>
      </c>
      <c r="H82">
        <f t="shared" si="10"/>
        <v>0</v>
      </c>
      <c r="R82" s="17"/>
    </row>
    <row r="83" spans="1:18" x14ac:dyDescent="0.35">
      <c r="A83" s="23">
        <f t="shared" si="7"/>
        <v>11</v>
      </c>
      <c r="B83" s="24">
        <f>IF(ROW()=ROW(tbl_planning[[#Headers],[date]])+1,B79,B82+1)</f>
        <v>45732</v>
      </c>
      <c r="C83" s="25" t="s">
        <v>3</v>
      </c>
      <c r="D83" s="25" t="s">
        <v>1</v>
      </c>
      <c r="E83" s="25" t="s">
        <v>2</v>
      </c>
      <c r="F83" s="25">
        <f t="shared" si="8"/>
        <v>0</v>
      </c>
      <c r="G83" s="25">
        <f t="shared" si="9"/>
        <v>0</v>
      </c>
      <c r="H83" s="25">
        <f t="shared" si="10"/>
        <v>0</v>
      </c>
      <c r="I83" s="25"/>
      <c r="J83" s="25"/>
      <c r="K83" s="25"/>
      <c r="L83" s="26"/>
      <c r="M83" s="26"/>
      <c r="N83" s="26"/>
      <c r="O83" s="25"/>
      <c r="P83" s="25"/>
      <c r="Q83" s="25"/>
      <c r="R83" s="27"/>
    </row>
    <row r="84" spans="1:18" x14ac:dyDescent="0.35">
      <c r="A84" s="16">
        <f t="shared" si="7"/>
        <v>12</v>
      </c>
      <c r="B84" s="2">
        <f>IF(ROW()=ROW(tbl_planning[[#Headers],[date]])+1,B80,B83+1)</f>
        <v>45733</v>
      </c>
      <c r="D84" t="s">
        <v>1</v>
      </c>
      <c r="E84" t="s">
        <v>34</v>
      </c>
      <c r="F84">
        <f t="shared" si="8"/>
        <v>0</v>
      </c>
      <c r="G84">
        <f t="shared" si="9"/>
        <v>0</v>
      </c>
      <c r="H84">
        <f t="shared" si="10"/>
        <v>0</v>
      </c>
      <c r="R84" s="17"/>
    </row>
    <row r="85" spans="1:18" x14ac:dyDescent="0.35">
      <c r="A85" s="16">
        <f t="shared" si="7"/>
        <v>12</v>
      </c>
      <c r="B85" s="2">
        <f>IF(ROW()=ROW(tbl_planning[[#Headers],[date]])+1,B81,B84+1)</f>
        <v>45734</v>
      </c>
      <c r="D85" t="s">
        <v>2</v>
      </c>
      <c r="E85" t="s">
        <v>3</v>
      </c>
      <c r="F85">
        <f t="shared" si="8"/>
        <v>0</v>
      </c>
      <c r="G85">
        <f t="shared" si="9"/>
        <v>0</v>
      </c>
      <c r="H85">
        <f t="shared" si="10"/>
        <v>0</v>
      </c>
      <c r="R85" s="17"/>
    </row>
    <row r="86" spans="1:18" x14ac:dyDescent="0.35">
      <c r="A86" s="16">
        <f t="shared" si="7"/>
        <v>12</v>
      </c>
      <c r="B86" s="2">
        <f>IF(ROW()=ROW(tbl_planning[[#Headers],[date]])+1,B82,B85+1)</f>
        <v>45735</v>
      </c>
      <c r="D86" t="s">
        <v>2</v>
      </c>
      <c r="E86" t="s">
        <v>3</v>
      </c>
      <c r="F86">
        <f t="shared" si="8"/>
        <v>0</v>
      </c>
      <c r="G86">
        <f t="shared" si="9"/>
        <v>0</v>
      </c>
      <c r="H86">
        <f t="shared" si="10"/>
        <v>0</v>
      </c>
      <c r="R86" s="17"/>
    </row>
    <row r="87" spans="1:18" x14ac:dyDescent="0.35">
      <c r="A87" s="16">
        <f t="shared" si="7"/>
        <v>12</v>
      </c>
      <c r="B87" s="2">
        <f>IF(ROW()=ROW(tbl_planning[[#Headers],[date]])+1,B83,B86+1)</f>
        <v>45736</v>
      </c>
      <c r="D87" t="s">
        <v>1</v>
      </c>
      <c r="E87" t="s">
        <v>3</v>
      </c>
      <c r="F87">
        <f t="shared" si="8"/>
        <v>0</v>
      </c>
      <c r="G87">
        <f t="shared" si="9"/>
        <v>0</v>
      </c>
      <c r="H87">
        <f t="shared" si="10"/>
        <v>0</v>
      </c>
      <c r="R87" s="17"/>
    </row>
    <row r="88" spans="1:18" x14ac:dyDescent="0.35">
      <c r="A88" s="16">
        <f t="shared" si="7"/>
        <v>12</v>
      </c>
      <c r="B88" s="2">
        <f>IF(ROW()=ROW(tbl_planning[[#Headers],[date]])+1,B84,B87+1)</f>
        <v>45737</v>
      </c>
      <c r="D88" t="s">
        <v>2</v>
      </c>
      <c r="E88" t="s">
        <v>1</v>
      </c>
      <c r="F88">
        <f t="shared" si="8"/>
        <v>0</v>
      </c>
      <c r="G88">
        <f t="shared" si="9"/>
        <v>0</v>
      </c>
      <c r="H88">
        <f t="shared" si="10"/>
        <v>0</v>
      </c>
      <c r="R88" s="17"/>
    </row>
    <row r="89" spans="1:18" x14ac:dyDescent="0.35">
      <c r="A89" s="16">
        <f t="shared" si="7"/>
        <v>12</v>
      </c>
      <c r="B89" s="2">
        <f>IF(ROW()=ROW(tbl_planning[[#Headers],[date]])+1,B85,B88+1)</f>
        <v>45738</v>
      </c>
      <c r="C89" t="s">
        <v>2</v>
      </c>
      <c r="D89" t="s">
        <v>3</v>
      </c>
      <c r="E89" t="s">
        <v>1</v>
      </c>
      <c r="F89">
        <f t="shared" si="8"/>
        <v>0</v>
      </c>
      <c r="G89">
        <f t="shared" si="9"/>
        <v>0</v>
      </c>
      <c r="H89">
        <f t="shared" si="10"/>
        <v>0</v>
      </c>
      <c r="R89" s="17"/>
    </row>
    <row r="90" spans="1:18" ht="15" thickBot="1" x14ac:dyDescent="0.4">
      <c r="A90" s="18">
        <f t="shared" si="7"/>
        <v>12</v>
      </c>
      <c r="B90" s="19">
        <f>IF(ROW()=ROW(tbl_planning[[#Headers],[date]])+1,B86,B89+1)</f>
        <v>45739</v>
      </c>
      <c r="C90" s="20" t="s">
        <v>3</v>
      </c>
      <c r="D90" s="20" t="s">
        <v>2</v>
      </c>
      <c r="E90" s="20" t="s">
        <v>1</v>
      </c>
      <c r="F90" s="20">
        <f t="shared" si="8"/>
        <v>0</v>
      </c>
      <c r="G90" s="20">
        <f t="shared" si="9"/>
        <v>0</v>
      </c>
      <c r="H90" s="20">
        <f t="shared" si="10"/>
        <v>0</v>
      </c>
      <c r="I90" s="20"/>
      <c r="J90" s="20"/>
      <c r="K90" s="20"/>
      <c r="L90" s="21"/>
      <c r="M90" s="21"/>
      <c r="N90" s="21"/>
      <c r="O90" s="20"/>
      <c r="P90" s="20"/>
      <c r="Q90" s="20"/>
      <c r="R90" s="22"/>
    </row>
    <row r="91" spans="1:18" x14ac:dyDescent="0.35">
      <c r="A91" s="11">
        <f t="shared" si="7"/>
        <v>13</v>
      </c>
      <c r="B91" s="12">
        <f>IF(ROW()=ROW(tbl_planning[[#Headers],[date]])+1,B87,B90+1)</f>
        <v>45740</v>
      </c>
      <c r="C91" s="13"/>
      <c r="D91" s="13" t="s">
        <v>2</v>
      </c>
      <c r="E91" s="13" t="s">
        <v>3</v>
      </c>
      <c r="F91" s="13">
        <f t="shared" si="8"/>
        <v>0</v>
      </c>
      <c r="G91" s="13">
        <f t="shared" si="9"/>
        <v>0</v>
      </c>
      <c r="H91" s="13">
        <f t="shared" si="10"/>
        <v>0</v>
      </c>
      <c r="I91" s="13"/>
      <c r="J91" s="13">
        <v>0</v>
      </c>
      <c r="K91" s="13">
        <v>0</v>
      </c>
      <c r="L91" s="14" t="s">
        <v>66</v>
      </c>
      <c r="M91" s="14" t="s">
        <v>41</v>
      </c>
      <c r="N91" s="14" t="s">
        <v>56</v>
      </c>
      <c r="O91" s="13">
        <v>84</v>
      </c>
      <c r="P91" s="13">
        <v>84</v>
      </c>
      <c r="Q91" s="13">
        <v>86</v>
      </c>
      <c r="R91" s="15"/>
    </row>
    <row r="92" spans="1:18" x14ac:dyDescent="0.35">
      <c r="A92" s="16">
        <f t="shared" si="7"/>
        <v>13</v>
      </c>
      <c r="B92" s="2">
        <f>IF(ROW()=ROW(tbl_planning[[#Headers],[date]])+1,B88,B91+1)</f>
        <v>45741</v>
      </c>
      <c r="D92" t="s">
        <v>2</v>
      </c>
      <c r="E92" t="s">
        <v>34</v>
      </c>
      <c r="F92">
        <f t="shared" si="8"/>
        <v>0</v>
      </c>
      <c r="G92">
        <f t="shared" si="9"/>
        <v>0</v>
      </c>
      <c r="H92">
        <f t="shared" si="10"/>
        <v>0</v>
      </c>
      <c r="R92" s="17"/>
    </row>
    <row r="93" spans="1:18" x14ac:dyDescent="0.35">
      <c r="A93" s="16">
        <f t="shared" si="7"/>
        <v>13</v>
      </c>
      <c r="B93" s="2">
        <f>IF(ROW()=ROW(tbl_planning[[#Headers],[date]])+1,B89,B92+1)</f>
        <v>45742</v>
      </c>
      <c r="D93" t="s">
        <v>1</v>
      </c>
      <c r="E93" t="s">
        <v>3</v>
      </c>
      <c r="F93">
        <f t="shared" si="8"/>
        <v>0</v>
      </c>
      <c r="G93">
        <f t="shared" si="9"/>
        <v>0</v>
      </c>
      <c r="H93">
        <f t="shared" si="10"/>
        <v>0</v>
      </c>
      <c r="R93" s="17"/>
    </row>
    <row r="94" spans="1:18" x14ac:dyDescent="0.35">
      <c r="A94" s="16">
        <f t="shared" si="7"/>
        <v>13</v>
      </c>
      <c r="B94" s="2">
        <f>IF(ROW()=ROW(tbl_planning[[#Headers],[date]])+1,B90,B93+1)</f>
        <v>45743</v>
      </c>
      <c r="D94" t="s">
        <v>1</v>
      </c>
      <c r="E94" t="s">
        <v>3</v>
      </c>
      <c r="F94">
        <f t="shared" si="8"/>
        <v>0</v>
      </c>
      <c r="G94">
        <f t="shared" si="9"/>
        <v>0</v>
      </c>
      <c r="H94">
        <f t="shared" si="10"/>
        <v>0</v>
      </c>
      <c r="R94" s="17"/>
    </row>
    <row r="95" spans="1:18" x14ac:dyDescent="0.35">
      <c r="A95" s="16">
        <f t="shared" si="7"/>
        <v>13</v>
      </c>
      <c r="B95" s="2">
        <f>IF(ROW()=ROW(tbl_planning[[#Headers],[date]])+1,B91,B94+1)</f>
        <v>45744</v>
      </c>
      <c r="D95" t="s">
        <v>1</v>
      </c>
      <c r="E95" t="s">
        <v>2</v>
      </c>
      <c r="F95">
        <f t="shared" si="8"/>
        <v>0</v>
      </c>
      <c r="G95">
        <f t="shared" si="9"/>
        <v>0</v>
      </c>
      <c r="H95">
        <f t="shared" si="10"/>
        <v>0</v>
      </c>
      <c r="R95" s="17"/>
    </row>
    <row r="96" spans="1:18" x14ac:dyDescent="0.35">
      <c r="A96" s="16">
        <f t="shared" si="7"/>
        <v>13</v>
      </c>
      <c r="B96" s="2">
        <f>IF(ROW()=ROW(tbl_planning[[#Headers],[date]])+1,B92,B95+1)</f>
        <v>45745</v>
      </c>
      <c r="C96" t="s">
        <v>1</v>
      </c>
      <c r="D96" t="s">
        <v>3</v>
      </c>
      <c r="E96" t="s">
        <v>2</v>
      </c>
      <c r="F96">
        <f t="shared" si="8"/>
        <v>0</v>
      </c>
      <c r="G96">
        <f t="shared" si="9"/>
        <v>0</v>
      </c>
      <c r="H96">
        <f t="shared" si="10"/>
        <v>0</v>
      </c>
      <c r="R96" s="17"/>
    </row>
    <row r="97" spans="1:18" x14ac:dyDescent="0.35">
      <c r="A97" s="23">
        <f t="shared" si="7"/>
        <v>13</v>
      </c>
      <c r="B97" s="24">
        <f>IF(ROW()=ROW(tbl_planning[[#Headers],[date]])+1,B93,B96+1)</f>
        <v>45746</v>
      </c>
      <c r="C97" s="25" t="s">
        <v>1</v>
      </c>
      <c r="D97" s="25" t="s">
        <v>3</v>
      </c>
      <c r="E97" s="25" t="s">
        <v>2</v>
      </c>
      <c r="F97" s="25">
        <f t="shared" si="8"/>
        <v>0</v>
      </c>
      <c r="G97" s="25">
        <f t="shared" si="9"/>
        <v>0</v>
      </c>
      <c r="H97" s="25">
        <f t="shared" si="10"/>
        <v>0</v>
      </c>
      <c r="I97" s="25"/>
      <c r="J97" s="25"/>
      <c r="K97" s="25"/>
      <c r="L97" s="26"/>
      <c r="M97" s="26"/>
      <c r="N97" s="26"/>
      <c r="O97" s="25"/>
      <c r="P97" s="25"/>
      <c r="Q97" s="25"/>
      <c r="R97" s="27"/>
    </row>
    <row r="98" spans="1:18" x14ac:dyDescent="0.35">
      <c r="A98" s="16">
        <f t="shared" si="7"/>
        <v>14</v>
      </c>
      <c r="B98" s="2">
        <f>IF(ROW()=ROW(tbl_planning[[#Headers],[date]])+1,B94,B97+1)</f>
        <v>45747</v>
      </c>
      <c r="D98" t="s">
        <v>3</v>
      </c>
      <c r="E98" t="s">
        <v>1</v>
      </c>
      <c r="F98">
        <f t="shared" si="8"/>
        <v>0</v>
      </c>
      <c r="G98">
        <f t="shared" si="9"/>
        <v>0</v>
      </c>
      <c r="H98">
        <f t="shared" si="10"/>
        <v>0</v>
      </c>
      <c r="R98" s="17"/>
    </row>
    <row r="99" spans="1:18" x14ac:dyDescent="0.35">
      <c r="A99" s="16">
        <f t="shared" si="7"/>
        <v>14</v>
      </c>
      <c r="B99" s="2">
        <f>IF(ROW()=ROW(tbl_planning[[#Headers],[date]])+1,B95,B98+1)</f>
        <v>45748</v>
      </c>
      <c r="D99" t="s">
        <v>2</v>
      </c>
      <c r="E99" t="s">
        <v>3</v>
      </c>
      <c r="F99">
        <f t="shared" si="8"/>
        <v>0</v>
      </c>
      <c r="G99">
        <f t="shared" si="9"/>
        <v>0</v>
      </c>
      <c r="H99">
        <f t="shared" si="10"/>
        <v>0</v>
      </c>
      <c r="R99" s="17"/>
    </row>
    <row r="100" spans="1:18" x14ac:dyDescent="0.35">
      <c r="A100" s="16">
        <f t="shared" si="7"/>
        <v>14</v>
      </c>
      <c r="B100" s="2">
        <f>IF(ROW()=ROW(tbl_planning[[#Headers],[date]])+1,B96,B99+1)</f>
        <v>45749</v>
      </c>
      <c r="D100" t="s">
        <v>2</v>
      </c>
      <c r="E100" t="s">
        <v>34</v>
      </c>
      <c r="F100">
        <f t="shared" si="8"/>
        <v>0</v>
      </c>
      <c r="G100">
        <f t="shared" si="9"/>
        <v>0</v>
      </c>
      <c r="H100">
        <f t="shared" si="10"/>
        <v>0</v>
      </c>
      <c r="R100" s="17"/>
    </row>
    <row r="101" spans="1:18" x14ac:dyDescent="0.35">
      <c r="A101" s="16">
        <f t="shared" ref="A101:A164" si="11">_xlfn.ISOWEEKNUM(B101)</f>
        <v>14</v>
      </c>
      <c r="B101" s="2">
        <f>IF(ROW()=ROW(tbl_planning[[#Headers],[date]])+1,B97,B100+1)</f>
        <v>45750</v>
      </c>
      <c r="D101" t="s">
        <v>1</v>
      </c>
      <c r="E101" t="s">
        <v>2</v>
      </c>
      <c r="F101">
        <f t="shared" si="8"/>
        <v>0</v>
      </c>
      <c r="G101">
        <f t="shared" si="9"/>
        <v>0</v>
      </c>
      <c r="H101">
        <f t="shared" si="10"/>
        <v>0</v>
      </c>
      <c r="R101" s="17"/>
    </row>
    <row r="102" spans="1:18" x14ac:dyDescent="0.35">
      <c r="A102" s="16">
        <f t="shared" si="11"/>
        <v>14</v>
      </c>
      <c r="B102" s="2">
        <f>IF(ROW()=ROW(tbl_planning[[#Headers],[date]])+1,B98,B101+1)</f>
        <v>45751</v>
      </c>
      <c r="D102" t="s">
        <v>3</v>
      </c>
      <c r="E102" t="s">
        <v>1</v>
      </c>
      <c r="F102">
        <f t="shared" si="8"/>
        <v>0</v>
      </c>
      <c r="G102">
        <f t="shared" si="9"/>
        <v>0</v>
      </c>
      <c r="H102">
        <f t="shared" si="10"/>
        <v>0</v>
      </c>
      <c r="R102" s="17"/>
    </row>
    <row r="103" spans="1:18" x14ac:dyDescent="0.35">
      <c r="A103" s="16">
        <f t="shared" si="11"/>
        <v>14</v>
      </c>
      <c r="B103" s="2">
        <f>IF(ROW()=ROW(tbl_planning[[#Headers],[date]])+1,B99,B102+1)</f>
        <v>45752</v>
      </c>
      <c r="C103" t="s">
        <v>3</v>
      </c>
      <c r="D103" t="s">
        <v>2</v>
      </c>
      <c r="E103" t="s">
        <v>1</v>
      </c>
      <c r="F103">
        <f t="shared" si="8"/>
        <v>0</v>
      </c>
      <c r="G103">
        <f t="shared" si="9"/>
        <v>0</v>
      </c>
      <c r="H103">
        <f t="shared" si="10"/>
        <v>0</v>
      </c>
      <c r="R103" s="17"/>
    </row>
    <row r="104" spans="1:18" ht="15" thickBot="1" x14ac:dyDescent="0.4">
      <c r="A104" s="18">
        <f t="shared" si="11"/>
        <v>14</v>
      </c>
      <c r="B104" s="19">
        <f>IF(ROW()=ROW(tbl_planning[[#Headers],[date]])+1,B100,B103+1)</f>
        <v>45753</v>
      </c>
      <c r="C104" s="20" t="s">
        <v>2</v>
      </c>
      <c r="D104" s="20" t="s">
        <v>3</v>
      </c>
      <c r="E104" s="20" t="s">
        <v>1</v>
      </c>
      <c r="F104" s="20">
        <f t="shared" si="8"/>
        <v>0</v>
      </c>
      <c r="G104" s="20">
        <f t="shared" si="9"/>
        <v>0</v>
      </c>
      <c r="H104" s="20">
        <f t="shared" si="10"/>
        <v>0</v>
      </c>
      <c r="I104" s="20"/>
      <c r="J104" s="20"/>
      <c r="K104" s="20"/>
      <c r="L104" s="21"/>
      <c r="M104" s="21"/>
      <c r="N104" s="21"/>
      <c r="O104" s="20"/>
      <c r="P104" s="20"/>
      <c r="Q104" s="20"/>
      <c r="R104" s="22"/>
    </row>
    <row r="105" spans="1:18" x14ac:dyDescent="0.35">
      <c r="A105" s="11">
        <f t="shared" si="11"/>
        <v>15</v>
      </c>
      <c r="B105" s="12">
        <f>IF(ROW()=ROW(tbl_planning[[#Headers],[date]])+1,B101,B104+1)</f>
        <v>45754</v>
      </c>
      <c r="C105" s="13"/>
      <c r="D105" s="13" t="s">
        <v>3</v>
      </c>
      <c r="E105" s="13" t="s">
        <v>2</v>
      </c>
      <c r="F105" s="13">
        <f t="shared" si="8"/>
        <v>0</v>
      </c>
      <c r="G105" s="13">
        <f t="shared" si="9"/>
        <v>0</v>
      </c>
      <c r="H105" s="13">
        <f t="shared" si="10"/>
        <v>0</v>
      </c>
      <c r="I105" s="13"/>
      <c r="J105" s="13">
        <v>0</v>
      </c>
      <c r="K105" s="13">
        <v>0</v>
      </c>
      <c r="L105" s="14" t="s">
        <v>44</v>
      </c>
      <c r="M105" s="14" t="s">
        <v>41</v>
      </c>
      <c r="N105" s="14" t="s">
        <v>43</v>
      </c>
      <c r="O105" s="13">
        <v>86</v>
      </c>
      <c r="P105" s="13">
        <v>82</v>
      </c>
      <c r="Q105" s="13">
        <v>86</v>
      </c>
      <c r="R105" s="15"/>
    </row>
    <row r="106" spans="1:18" x14ac:dyDescent="0.35">
      <c r="A106" s="16">
        <f t="shared" si="11"/>
        <v>15</v>
      </c>
      <c r="B106" s="2">
        <f>IF(ROW()=ROW(tbl_planning[[#Headers],[date]])+1,B102,B105+1)</f>
        <v>45755</v>
      </c>
      <c r="D106" t="s">
        <v>1</v>
      </c>
      <c r="E106" t="s">
        <v>2</v>
      </c>
      <c r="F106">
        <f t="shared" si="8"/>
        <v>0</v>
      </c>
      <c r="G106">
        <f t="shared" si="9"/>
        <v>0</v>
      </c>
      <c r="H106">
        <f t="shared" si="10"/>
        <v>0</v>
      </c>
      <c r="R106" s="17"/>
    </row>
    <row r="107" spans="1:18" x14ac:dyDescent="0.35">
      <c r="A107" s="16">
        <f t="shared" si="11"/>
        <v>15</v>
      </c>
      <c r="B107" s="2">
        <f>IF(ROW()=ROW(tbl_planning[[#Headers],[date]])+1,B103,B106+1)</f>
        <v>45756</v>
      </c>
      <c r="D107" t="s">
        <v>3</v>
      </c>
      <c r="E107" t="s">
        <v>1</v>
      </c>
      <c r="F107">
        <f t="shared" si="8"/>
        <v>0</v>
      </c>
      <c r="G107">
        <f t="shared" si="9"/>
        <v>0</v>
      </c>
      <c r="H107">
        <f t="shared" si="10"/>
        <v>0</v>
      </c>
      <c r="R107" s="17"/>
    </row>
    <row r="108" spans="1:18" x14ac:dyDescent="0.35">
      <c r="A108" s="16">
        <f t="shared" si="11"/>
        <v>15</v>
      </c>
      <c r="B108" s="2">
        <f>IF(ROW()=ROW(tbl_planning[[#Headers],[date]])+1,B104,B107+1)</f>
        <v>45757</v>
      </c>
      <c r="D108" t="s">
        <v>3</v>
      </c>
      <c r="E108" t="s">
        <v>1</v>
      </c>
      <c r="F108">
        <f t="shared" si="8"/>
        <v>0</v>
      </c>
      <c r="G108">
        <f t="shared" si="9"/>
        <v>0</v>
      </c>
      <c r="H108">
        <f t="shared" si="10"/>
        <v>0</v>
      </c>
      <c r="R108" s="17"/>
    </row>
    <row r="109" spans="1:18" x14ac:dyDescent="0.35">
      <c r="A109" s="16">
        <f t="shared" si="11"/>
        <v>15</v>
      </c>
      <c r="B109" s="2">
        <f>IF(ROW()=ROW(tbl_planning[[#Headers],[date]])+1,B105,B108+1)</f>
        <v>45758</v>
      </c>
      <c r="D109" t="s">
        <v>2</v>
      </c>
      <c r="E109" t="s">
        <v>34</v>
      </c>
      <c r="F109">
        <f t="shared" si="8"/>
        <v>0</v>
      </c>
      <c r="G109">
        <f t="shared" si="9"/>
        <v>0</v>
      </c>
      <c r="H109">
        <f t="shared" si="10"/>
        <v>0</v>
      </c>
      <c r="R109" s="17"/>
    </row>
    <row r="110" spans="1:18" x14ac:dyDescent="0.35">
      <c r="A110" s="16">
        <f t="shared" si="11"/>
        <v>15</v>
      </c>
      <c r="B110" s="2">
        <f>IF(ROW()=ROW(tbl_planning[[#Headers],[date]])+1,B106,B109+1)</f>
        <v>45759</v>
      </c>
      <c r="C110" t="s">
        <v>2</v>
      </c>
      <c r="D110" t="s">
        <v>1</v>
      </c>
      <c r="E110" t="s">
        <v>3</v>
      </c>
      <c r="F110">
        <f t="shared" si="8"/>
        <v>0</v>
      </c>
      <c r="G110">
        <f t="shared" si="9"/>
        <v>0</v>
      </c>
      <c r="H110">
        <f t="shared" si="10"/>
        <v>0</v>
      </c>
      <c r="R110" s="17"/>
    </row>
    <row r="111" spans="1:18" x14ac:dyDescent="0.35">
      <c r="A111" s="23">
        <f t="shared" si="11"/>
        <v>15</v>
      </c>
      <c r="B111" s="24">
        <f>IF(ROW()=ROW(tbl_planning[[#Headers],[date]])+1,B107,B110+1)</f>
        <v>45760</v>
      </c>
      <c r="C111" s="25" t="s">
        <v>2</v>
      </c>
      <c r="D111" s="25" t="s">
        <v>1</v>
      </c>
      <c r="E111" s="25" t="s">
        <v>3</v>
      </c>
      <c r="F111" s="25">
        <f t="shared" si="8"/>
        <v>0</v>
      </c>
      <c r="G111" s="25">
        <f t="shared" si="9"/>
        <v>0</v>
      </c>
      <c r="H111" s="25">
        <f t="shared" si="10"/>
        <v>0</v>
      </c>
      <c r="I111" s="25"/>
      <c r="J111" s="25"/>
      <c r="K111" s="25"/>
      <c r="L111" s="26"/>
      <c r="M111" s="26"/>
      <c r="N111" s="26"/>
      <c r="O111" s="25"/>
      <c r="P111" s="25"/>
      <c r="Q111" s="25"/>
      <c r="R111" s="27"/>
    </row>
    <row r="112" spans="1:18" x14ac:dyDescent="0.35">
      <c r="A112" s="16">
        <f t="shared" si="11"/>
        <v>16</v>
      </c>
      <c r="B112" s="2">
        <f>IF(ROW()=ROW(tbl_planning[[#Headers],[date]])+1,B108,B111+1)</f>
        <v>45761</v>
      </c>
      <c r="D112" t="s">
        <v>1</v>
      </c>
      <c r="E112" t="s">
        <v>3</v>
      </c>
      <c r="F112">
        <f t="shared" si="8"/>
        <v>0</v>
      </c>
      <c r="G112">
        <f t="shared" si="9"/>
        <v>0</v>
      </c>
      <c r="H112">
        <f t="shared" si="10"/>
        <v>0</v>
      </c>
      <c r="R112" s="17"/>
    </row>
    <row r="113" spans="1:18" x14ac:dyDescent="0.35">
      <c r="A113" s="16">
        <f t="shared" si="11"/>
        <v>16</v>
      </c>
      <c r="B113" s="2">
        <f>IF(ROW()=ROW(tbl_planning[[#Headers],[date]])+1,B109,B112+1)</f>
        <v>45762</v>
      </c>
      <c r="D113" t="s">
        <v>2</v>
      </c>
      <c r="E113" t="s">
        <v>1</v>
      </c>
      <c r="F113">
        <f t="shared" si="8"/>
        <v>0</v>
      </c>
      <c r="G113">
        <f t="shared" si="9"/>
        <v>0</v>
      </c>
      <c r="H113">
        <f t="shared" si="10"/>
        <v>0</v>
      </c>
      <c r="R113" s="17"/>
    </row>
    <row r="114" spans="1:18" x14ac:dyDescent="0.35">
      <c r="A114" s="16">
        <f t="shared" si="11"/>
        <v>16</v>
      </c>
      <c r="B114" s="2">
        <f>IF(ROW()=ROW(tbl_planning[[#Headers],[date]])+1,B110,B113+1)</f>
        <v>45763</v>
      </c>
      <c r="D114" t="s">
        <v>2</v>
      </c>
      <c r="E114" t="s">
        <v>1</v>
      </c>
      <c r="F114">
        <f t="shared" si="8"/>
        <v>0</v>
      </c>
      <c r="G114">
        <f t="shared" si="9"/>
        <v>0</v>
      </c>
      <c r="H114">
        <f t="shared" si="10"/>
        <v>0</v>
      </c>
      <c r="R114" s="17"/>
    </row>
    <row r="115" spans="1:18" x14ac:dyDescent="0.35">
      <c r="A115" s="16">
        <f t="shared" si="11"/>
        <v>16</v>
      </c>
      <c r="B115" s="2">
        <f>IF(ROW()=ROW(tbl_planning[[#Headers],[date]])+1,B111,B114+1)</f>
        <v>45764</v>
      </c>
      <c r="D115" t="s">
        <v>3</v>
      </c>
      <c r="E115" t="s">
        <v>2</v>
      </c>
      <c r="F115">
        <f t="shared" si="8"/>
        <v>0</v>
      </c>
      <c r="G115">
        <f t="shared" si="9"/>
        <v>0</v>
      </c>
      <c r="H115">
        <f t="shared" si="10"/>
        <v>0</v>
      </c>
      <c r="R115" s="17"/>
    </row>
    <row r="116" spans="1:18" x14ac:dyDescent="0.35">
      <c r="A116" s="16">
        <f t="shared" si="11"/>
        <v>16</v>
      </c>
      <c r="B116" s="2">
        <f>IF(ROW()=ROW(tbl_planning[[#Headers],[date]])+1,B112,B115+1)</f>
        <v>45765</v>
      </c>
      <c r="D116" t="s">
        <v>3</v>
      </c>
      <c r="E116" t="s">
        <v>34</v>
      </c>
      <c r="F116">
        <f t="shared" si="8"/>
        <v>0</v>
      </c>
      <c r="G116">
        <f t="shared" si="9"/>
        <v>0</v>
      </c>
      <c r="H116">
        <f t="shared" si="10"/>
        <v>0</v>
      </c>
      <c r="R116" s="17"/>
    </row>
    <row r="117" spans="1:18" x14ac:dyDescent="0.35">
      <c r="A117" s="16">
        <f t="shared" si="11"/>
        <v>16</v>
      </c>
      <c r="B117" s="2">
        <f>IF(ROW()=ROW(tbl_planning[[#Headers],[date]])+1,B113,B116+1)</f>
        <v>45766</v>
      </c>
      <c r="C117" t="s">
        <v>1</v>
      </c>
      <c r="D117" t="s">
        <v>2</v>
      </c>
      <c r="E117" t="s">
        <v>3</v>
      </c>
      <c r="F117">
        <f t="shared" si="8"/>
        <v>0</v>
      </c>
      <c r="G117">
        <f t="shared" si="9"/>
        <v>0</v>
      </c>
      <c r="H117">
        <f t="shared" si="10"/>
        <v>0</v>
      </c>
      <c r="R117" s="17"/>
    </row>
    <row r="118" spans="1:18" ht="15" thickBot="1" x14ac:dyDescent="0.4">
      <c r="A118" s="18">
        <f t="shared" si="11"/>
        <v>16</v>
      </c>
      <c r="B118" s="19">
        <f>IF(ROW()=ROW(tbl_planning[[#Headers],[date]])+1,B114,B117+1)</f>
        <v>45767</v>
      </c>
      <c r="C118" s="20" t="s">
        <v>1</v>
      </c>
      <c r="D118" s="20" t="s">
        <v>2</v>
      </c>
      <c r="E118" s="20" t="s">
        <v>3</v>
      </c>
      <c r="F118" s="20">
        <f t="shared" si="8"/>
        <v>0</v>
      </c>
      <c r="G118" s="20">
        <f t="shared" si="9"/>
        <v>0</v>
      </c>
      <c r="H118" s="20">
        <f t="shared" si="10"/>
        <v>0</v>
      </c>
      <c r="I118" s="20"/>
      <c r="J118" s="20"/>
      <c r="K118" s="20"/>
      <c r="L118" s="21"/>
      <c r="M118" s="21"/>
      <c r="N118" s="21"/>
      <c r="O118" s="20"/>
      <c r="P118" s="20"/>
      <c r="Q118" s="20"/>
      <c r="R118" s="22"/>
    </row>
    <row r="119" spans="1:18" x14ac:dyDescent="0.35">
      <c r="A119" s="11">
        <f t="shared" si="11"/>
        <v>17</v>
      </c>
      <c r="B119" s="12">
        <f>IF(ROW()=ROW(tbl_planning[[#Headers],[date]])+1,B115,B118+1)</f>
        <v>45768</v>
      </c>
      <c r="C119" s="13"/>
      <c r="D119" s="13" t="s">
        <v>2</v>
      </c>
      <c r="E119" s="13" t="s">
        <v>34</v>
      </c>
      <c r="F119" s="13">
        <f t="shared" si="8"/>
        <v>0</v>
      </c>
      <c r="G119" s="13">
        <f t="shared" si="9"/>
        <v>0</v>
      </c>
      <c r="H119" s="13">
        <f t="shared" si="10"/>
        <v>0</v>
      </c>
      <c r="I119" s="13"/>
      <c r="J119" s="13">
        <v>0</v>
      </c>
      <c r="K119" s="13">
        <v>0</v>
      </c>
      <c r="L119" s="14" t="s">
        <v>44</v>
      </c>
      <c r="M119" s="14" t="s">
        <v>51</v>
      </c>
      <c r="N119" s="14" t="s">
        <v>67</v>
      </c>
      <c r="O119" s="13">
        <v>86</v>
      </c>
      <c r="P119" s="13">
        <v>82</v>
      </c>
      <c r="Q119" s="13">
        <v>86</v>
      </c>
      <c r="R119" s="15"/>
    </row>
    <row r="120" spans="1:18" x14ac:dyDescent="0.35">
      <c r="A120" s="16">
        <f t="shared" si="11"/>
        <v>17</v>
      </c>
      <c r="B120" s="2">
        <f>IF(ROW()=ROW(tbl_planning[[#Headers],[date]])+1,B116,B119+1)</f>
        <v>45769</v>
      </c>
      <c r="D120" t="s">
        <v>1</v>
      </c>
      <c r="E120" t="s">
        <v>2</v>
      </c>
      <c r="F120">
        <f t="shared" ref="F120:F183" si="12">--AND(C120&lt;&gt;"", OR(WEEKDAY(B120,2)&lt;=5,C120=E119))</f>
        <v>0</v>
      </c>
      <c r="G120">
        <f t="shared" ref="G120:G183" si="13">--AND(D120&lt;&gt;"",OR(D120=C120,D120=E119))</f>
        <v>0</v>
      </c>
      <c r="H120">
        <f t="shared" ref="H120:H183" si="14">--AND(E120&lt;&gt;"",OR(E120=D120,E120=C120))</f>
        <v>0</v>
      </c>
      <c r="R120" s="17"/>
    </row>
    <row r="121" spans="1:18" x14ac:dyDescent="0.35">
      <c r="A121" s="16">
        <f t="shared" si="11"/>
        <v>17</v>
      </c>
      <c r="B121" s="2">
        <f>IF(ROW()=ROW(tbl_planning[[#Headers],[date]])+1,B117,B120+1)</f>
        <v>45770</v>
      </c>
      <c r="D121" t="s">
        <v>3</v>
      </c>
      <c r="E121" t="s">
        <v>1</v>
      </c>
      <c r="F121">
        <f t="shared" si="12"/>
        <v>0</v>
      </c>
      <c r="G121">
        <f t="shared" si="13"/>
        <v>0</v>
      </c>
      <c r="H121">
        <f t="shared" si="14"/>
        <v>0</v>
      </c>
      <c r="R121" s="17"/>
    </row>
    <row r="122" spans="1:18" x14ac:dyDescent="0.35">
      <c r="A122" s="16">
        <f t="shared" si="11"/>
        <v>17</v>
      </c>
      <c r="B122" s="2">
        <f>IF(ROW()=ROW(tbl_planning[[#Headers],[date]])+1,B118,B121+1)</f>
        <v>45771</v>
      </c>
      <c r="D122" t="s">
        <v>3</v>
      </c>
      <c r="E122" t="s">
        <v>1</v>
      </c>
      <c r="F122">
        <f t="shared" si="12"/>
        <v>0</v>
      </c>
      <c r="G122">
        <f t="shared" si="13"/>
        <v>0</v>
      </c>
      <c r="H122">
        <f t="shared" si="14"/>
        <v>0</v>
      </c>
      <c r="R122" s="17"/>
    </row>
    <row r="123" spans="1:18" x14ac:dyDescent="0.35">
      <c r="A123" s="16">
        <f t="shared" si="11"/>
        <v>17</v>
      </c>
      <c r="B123" s="2">
        <f>IF(ROW()=ROW(tbl_planning[[#Headers],[date]])+1,B119,B122+1)</f>
        <v>45772</v>
      </c>
      <c r="D123" t="s">
        <v>2</v>
      </c>
      <c r="E123" t="s">
        <v>3</v>
      </c>
      <c r="F123">
        <f t="shared" si="12"/>
        <v>0</v>
      </c>
      <c r="G123">
        <f t="shared" si="13"/>
        <v>0</v>
      </c>
      <c r="H123">
        <f t="shared" si="14"/>
        <v>0</v>
      </c>
      <c r="R123" s="17"/>
    </row>
    <row r="124" spans="1:18" x14ac:dyDescent="0.35">
      <c r="A124" s="16">
        <f t="shared" si="11"/>
        <v>17</v>
      </c>
      <c r="B124" s="2">
        <f>IF(ROW()=ROW(tbl_planning[[#Headers],[date]])+1,B120,B123+1)</f>
        <v>45773</v>
      </c>
      <c r="C124" t="s">
        <v>2</v>
      </c>
      <c r="D124" t="s">
        <v>1</v>
      </c>
      <c r="E124" t="s">
        <v>3</v>
      </c>
      <c r="F124">
        <f t="shared" si="12"/>
        <v>0</v>
      </c>
      <c r="G124">
        <f t="shared" si="13"/>
        <v>0</v>
      </c>
      <c r="H124">
        <f t="shared" si="14"/>
        <v>0</v>
      </c>
      <c r="R124" s="17"/>
    </row>
    <row r="125" spans="1:18" x14ac:dyDescent="0.35">
      <c r="A125" s="23">
        <f t="shared" si="11"/>
        <v>17</v>
      </c>
      <c r="B125" s="24">
        <f>IF(ROW()=ROW(tbl_planning[[#Headers],[date]])+1,B121,B124+1)</f>
        <v>45774</v>
      </c>
      <c r="C125" s="25" t="s">
        <v>2</v>
      </c>
      <c r="D125" s="25" t="s">
        <v>1</v>
      </c>
      <c r="E125" s="25" t="s">
        <v>3</v>
      </c>
      <c r="F125" s="25">
        <f t="shared" si="12"/>
        <v>0</v>
      </c>
      <c r="G125" s="25">
        <f t="shared" si="13"/>
        <v>0</v>
      </c>
      <c r="H125" s="25">
        <f t="shared" si="14"/>
        <v>0</v>
      </c>
      <c r="I125" s="25"/>
      <c r="J125" s="25"/>
      <c r="K125" s="25"/>
      <c r="L125" s="26"/>
      <c r="M125" s="26"/>
      <c r="N125" s="26"/>
      <c r="O125" s="25"/>
      <c r="P125" s="25"/>
      <c r="Q125" s="25"/>
      <c r="R125" s="27"/>
    </row>
    <row r="126" spans="1:18" x14ac:dyDescent="0.35">
      <c r="A126" s="16">
        <f t="shared" si="11"/>
        <v>18</v>
      </c>
      <c r="B126" s="2">
        <f>IF(ROW()=ROW(tbl_planning[[#Headers],[date]])+1,B122,B125+1)</f>
        <v>45775</v>
      </c>
      <c r="D126" t="s">
        <v>1</v>
      </c>
      <c r="E126" t="s">
        <v>2</v>
      </c>
      <c r="F126">
        <f t="shared" si="12"/>
        <v>0</v>
      </c>
      <c r="G126">
        <f t="shared" si="13"/>
        <v>0</v>
      </c>
      <c r="H126">
        <f t="shared" si="14"/>
        <v>0</v>
      </c>
      <c r="R126" s="17"/>
    </row>
    <row r="127" spans="1:18" x14ac:dyDescent="0.35">
      <c r="A127" s="16">
        <f t="shared" si="11"/>
        <v>18</v>
      </c>
      <c r="B127" s="2">
        <f>IF(ROW()=ROW(tbl_planning[[#Headers],[date]])+1,B123,B126+1)</f>
        <v>45776</v>
      </c>
      <c r="D127" t="s">
        <v>3</v>
      </c>
      <c r="E127" t="s">
        <v>1</v>
      </c>
      <c r="F127">
        <f t="shared" si="12"/>
        <v>0</v>
      </c>
      <c r="G127">
        <f t="shared" si="13"/>
        <v>0</v>
      </c>
      <c r="H127">
        <f t="shared" si="14"/>
        <v>0</v>
      </c>
      <c r="R127" s="17"/>
    </row>
    <row r="128" spans="1:18" x14ac:dyDescent="0.35">
      <c r="A128" s="16">
        <f t="shared" si="11"/>
        <v>18</v>
      </c>
      <c r="B128" s="2">
        <f>IF(ROW()=ROW(tbl_planning[[#Headers],[date]])+1,B124,B127+1)</f>
        <v>45777</v>
      </c>
      <c r="D128" t="s">
        <v>2</v>
      </c>
      <c r="E128" t="s">
        <v>1</v>
      </c>
      <c r="F128">
        <f t="shared" si="12"/>
        <v>0</v>
      </c>
      <c r="G128">
        <f t="shared" si="13"/>
        <v>0</v>
      </c>
      <c r="H128">
        <f t="shared" si="14"/>
        <v>0</v>
      </c>
      <c r="R128" s="17"/>
    </row>
    <row r="129" spans="1:18" x14ac:dyDescent="0.35">
      <c r="A129" s="16">
        <f t="shared" si="11"/>
        <v>18</v>
      </c>
      <c r="B129" s="2">
        <f>IF(ROW()=ROW(tbl_planning[[#Headers],[date]])+1,B125,B128+1)</f>
        <v>45778</v>
      </c>
      <c r="D129" t="s">
        <v>3</v>
      </c>
      <c r="E129" t="s">
        <v>2</v>
      </c>
      <c r="F129">
        <f t="shared" si="12"/>
        <v>0</v>
      </c>
      <c r="G129">
        <f t="shared" si="13"/>
        <v>0</v>
      </c>
      <c r="H129">
        <f t="shared" si="14"/>
        <v>0</v>
      </c>
      <c r="R129" s="17"/>
    </row>
    <row r="130" spans="1:18" x14ac:dyDescent="0.35">
      <c r="A130" s="16">
        <f t="shared" si="11"/>
        <v>18</v>
      </c>
      <c r="B130" s="2">
        <f>IF(ROW()=ROW(tbl_planning[[#Headers],[date]])+1,B126,B129+1)</f>
        <v>45779</v>
      </c>
      <c r="D130" t="s">
        <v>3</v>
      </c>
      <c r="E130" t="s">
        <v>34</v>
      </c>
      <c r="F130">
        <f t="shared" si="12"/>
        <v>0</v>
      </c>
      <c r="G130">
        <f t="shared" si="13"/>
        <v>0</v>
      </c>
      <c r="H130">
        <f t="shared" si="14"/>
        <v>0</v>
      </c>
      <c r="R130" s="17"/>
    </row>
    <row r="131" spans="1:18" x14ac:dyDescent="0.35">
      <c r="A131" s="16">
        <f t="shared" si="11"/>
        <v>18</v>
      </c>
      <c r="B131" s="2">
        <f>IF(ROW()=ROW(tbl_planning[[#Headers],[date]])+1,B127,B130+1)</f>
        <v>45780</v>
      </c>
      <c r="C131" t="s">
        <v>1</v>
      </c>
      <c r="D131" t="s">
        <v>2</v>
      </c>
      <c r="E131" t="s">
        <v>3</v>
      </c>
      <c r="F131">
        <f t="shared" si="12"/>
        <v>0</v>
      </c>
      <c r="G131">
        <f t="shared" si="13"/>
        <v>0</v>
      </c>
      <c r="H131">
        <f t="shared" si="14"/>
        <v>0</v>
      </c>
      <c r="R131" s="17"/>
    </row>
    <row r="132" spans="1:18" ht="15" thickBot="1" x14ac:dyDescent="0.4">
      <c r="A132" s="18">
        <f t="shared" si="11"/>
        <v>18</v>
      </c>
      <c r="B132" s="19">
        <f>IF(ROW()=ROW(tbl_planning[[#Headers],[date]])+1,B128,B131+1)</f>
        <v>45781</v>
      </c>
      <c r="C132" s="20" t="s">
        <v>1</v>
      </c>
      <c r="D132" s="20" t="s">
        <v>2</v>
      </c>
      <c r="E132" s="20" t="s">
        <v>3</v>
      </c>
      <c r="F132" s="20">
        <f t="shared" si="12"/>
        <v>0</v>
      </c>
      <c r="G132" s="20">
        <f t="shared" si="13"/>
        <v>0</v>
      </c>
      <c r="H132" s="20">
        <f t="shared" si="14"/>
        <v>0</v>
      </c>
      <c r="I132" s="20"/>
      <c r="J132" s="20"/>
      <c r="K132" s="20"/>
      <c r="L132" s="21"/>
      <c r="M132" s="21"/>
      <c r="N132" s="21"/>
      <c r="O132" s="20"/>
      <c r="P132" s="20"/>
      <c r="Q132" s="20"/>
      <c r="R132" s="22"/>
    </row>
    <row r="133" spans="1:18" x14ac:dyDescent="0.35">
      <c r="A133" s="11">
        <f t="shared" si="11"/>
        <v>19</v>
      </c>
      <c r="B133" s="12">
        <f>IF(ROW()=ROW(tbl_planning[[#Headers],[date]])+1,B129,B132+1)</f>
        <v>45782</v>
      </c>
      <c r="C133" s="13"/>
      <c r="D133" s="13" t="s">
        <v>1</v>
      </c>
      <c r="E133" s="13" t="s">
        <v>2</v>
      </c>
      <c r="F133" s="13">
        <f t="shared" si="12"/>
        <v>0</v>
      </c>
      <c r="G133" s="13">
        <f t="shared" si="13"/>
        <v>0</v>
      </c>
      <c r="H133" s="13">
        <f t="shared" si="14"/>
        <v>0</v>
      </c>
      <c r="I133" s="13"/>
      <c r="J133" s="13">
        <v>0</v>
      </c>
      <c r="K133" s="13">
        <v>0</v>
      </c>
      <c r="L133" s="14" t="s">
        <v>45</v>
      </c>
      <c r="M133" s="14" t="s">
        <v>62</v>
      </c>
      <c r="N133" s="14" t="s">
        <v>48</v>
      </c>
      <c r="O133" s="13">
        <v>84</v>
      </c>
      <c r="P133" s="13">
        <v>86</v>
      </c>
      <c r="Q133" s="13">
        <v>84</v>
      </c>
      <c r="R133" s="15"/>
    </row>
    <row r="134" spans="1:18" x14ac:dyDescent="0.35">
      <c r="A134" s="16">
        <f t="shared" si="11"/>
        <v>19</v>
      </c>
      <c r="B134" s="2">
        <f>IF(ROW()=ROW(tbl_planning[[#Headers],[date]])+1,B130,B133+1)</f>
        <v>45783</v>
      </c>
      <c r="D134" t="s">
        <v>3</v>
      </c>
      <c r="E134" t="s">
        <v>1</v>
      </c>
      <c r="F134">
        <f t="shared" si="12"/>
        <v>0</v>
      </c>
      <c r="G134">
        <f t="shared" si="13"/>
        <v>0</v>
      </c>
      <c r="H134">
        <f t="shared" si="14"/>
        <v>0</v>
      </c>
      <c r="R134" s="17"/>
    </row>
    <row r="135" spans="1:18" x14ac:dyDescent="0.35">
      <c r="A135" s="16">
        <f t="shared" si="11"/>
        <v>19</v>
      </c>
      <c r="B135" s="2">
        <f>IF(ROW()=ROW(tbl_planning[[#Headers],[date]])+1,B131,B134+1)</f>
        <v>45784</v>
      </c>
      <c r="D135" t="s">
        <v>2</v>
      </c>
      <c r="E135" t="s">
        <v>3</v>
      </c>
      <c r="F135">
        <f t="shared" si="12"/>
        <v>0</v>
      </c>
      <c r="G135">
        <f t="shared" si="13"/>
        <v>0</v>
      </c>
      <c r="H135">
        <f t="shared" si="14"/>
        <v>0</v>
      </c>
      <c r="R135" s="17"/>
    </row>
    <row r="136" spans="1:18" x14ac:dyDescent="0.35">
      <c r="A136" s="16">
        <f t="shared" si="11"/>
        <v>19</v>
      </c>
      <c r="B136" s="2">
        <f>IF(ROW()=ROW(tbl_planning[[#Headers],[date]])+1,B132,B135+1)</f>
        <v>45785</v>
      </c>
      <c r="D136" t="s">
        <v>2</v>
      </c>
      <c r="E136" t="s">
        <v>34</v>
      </c>
      <c r="F136">
        <f t="shared" si="12"/>
        <v>0</v>
      </c>
      <c r="G136">
        <f t="shared" si="13"/>
        <v>0</v>
      </c>
      <c r="H136">
        <f t="shared" si="14"/>
        <v>0</v>
      </c>
      <c r="R136" s="17"/>
    </row>
    <row r="137" spans="1:18" x14ac:dyDescent="0.35">
      <c r="A137" s="16">
        <f t="shared" si="11"/>
        <v>19</v>
      </c>
      <c r="B137" s="2">
        <f>IF(ROW()=ROW(tbl_planning[[#Headers],[date]])+1,B133,B136+1)</f>
        <v>45786</v>
      </c>
      <c r="D137" t="s">
        <v>3</v>
      </c>
      <c r="E137" t="s">
        <v>1</v>
      </c>
      <c r="F137">
        <f t="shared" si="12"/>
        <v>0</v>
      </c>
      <c r="G137">
        <f t="shared" si="13"/>
        <v>0</v>
      </c>
      <c r="H137">
        <f t="shared" si="14"/>
        <v>0</v>
      </c>
      <c r="R137" s="17"/>
    </row>
    <row r="138" spans="1:18" x14ac:dyDescent="0.35">
      <c r="A138" s="16">
        <f t="shared" si="11"/>
        <v>19</v>
      </c>
      <c r="B138" s="2">
        <f>IF(ROW()=ROW(tbl_planning[[#Headers],[date]])+1,B134,B137+1)</f>
        <v>45787</v>
      </c>
      <c r="C138" t="s">
        <v>2</v>
      </c>
      <c r="D138" t="s">
        <v>3</v>
      </c>
      <c r="E138" t="s">
        <v>1</v>
      </c>
      <c r="F138">
        <f t="shared" si="12"/>
        <v>0</v>
      </c>
      <c r="G138">
        <f t="shared" si="13"/>
        <v>0</v>
      </c>
      <c r="H138">
        <f t="shared" si="14"/>
        <v>0</v>
      </c>
      <c r="R138" s="17"/>
    </row>
    <row r="139" spans="1:18" x14ac:dyDescent="0.35">
      <c r="A139" s="23">
        <f t="shared" si="11"/>
        <v>19</v>
      </c>
      <c r="B139" s="24">
        <f>IF(ROW()=ROW(tbl_planning[[#Headers],[date]])+1,B135,B138+1)</f>
        <v>45788</v>
      </c>
      <c r="C139" s="25" t="s">
        <v>3</v>
      </c>
      <c r="D139" s="25" t="s">
        <v>2</v>
      </c>
      <c r="E139" s="25" t="s">
        <v>1</v>
      </c>
      <c r="F139" s="25">
        <f t="shared" si="12"/>
        <v>0</v>
      </c>
      <c r="G139" s="25">
        <f t="shared" si="13"/>
        <v>0</v>
      </c>
      <c r="H139" s="25">
        <f t="shared" si="14"/>
        <v>0</v>
      </c>
      <c r="I139" s="25"/>
      <c r="J139" s="25"/>
      <c r="K139" s="25"/>
      <c r="L139" s="26"/>
      <c r="M139" s="26"/>
      <c r="N139" s="26"/>
      <c r="O139" s="25"/>
      <c r="P139" s="25"/>
      <c r="Q139" s="25"/>
      <c r="R139" s="27"/>
    </row>
    <row r="140" spans="1:18" x14ac:dyDescent="0.35">
      <c r="A140" s="16">
        <f t="shared" si="11"/>
        <v>20</v>
      </c>
      <c r="B140" s="2">
        <f>IF(ROW()=ROW(tbl_planning[[#Headers],[date]])+1,B136,B139+1)</f>
        <v>45789</v>
      </c>
      <c r="D140" t="s">
        <v>3</v>
      </c>
      <c r="E140" t="s">
        <v>2</v>
      </c>
      <c r="F140">
        <f t="shared" si="12"/>
        <v>0</v>
      </c>
      <c r="G140">
        <f t="shared" si="13"/>
        <v>0</v>
      </c>
      <c r="H140">
        <f t="shared" si="14"/>
        <v>0</v>
      </c>
      <c r="R140" s="17"/>
    </row>
    <row r="141" spans="1:18" x14ac:dyDescent="0.35">
      <c r="A141" s="16">
        <f t="shared" si="11"/>
        <v>20</v>
      </c>
      <c r="B141" s="2">
        <f>IF(ROW()=ROW(tbl_planning[[#Headers],[date]])+1,B137,B140+1)</f>
        <v>45790</v>
      </c>
      <c r="D141" t="s">
        <v>1</v>
      </c>
      <c r="E141" t="s">
        <v>2</v>
      </c>
      <c r="F141">
        <f t="shared" si="12"/>
        <v>0</v>
      </c>
      <c r="G141">
        <f t="shared" si="13"/>
        <v>0</v>
      </c>
      <c r="H141">
        <f t="shared" si="14"/>
        <v>0</v>
      </c>
      <c r="R141" s="17"/>
    </row>
    <row r="142" spans="1:18" x14ac:dyDescent="0.35">
      <c r="A142" s="16">
        <f t="shared" si="11"/>
        <v>20</v>
      </c>
      <c r="B142" s="2">
        <f>IF(ROW()=ROW(tbl_planning[[#Headers],[date]])+1,B138,B141+1)</f>
        <v>45791</v>
      </c>
      <c r="D142" t="s">
        <v>1</v>
      </c>
      <c r="E142" t="s">
        <v>2</v>
      </c>
      <c r="F142">
        <f t="shared" si="12"/>
        <v>0</v>
      </c>
      <c r="G142">
        <f t="shared" si="13"/>
        <v>0</v>
      </c>
      <c r="H142">
        <f t="shared" si="14"/>
        <v>0</v>
      </c>
      <c r="R142" s="17"/>
    </row>
    <row r="143" spans="1:18" x14ac:dyDescent="0.35">
      <c r="A143" s="16">
        <f t="shared" si="11"/>
        <v>20</v>
      </c>
      <c r="B143" s="2">
        <f>IF(ROW()=ROW(tbl_planning[[#Headers],[date]])+1,B139,B142+1)</f>
        <v>45792</v>
      </c>
      <c r="D143" t="s">
        <v>3</v>
      </c>
      <c r="E143" t="s">
        <v>34</v>
      </c>
      <c r="F143">
        <f t="shared" si="12"/>
        <v>0</v>
      </c>
      <c r="G143">
        <f t="shared" si="13"/>
        <v>0</v>
      </c>
      <c r="H143">
        <f t="shared" si="14"/>
        <v>0</v>
      </c>
      <c r="R143" s="17"/>
    </row>
    <row r="144" spans="1:18" x14ac:dyDescent="0.35">
      <c r="A144" s="16">
        <f t="shared" si="11"/>
        <v>20</v>
      </c>
      <c r="B144" s="2">
        <f>IF(ROW()=ROW(tbl_planning[[#Headers],[date]])+1,B140,B143+1)</f>
        <v>45793</v>
      </c>
      <c r="D144" t="s">
        <v>1</v>
      </c>
      <c r="E144" t="s">
        <v>3</v>
      </c>
      <c r="F144">
        <f t="shared" si="12"/>
        <v>0</v>
      </c>
      <c r="G144">
        <f t="shared" si="13"/>
        <v>0</v>
      </c>
      <c r="H144">
        <f t="shared" si="14"/>
        <v>0</v>
      </c>
      <c r="R144" s="17"/>
    </row>
    <row r="145" spans="1:18" x14ac:dyDescent="0.35">
      <c r="A145" s="16">
        <f t="shared" si="11"/>
        <v>20</v>
      </c>
      <c r="B145" s="2">
        <f>IF(ROW()=ROW(tbl_planning[[#Headers],[date]])+1,B141,B144+1)</f>
        <v>45794</v>
      </c>
      <c r="C145" t="s">
        <v>1</v>
      </c>
      <c r="D145" t="s">
        <v>2</v>
      </c>
      <c r="E145" t="s">
        <v>3</v>
      </c>
      <c r="F145">
        <f t="shared" si="12"/>
        <v>0</v>
      </c>
      <c r="G145">
        <f t="shared" si="13"/>
        <v>0</v>
      </c>
      <c r="H145">
        <f t="shared" si="14"/>
        <v>0</v>
      </c>
      <c r="R145" s="17"/>
    </row>
    <row r="146" spans="1:18" ht="15" thickBot="1" x14ac:dyDescent="0.4">
      <c r="A146" s="18">
        <f t="shared" si="11"/>
        <v>20</v>
      </c>
      <c r="B146" s="19">
        <f>IF(ROW()=ROW(tbl_planning[[#Headers],[date]])+1,B142,B145+1)</f>
        <v>45795</v>
      </c>
      <c r="C146" s="20" t="s">
        <v>1</v>
      </c>
      <c r="D146" s="20" t="s">
        <v>2</v>
      </c>
      <c r="E146" s="20" t="s">
        <v>3</v>
      </c>
      <c r="F146" s="20">
        <f t="shared" si="12"/>
        <v>0</v>
      </c>
      <c r="G146" s="20">
        <f t="shared" si="13"/>
        <v>0</v>
      </c>
      <c r="H146" s="20">
        <f t="shared" si="14"/>
        <v>0</v>
      </c>
      <c r="I146" s="20"/>
      <c r="J146" s="20"/>
      <c r="K146" s="20"/>
      <c r="L146" s="21"/>
      <c r="M146" s="21"/>
      <c r="N146" s="21"/>
      <c r="O146" s="20"/>
      <c r="P146" s="20"/>
      <c r="Q146" s="20"/>
      <c r="R146" s="22"/>
    </row>
    <row r="147" spans="1:18" x14ac:dyDescent="0.35">
      <c r="A147" s="11">
        <f t="shared" si="11"/>
        <v>21</v>
      </c>
      <c r="B147" s="12">
        <f>IF(ROW()=ROW(tbl_planning[[#Headers],[date]])+1,B143,B146+1)</f>
        <v>45796</v>
      </c>
      <c r="C147" s="13"/>
      <c r="D147" s="13" t="s">
        <v>2</v>
      </c>
      <c r="E147" s="13" t="s">
        <v>34</v>
      </c>
      <c r="F147" s="13">
        <f t="shared" si="12"/>
        <v>0</v>
      </c>
      <c r="G147" s="13">
        <f t="shared" si="13"/>
        <v>0</v>
      </c>
      <c r="H147" s="13">
        <f t="shared" si="14"/>
        <v>0</v>
      </c>
      <c r="I147" s="13"/>
      <c r="J147" s="13">
        <v>0</v>
      </c>
      <c r="K147" s="13">
        <v>0</v>
      </c>
      <c r="L147" s="14" t="s">
        <v>60</v>
      </c>
      <c r="M147" s="14" t="s">
        <v>61</v>
      </c>
      <c r="N147" s="14" t="s">
        <v>44</v>
      </c>
      <c r="O147" s="13">
        <v>84</v>
      </c>
      <c r="P147" s="13">
        <v>84</v>
      </c>
      <c r="Q147" s="13">
        <v>86</v>
      </c>
      <c r="R147" s="15"/>
    </row>
    <row r="148" spans="1:18" x14ac:dyDescent="0.35">
      <c r="A148" s="16">
        <f t="shared" si="11"/>
        <v>21</v>
      </c>
      <c r="B148" s="2">
        <f>IF(ROW()=ROW(tbl_planning[[#Headers],[date]])+1,B144,B147+1)</f>
        <v>45797</v>
      </c>
      <c r="D148" t="s">
        <v>3</v>
      </c>
      <c r="E148" t="s">
        <v>1</v>
      </c>
      <c r="F148">
        <f t="shared" si="12"/>
        <v>0</v>
      </c>
      <c r="G148">
        <f t="shared" si="13"/>
        <v>0</v>
      </c>
      <c r="H148">
        <f t="shared" si="14"/>
        <v>0</v>
      </c>
      <c r="R148" s="17"/>
    </row>
    <row r="149" spans="1:18" x14ac:dyDescent="0.35">
      <c r="A149" s="16">
        <f t="shared" si="11"/>
        <v>21</v>
      </c>
      <c r="B149" s="2">
        <f>IF(ROW()=ROW(tbl_planning[[#Headers],[date]])+1,B145,B148+1)</f>
        <v>45798</v>
      </c>
      <c r="D149" t="s">
        <v>3</v>
      </c>
      <c r="E149" t="s">
        <v>2</v>
      </c>
      <c r="F149">
        <f t="shared" si="12"/>
        <v>0</v>
      </c>
      <c r="G149">
        <f t="shared" si="13"/>
        <v>0</v>
      </c>
      <c r="H149">
        <f t="shared" si="14"/>
        <v>0</v>
      </c>
      <c r="R149" s="17"/>
    </row>
    <row r="150" spans="1:18" x14ac:dyDescent="0.35">
      <c r="A150" s="16">
        <f t="shared" si="11"/>
        <v>21</v>
      </c>
      <c r="B150" s="2">
        <f>IF(ROW()=ROW(tbl_planning[[#Headers],[date]])+1,B146,B149+1)</f>
        <v>45799</v>
      </c>
      <c r="D150" t="s">
        <v>1</v>
      </c>
      <c r="E150" t="s">
        <v>3</v>
      </c>
      <c r="F150">
        <f t="shared" si="12"/>
        <v>0</v>
      </c>
      <c r="G150">
        <f t="shared" si="13"/>
        <v>0</v>
      </c>
      <c r="H150">
        <f t="shared" si="14"/>
        <v>0</v>
      </c>
      <c r="R150" s="17"/>
    </row>
    <row r="151" spans="1:18" x14ac:dyDescent="0.35">
      <c r="A151" s="16">
        <f t="shared" si="11"/>
        <v>21</v>
      </c>
      <c r="B151" s="2">
        <f>IF(ROW()=ROW(tbl_planning[[#Headers],[date]])+1,B147,B150+1)</f>
        <v>45800</v>
      </c>
      <c r="D151" t="s">
        <v>1</v>
      </c>
      <c r="E151" t="s">
        <v>2</v>
      </c>
      <c r="F151">
        <f t="shared" si="12"/>
        <v>0</v>
      </c>
      <c r="G151">
        <f t="shared" si="13"/>
        <v>0</v>
      </c>
      <c r="H151">
        <f t="shared" si="14"/>
        <v>0</v>
      </c>
      <c r="R151" s="17"/>
    </row>
    <row r="152" spans="1:18" x14ac:dyDescent="0.35">
      <c r="A152" s="16">
        <f t="shared" si="11"/>
        <v>21</v>
      </c>
      <c r="B152" s="2">
        <f>IF(ROW()=ROW(tbl_planning[[#Headers],[date]])+1,B148,B151+1)</f>
        <v>45801</v>
      </c>
      <c r="C152" t="s">
        <v>1</v>
      </c>
      <c r="D152" t="s">
        <v>3</v>
      </c>
      <c r="E152" t="s">
        <v>2</v>
      </c>
      <c r="F152">
        <f t="shared" si="12"/>
        <v>0</v>
      </c>
      <c r="G152">
        <f t="shared" si="13"/>
        <v>0</v>
      </c>
      <c r="H152">
        <f t="shared" si="14"/>
        <v>0</v>
      </c>
      <c r="R152" s="17"/>
    </row>
    <row r="153" spans="1:18" x14ac:dyDescent="0.35">
      <c r="A153" s="23">
        <f t="shared" si="11"/>
        <v>21</v>
      </c>
      <c r="B153" s="24">
        <f>IF(ROW()=ROW(tbl_planning[[#Headers],[date]])+1,B149,B152+1)</f>
        <v>45802</v>
      </c>
      <c r="C153" s="25" t="s">
        <v>3</v>
      </c>
      <c r="D153" s="25" t="s">
        <v>1</v>
      </c>
      <c r="E153" s="25" t="s">
        <v>2</v>
      </c>
      <c r="F153" s="25">
        <f t="shared" si="12"/>
        <v>0</v>
      </c>
      <c r="G153" s="25">
        <f t="shared" si="13"/>
        <v>0</v>
      </c>
      <c r="H153" s="25">
        <f t="shared" si="14"/>
        <v>0</v>
      </c>
      <c r="I153" s="25"/>
      <c r="J153" s="25"/>
      <c r="K153" s="25"/>
      <c r="L153" s="26"/>
      <c r="M153" s="26"/>
      <c r="N153" s="26"/>
      <c r="O153" s="25"/>
      <c r="P153" s="25"/>
      <c r="Q153" s="25"/>
      <c r="R153" s="27"/>
    </row>
    <row r="154" spans="1:18" x14ac:dyDescent="0.35">
      <c r="A154" s="16">
        <f t="shared" si="11"/>
        <v>22</v>
      </c>
      <c r="B154" s="2">
        <f>IF(ROW()=ROW(tbl_planning[[#Headers],[date]])+1,B150,B153+1)</f>
        <v>45803</v>
      </c>
      <c r="D154" t="s">
        <v>1</v>
      </c>
      <c r="E154" t="s">
        <v>3</v>
      </c>
      <c r="F154">
        <f t="shared" si="12"/>
        <v>0</v>
      </c>
      <c r="G154">
        <f t="shared" si="13"/>
        <v>0</v>
      </c>
      <c r="H154">
        <f t="shared" si="14"/>
        <v>0</v>
      </c>
      <c r="R154" s="17"/>
    </row>
    <row r="155" spans="1:18" x14ac:dyDescent="0.35">
      <c r="A155" s="16">
        <f t="shared" si="11"/>
        <v>22</v>
      </c>
      <c r="B155" s="2">
        <f>IF(ROW()=ROW(tbl_planning[[#Headers],[date]])+1,B151,B154+1)</f>
        <v>45804</v>
      </c>
      <c r="D155" t="s">
        <v>1</v>
      </c>
      <c r="E155" t="s">
        <v>3</v>
      </c>
      <c r="F155">
        <f t="shared" si="12"/>
        <v>0</v>
      </c>
      <c r="G155">
        <f t="shared" si="13"/>
        <v>0</v>
      </c>
      <c r="H155">
        <f t="shared" si="14"/>
        <v>0</v>
      </c>
      <c r="R155" s="17"/>
    </row>
    <row r="156" spans="1:18" x14ac:dyDescent="0.35">
      <c r="A156" s="16">
        <f t="shared" si="11"/>
        <v>22</v>
      </c>
      <c r="B156" s="2">
        <f>IF(ROW()=ROW(tbl_planning[[#Headers],[date]])+1,B152,B155+1)</f>
        <v>45805</v>
      </c>
      <c r="D156" t="s">
        <v>2</v>
      </c>
      <c r="E156" t="s">
        <v>3</v>
      </c>
      <c r="F156">
        <f t="shared" si="12"/>
        <v>0</v>
      </c>
      <c r="G156">
        <f t="shared" si="13"/>
        <v>0</v>
      </c>
      <c r="H156">
        <f t="shared" si="14"/>
        <v>0</v>
      </c>
      <c r="R156" s="17"/>
    </row>
    <row r="157" spans="1:18" x14ac:dyDescent="0.35">
      <c r="A157" s="16">
        <f t="shared" si="11"/>
        <v>22</v>
      </c>
      <c r="B157" s="2">
        <f>IF(ROW()=ROW(tbl_planning[[#Headers],[date]])+1,B153,B156+1)</f>
        <v>45806</v>
      </c>
      <c r="D157" t="s">
        <v>2</v>
      </c>
      <c r="E157" t="s">
        <v>34</v>
      </c>
      <c r="F157">
        <f t="shared" si="12"/>
        <v>0</v>
      </c>
      <c r="G157">
        <f t="shared" si="13"/>
        <v>0</v>
      </c>
      <c r="H157">
        <f t="shared" si="14"/>
        <v>0</v>
      </c>
      <c r="R157" s="17"/>
    </row>
    <row r="158" spans="1:18" x14ac:dyDescent="0.35">
      <c r="A158" s="16">
        <f t="shared" si="11"/>
        <v>22</v>
      </c>
      <c r="B158" s="2">
        <f>IF(ROW()=ROW(tbl_planning[[#Headers],[date]])+1,B154,B157+1)</f>
        <v>45807</v>
      </c>
      <c r="D158" t="s">
        <v>2</v>
      </c>
      <c r="E158" t="s">
        <v>1</v>
      </c>
      <c r="F158">
        <f t="shared" si="12"/>
        <v>0</v>
      </c>
      <c r="G158">
        <f t="shared" si="13"/>
        <v>0</v>
      </c>
      <c r="H158">
        <f t="shared" si="14"/>
        <v>0</v>
      </c>
      <c r="R158" s="17"/>
    </row>
    <row r="159" spans="1:18" x14ac:dyDescent="0.35">
      <c r="A159" s="16">
        <f t="shared" si="11"/>
        <v>22</v>
      </c>
      <c r="B159" s="2">
        <f>IF(ROW()=ROW(tbl_planning[[#Headers],[date]])+1,B155,B158+1)</f>
        <v>45808</v>
      </c>
      <c r="C159" t="s">
        <v>2</v>
      </c>
      <c r="D159" t="s">
        <v>3</v>
      </c>
      <c r="E159" t="s">
        <v>1</v>
      </c>
      <c r="F159">
        <f t="shared" si="12"/>
        <v>0</v>
      </c>
      <c r="G159">
        <f t="shared" si="13"/>
        <v>0</v>
      </c>
      <c r="H159">
        <f t="shared" si="14"/>
        <v>0</v>
      </c>
      <c r="R159" s="17"/>
    </row>
    <row r="160" spans="1:18" ht="15" thickBot="1" x14ac:dyDescent="0.4">
      <c r="A160" s="18">
        <f t="shared" si="11"/>
        <v>22</v>
      </c>
      <c r="B160" s="19">
        <f>IF(ROW()=ROW(tbl_planning[[#Headers],[date]])+1,B156,B159+1)</f>
        <v>45809</v>
      </c>
      <c r="C160" s="20" t="s">
        <v>2</v>
      </c>
      <c r="D160" s="20" t="s">
        <v>3</v>
      </c>
      <c r="E160" s="20" t="s">
        <v>1</v>
      </c>
      <c r="F160" s="20">
        <f t="shared" si="12"/>
        <v>0</v>
      </c>
      <c r="G160" s="20">
        <f t="shared" si="13"/>
        <v>0</v>
      </c>
      <c r="H160" s="20">
        <f t="shared" si="14"/>
        <v>0</v>
      </c>
      <c r="I160" s="20"/>
      <c r="J160" s="20"/>
      <c r="K160" s="20"/>
      <c r="L160" s="21"/>
      <c r="M160" s="21"/>
      <c r="N160" s="21"/>
      <c r="O160" s="20"/>
      <c r="P160" s="20"/>
      <c r="Q160" s="20"/>
      <c r="R160" s="22"/>
    </row>
    <row r="161" spans="1:18" x14ac:dyDescent="0.35">
      <c r="A161" s="11">
        <f t="shared" si="11"/>
        <v>23</v>
      </c>
      <c r="B161" s="12">
        <f>IF(ROW()=ROW(tbl_planning[[#Headers],[date]])+1,B157,B160+1)</f>
        <v>45810</v>
      </c>
      <c r="C161" s="13"/>
      <c r="D161" s="13" t="s">
        <v>3</v>
      </c>
      <c r="E161" s="13" t="s">
        <v>2</v>
      </c>
      <c r="F161" s="13">
        <f t="shared" si="12"/>
        <v>0</v>
      </c>
      <c r="G161" s="13">
        <f t="shared" si="13"/>
        <v>0</v>
      </c>
      <c r="H161" s="13">
        <f t="shared" si="14"/>
        <v>0</v>
      </c>
      <c r="I161" s="13"/>
      <c r="J161" s="13">
        <v>0</v>
      </c>
      <c r="K161" s="13">
        <v>0</v>
      </c>
      <c r="L161" s="14" t="s">
        <v>48</v>
      </c>
      <c r="M161" s="14" t="s">
        <v>56</v>
      </c>
      <c r="N161" s="14" t="s">
        <v>58</v>
      </c>
      <c r="O161" s="13">
        <v>84</v>
      </c>
      <c r="P161" s="13">
        <v>86</v>
      </c>
      <c r="Q161" s="13">
        <v>84</v>
      </c>
      <c r="R161" s="15"/>
    </row>
    <row r="162" spans="1:18" x14ac:dyDescent="0.35">
      <c r="A162" s="16">
        <f t="shared" si="11"/>
        <v>23</v>
      </c>
      <c r="B162" s="2">
        <f>IF(ROW()=ROW(tbl_planning[[#Headers],[date]])+1,B158,B161+1)</f>
        <v>45811</v>
      </c>
      <c r="D162" t="s">
        <v>1</v>
      </c>
      <c r="E162" t="s">
        <v>34</v>
      </c>
      <c r="F162">
        <f t="shared" si="12"/>
        <v>0</v>
      </c>
      <c r="G162">
        <f t="shared" si="13"/>
        <v>0</v>
      </c>
      <c r="H162">
        <f t="shared" si="14"/>
        <v>0</v>
      </c>
      <c r="R162" s="17"/>
    </row>
    <row r="163" spans="1:18" x14ac:dyDescent="0.35">
      <c r="A163" s="16">
        <f t="shared" si="11"/>
        <v>23</v>
      </c>
      <c r="B163" s="2">
        <f>IF(ROW()=ROW(tbl_planning[[#Headers],[date]])+1,B159,B162+1)</f>
        <v>45812</v>
      </c>
      <c r="D163" t="s">
        <v>2</v>
      </c>
      <c r="E163" t="s">
        <v>1</v>
      </c>
      <c r="F163">
        <f t="shared" si="12"/>
        <v>0</v>
      </c>
      <c r="G163">
        <f t="shared" si="13"/>
        <v>0</v>
      </c>
      <c r="H163">
        <f t="shared" si="14"/>
        <v>0</v>
      </c>
      <c r="R163" s="17"/>
    </row>
    <row r="164" spans="1:18" x14ac:dyDescent="0.35">
      <c r="A164" s="16">
        <f t="shared" si="11"/>
        <v>23</v>
      </c>
      <c r="B164" s="2">
        <f>IF(ROW()=ROW(tbl_planning[[#Headers],[date]])+1,B160,B163+1)</f>
        <v>45813</v>
      </c>
      <c r="D164" t="s">
        <v>3</v>
      </c>
      <c r="E164" t="s">
        <v>2</v>
      </c>
      <c r="F164">
        <f t="shared" si="12"/>
        <v>0</v>
      </c>
      <c r="G164">
        <f t="shared" si="13"/>
        <v>0</v>
      </c>
      <c r="H164">
        <f t="shared" si="14"/>
        <v>0</v>
      </c>
      <c r="R164" s="17"/>
    </row>
    <row r="165" spans="1:18" x14ac:dyDescent="0.35">
      <c r="A165" s="16">
        <f t="shared" ref="A165:A228" si="15">_xlfn.ISOWEEKNUM(B165)</f>
        <v>23</v>
      </c>
      <c r="B165" s="2">
        <f>IF(ROW()=ROW(tbl_planning[[#Headers],[date]])+1,B161,B164+1)</f>
        <v>45814</v>
      </c>
      <c r="D165" t="s">
        <v>1</v>
      </c>
      <c r="E165" t="s">
        <v>3</v>
      </c>
      <c r="F165">
        <f t="shared" si="12"/>
        <v>0</v>
      </c>
      <c r="G165">
        <f t="shared" si="13"/>
        <v>0</v>
      </c>
      <c r="H165">
        <f t="shared" si="14"/>
        <v>0</v>
      </c>
      <c r="R165" s="17"/>
    </row>
    <row r="166" spans="1:18" x14ac:dyDescent="0.35">
      <c r="A166" s="16">
        <f t="shared" si="15"/>
        <v>23</v>
      </c>
      <c r="B166" s="2">
        <f>IF(ROW()=ROW(tbl_planning[[#Headers],[date]])+1,B162,B165+1)</f>
        <v>45815</v>
      </c>
      <c r="C166" t="s">
        <v>1</v>
      </c>
      <c r="D166" t="s">
        <v>2</v>
      </c>
      <c r="E166" t="s">
        <v>3</v>
      </c>
      <c r="F166">
        <f t="shared" si="12"/>
        <v>0</v>
      </c>
      <c r="G166">
        <f t="shared" si="13"/>
        <v>0</v>
      </c>
      <c r="H166">
        <f t="shared" si="14"/>
        <v>0</v>
      </c>
      <c r="R166" s="17"/>
    </row>
    <row r="167" spans="1:18" x14ac:dyDescent="0.35">
      <c r="A167" s="23">
        <f t="shared" si="15"/>
        <v>23</v>
      </c>
      <c r="B167" s="24">
        <f>IF(ROW()=ROW(tbl_planning[[#Headers],[date]])+1,B163,B166+1)</f>
        <v>45816</v>
      </c>
      <c r="C167" s="25" t="s">
        <v>2</v>
      </c>
      <c r="D167" s="25" t="s">
        <v>1</v>
      </c>
      <c r="E167" s="25" t="s">
        <v>3</v>
      </c>
      <c r="F167" s="25">
        <f t="shared" si="12"/>
        <v>0</v>
      </c>
      <c r="G167" s="25">
        <f t="shared" si="13"/>
        <v>0</v>
      </c>
      <c r="H167" s="25">
        <f t="shared" si="14"/>
        <v>0</v>
      </c>
      <c r="I167" s="25"/>
      <c r="J167" s="25"/>
      <c r="K167" s="25"/>
      <c r="L167" s="26"/>
      <c r="M167" s="26"/>
      <c r="N167" s="26"/>
      <c r="O167" s="25"/>
      <c r="P167" s="25"/>
      <c r="Q167" s="25"/>
      <c r="R167" s="27"/>
    </row>
    <row r="168" spans="1:18" x14ac:dyDescent="0.35">
      <c r="A168" s="16">
        <f t="shared" si="15"/>
        <v>24</v>
      </c>
      <c r="B168" s="2">
        <f>IF(ROW()=ROW(tbl_planning[[#Headers],[date]])+1,B164,B167+1)</f>
        <v>45817</v>
      </c>
      <c r="D168" t="s">
        <v>1</v>
      </c>
      <c r="E168" t="s">
        <v>2</v>
      </c>
      <c r="F168">
        <f t="shared" si="12"/>
        <v>0</v>
      </c>
      <c r="G168">
        <f t="shared" si="13"/>
        <v>0</v>
      </c>
      <c r="H168">
        <f t="shared" si="14"/>
        <v>0</v>
      </c>
      <c r="R168" s="17"/>
    </row>
    <row r="169" spans="1:18" x14ac:dyDescent="0.35">
      <c r="A169" s="16">
        <f t="shared" si="15"/>
        <v>24</v>
      </c>
      <c r="B169" s="2">
        <f>IF(ROW()=ROW(tbl_planning[[#Headers],[date]])+1,B165,B168+1)</f>
        <v>45818</v>
      </c>
      <c r="D169" t="s">
        <v>3</v>
      </c>
      <c r="E169" t="s">
        <v>2</v>
      </c>
      <c r="F169">
        <f t="shared" si="12"/>
        <v>0</v>
      </c>
      <c r="G169">
        <f t="shared" si="13"/>
        <v>0</v>
      </c>
      <c r="H169">
        <f t="shared" si="14"/>
        <v>0</v>
      </c>
      <c r="R169" s="17"/>
    </row>
    <row r="170" spans="1:18" x14ac:dyDescent="0.35">
      <c r="A170" s="16">
        <f t="shared" si="15"/>
        <v>24</v>
      </c>
      <c r="B170" s="2">
        <f>IF(ROW()=ROW(tbl_planning[[#Headers],[date]])+1,B166,B169+1)</f>
        <v>45819</v>
      </c>
      <c r="D170" t="s">
        <v>3</v>
      </c>
      <c r="E170" t="s">
        <v>34</v>
      </c>
      <c r="F170">
        <f t="shared" si="12"/>
        <v>0</v>
      </c>
      <c r="G170">
        <f t="shared" si="13"/>
        <v>0</v>
      </c>
      <c r="H170">
        <f t="shared" si="14"/>
        <v>0</v>
      </c>
      <c r="R170" s="17"/>
    </row>
    <row r="171" spans="1:18" x14ac:dyDescent="0.35">
      <c r="A171" s="16">
        <f t="shared" si="15"/>
        <v>24</v>
      </c>
      <c r="B171" s="2">
        <f>IF(ROW()=ROW(tbl_planning[[#Headers],[date]])+1,B167,B170+1)</f>
        <v>45820</v>
      </c>
      <c r="D171" t="s">
        <v>1</v>
      </c>
      <c r="E171" t="s">
        <v>3</v>
      </c>
      <c r="F171">
        <f t="shared" si="12"/>
        <v>0</v>
      </c>
      <c r="G171">
        <f t="shared" si="13"/>
        <v>0</v>
      </c>
      <c r="H171">
        <f t="shared" si="14"/>
        <v>0</v>
      </c>
      <c r="R171" s="17"/>
    </row>
    <row r="172" spans="1:18" x14ac:dyDescent="0.35">
      <c r="A172" s="16">
        <f t="shared" si="15"/>
        <v>24</v>
      </c>
      <c r="B172" s="2">
        <f>IF(ROW()=ROW(tbl_planning[[#Headers],[date]])+1,B168,B171+1)</f>
        <v>45821</v>
      </c>
      <c r="D172" t="s">
        <v>2</v>
      </c>
      <c r="E172" t="s">
        <v>1</v>
      </c>
      <c r="F172">
        <f t="shared" si="12"/>
        <v>0</v>
      </c>
      <c r="G172">
        <f t="shared" si="13"/>
        <v>0</v>
      </c>
      <c r="H172">
        <f t="shared" si="14"/>
        <v>0</v>
      </c>
      <c r="R172" s="17"/>
    </row>
    <row r="173" spans="1:18" x14ac:dyDescent="0.35">
      <c r="A173" s="16">
        <f t="shared" si="15"/>
        <v>24</v>
      </c>
      <c r="B173" s="2">
        <f>IF(ROW()=ROW(tbl_planning[[#Headers],[date]])+1,B169,B172+1)</f>
        <v>45822</v>
      </c>
      <c r="C173" t="s">
        <v>3</v>
      </c>
      <c r="D173" t="s">
        <v>2</v>
      </c>
      <c r="E173" t="s">
        <v>1</v>
      </c>
      <c r="F173">
        <f t="shared" si="12"/>
        <v>0</v>
      </c>
      <c r="G173">
        <f t="shared" si="13"/>
        <v>0</v>
      </c>
      <c r="H173">
        <f t="shared" si="14"/>
        <v>0</v>
      </c>
      <c r="R173" s="17"/>
    </row>
    <row r="174" spans="1:18" ht="15" thickBot="1" x14ac:dyDescent="0.4">
      <c r="A174" s="18">
        <f t="shared" si="15"/>
        <v>24</v>
      </c>
      <c r="B174" s="19">
        <f>IF(ROW()=ROW(tbl_planning[[#Headers],[date]])+1,B170,B173+1)</f>
        <v>45823</v>
      </c>
      <c r="C174" s="20" t="s">
        <v>2</v>
      </c>
      <c r="D174" s="20" t="s">
        <v>3</v>
      </c>
      <c r="E174" s="20" t="s">
        <v>1</v>
      </c>
      <c r="F174" s="20">
        <f t="shared" si="12"/>
        <v>0</v>
      </c>
      <c r="G174" s="20">
        <f t="shared" si="13"/>
        <v>0</v>
      </c>
      <c r="H174" s="20">
        <f t="shared" si="14"/>
        <v>0</v>
      </c>
      <c r="I174" s="20"/>
      <c r="J174" s="20"/>
      <c r="K174" s="20"/>
      <c r="L174" s="21"/>
      <c r="M174" s="21"/>
      <c r="N174" s="21"/>
      <c r="O174" s="20"/>
      <c r="P174" s="20"/>
      <c r="Q174" s="20"/>
      <c r="R174" s="22"/>
    </row>
    <row r="175" spans="1:18" x14ac:dyDescent="0.35">
      <c r="A175" s="11">
        <f t="shared" si="15"/>
        <v>25</v>
      </c>
      <c r="B175" s="12">
        <f>IF(ROW()=ROW(tbl_planning[[#Headers],[date]])+1,B171,B174+1)</f>
        <v>45824</v>
      </c>
      <c r="C175" s="13"/>
      <c r="D175" s="13" t="s">
        <v>3</v>
      </c>
      <c r="E175" s="13" t="s">
        <v>2</v>
      </c>
      <c r="F175" s="13">
        <f t="shared" si="12"/>
        <v>0</v>
      </c>
      <c r="G175" s="13">
        <f t="shared" si="13"/>
        <v>0</v>
      </c>
      <c r="H175" s="13">
        <f t="shared" si="14"/>
        <v>0</v>
      </c>
      <c r="I175" s="13"/>
      <c r="J175" s="13">
        <v>0</v>
      </c>
      <c r="K175" s="13">
        <v>0</v>
      </c>
      <c r="L175" s="14" t="s">
        <v>40</v>
      </c>
      <c r="M175" s="14" t="s">
        <v>65</v>
      </c>
      <c r="N175" s="14" t="s">
        <v>71</v>
      </c>
      <c r="O175" s="13">
        <v>82</v>
      </c>
      <c r="P175" s="13">
        <v>86</v>
      </c>
      <c r="Q175" s="13">
        <v>86</v>
      </c>
      <c r="R175" s="15"/>
    </row>
    <row r="176" spans="1:18" x14ac:dyDescent="0.35">
      <c r="A176" s="16">
        <f t="shared" si="15"/>
        <v>25</v>
      </c>
      <c r="B176" s="2">
        <f>IF(ROW()=ROW(tbl_planning[[#Headers],[date]])+1,B172,B175+1)</f>
        <v>45825</v>
      </c>
      <c r="D176" t="s">
        <v>3</v>
      </c>
      <c r="E176" t="s">
        <v>1</v>
      </c>
      <c r="F176">
        <f t="shared" si="12"/>
        <v>0</v>
      </c>
      <c r="G176">
        <f t="shared" si="13"/>
        <v>0</v>
      </c>
      <c r="H176">
        <f t="shared" si="14"/>
        <v>0</v>
      </c>
      <c r="R176" s="17"/>
    </row>
    <row r="177" spans="1:18" x14ac:dyDescent="0.35">
      <c r="A177" s="16">
        <f t="shared" si="15"/>
        <v>25</v>
      </c>
      <c r="B177" s="2">
        <f>IF(ROW()=ROW(tbl_planning[[#Headers],[date]])+1,B173,B176+1)</f>
        <v>45826</v>
      </c>
      <c r="D177" t="s">
        <v>2</v>
      </c>
      <c r="E177" t="s">
        <v>1</v>
      </c>
      <c r="F177">
        <f t="shared" si="12"/>
        <v>0</v>
      </c>
      <c r="G177">
        <f t="shared" si="13"/>
        <v>0</v>
      </c>
      <c r="H177">
        <f t="shared" si="14"/>
        <v>0</v>
      </c>
      <c r="R177" s="17"/>
    </row>
    <row r="178" spans="1:18" x14ac:dyDescent="0.35">
      <c r="A178" s="16">
        <f t="shared" si="15"/>
        <v>25</v>
      </c>
      <c r="B178" s="2">
        <f>IF(ROW()=ROW(tbl_planning[[#Headers],[date]])+1,B174,B177+1)</f>
        <v>45827</v>
      </c>
      <c r="D178" t="s">
        <v>3</v>
      </c>
      <c r="E178" t="s">
        <v>1</v>
      </c>
      <c r="F178">
        <f t="shared" si="12"/>
        <v>0</v>
      </c>
      <c r="G178">
        <f t="shared" si="13"/>
        <v>0</v>
      </c>
      <c r="H178">
        <f t="shared" si="14"/>
        <v>0</v>
      </c>
      <c r="R178" s="17"/>
    </row>
    <row r="179" spans="1:18" x14ac:dyDescent="0.35">
      <c r="A179" s="16">
        <f t="shared" si="15"/>
        <v>25</v>
      </c>
      <c r="B179" s="2">
        <f>IF(ROW()=ROW(tbl_planning[[#Headers],[date]])+1,B175,B178+1)</f>
        <v>45828</v>
      </c>
      <c r="D179" t="s">
        <v>2</v>
      </c>
      <c r="E179" t="s">
        <v>34</v>
      </c>
      <c r="F179">
        <f t="shared" si="12"/>
        <v>0</v>
      </c>
      <c r="G179">
        <f t="shared" si="13"/>
        <v>0</v>
      </c>
      <c r="H179">
        <f t="shared" si="14"/>
        <v>0</v>
      </c>
      <c r="R179" s="17"/>
    </row>
    <row r="180" spans="1:18" x14ac:dyDescent="0.35">
      <c r="A180" s="16">
        <f t="shared" si="15"/>
        <v>25</v>
      </c>
      <c r="B180" s="2">
        <f>IF(ROW()=ROW(tbl_planning[[#Headers],[date]])+1,B176,B179+1)</f>
        <v>45829</v>
      </c>
      <c r="C180" t="s">
        <v>2</v>
      </c>
      <c r="D180" t="s">
        <v>1</v>
      </c>
      <c r="E180" t="s">
        <v>3</v>
      </c>
      <c r="F180">
        <f t="shared" si="12"/>
        <v>0</v>
      </c>
      <c r="G180">
        <f t="shared" si="13"/>
        <v>0</v>
      </c>
      <c r="H180">
        <f t="shared" si="14"/>
        <v>0</v>
      </c>
      <c r="R180" s="17"/>
    </row>
    <row r="181" spans="1:18" x14ac:dyDescent="0.35">
      <c r="A181" s="23">
        <f t="shared" si="15"/>
        <v>25</v>
      </c>
      <c r="B181" s="24">
        <f>IF(ROW()=ROW(tbl_planning[[#Headers],[date]])+1,B177,B180+1)</f>
        <v>45830</v>
      </c>
      <c r="C181" s="25" t="s">
        <v>1</v>
      </c>
      <c r="D181" s="25" t="s">
        <v>2</v>
      </c>
      <c r="E181" s="25" t="s">
        <v>3</v>
      </c>
      <c r="F181" s="25">
        <f t="shared" si="12"/>
        <v>0</v>
      </c>
      <c r="G181" s="25">
        <f t="shared" si="13"/>
        <v>0</v>
      </c>
      <c r="H181" s="25">
        <f t="shared" si="14"/>
        <v>0</v>
      </c>
      <c r="I181" s="25"/>
      <c r="J181" s="25"/>
      <c r="K181" s="25"/>
      <c r="L181" s="26"/>
      <c r="M181" s="26"/>
      <c r="N181" s="26"/>
      <c r="O181" s="25"/>
      <c r="P181" s="25"/>
      <c r="Q181" s="25"/>
      <c r="R181" s="27"/>
    </row>
    <row r="182" spans="1:18" x14ac:dyDescent="0.35">
      <c r="A182" s="16">
        <f t="shared" si="15"/>
        <v>26</v>
      </c>
      <c r="B182" s="2">
        <f>IF(ROW()=ROW(tbl_planning[[#Headers],[date]])+1,B178,B181+1)</f>
        <v>45831</v>
      </c>
      <c r="D182" t="s">
        <v>1</v>
      </c>
      <c r="E182" t="s">
        <v>2</v>
      </c>
      <c r="F182">
        <f t="shared" si="12"/>
        <v>0</v>
      </c>
      <c r="G182">
        <f t="shared" si="13"/>
        <v>0</v>
      </c>
      <c r="H182">
        <f t="shared" si="14"/>
        <v>0</v>
      </c>
      <c r="R182" s="17"/>
    </row>
    <row r="183" spans="1:18" x14ac:dyDescent="0.35">
      <c r="A183" s="16">
        <f t="shared" si="15"/>
        <v>26</v>
      </c>
      <c r="B183" s="2">
        <f>IF(ROW()=ROW(tbl_planning[[#Headers],[date]])+1,B179,B182+1)</f>
        <v>45832</v>
      </c>
      <c r="D183" t="s">
        <v>1</v>
      </c>
      <c r="E183" t="s">
        <v>2</v>
      </c>
      <c r="F183">
        <f t="shared" si="12"/>
        <v>0</v>
      </c>
      <c r="G183">
        <f t="shared" si="13"/>
        <v>0</v>
      </c>
      <c r="H183">
        <f t="shared" si="14"/>
        <v>0</v>
      </c>
      <c r="R183" s="17"/>
    </row>
    <row r="184" spans="1:18" x14ac:dyDescent="0.35">
      <c r="A184" s="16">
        <f t="shared" si="15"/>
        <v>26</v>
      </c>
      <c r="B184" s="2">
        <f>IF(ROW()=ROW(tbl_planning[[#Headers],[date]])+1,B180,B183+1)</f>
        <v>45833</v>
      </c>
      <c r="D184" t="s">
        <v>3</v>
      </c>
      <c r="E184" t="s">
        <v>2</v>
      </c>
      <c r="F184">
        <f t="shared" ref="F184:F247" si="16">--AND(C184&lt;&gt;"", OR(WEEKDAY(B184,2)&lt;=5,C184=E183))</f>
        <v>0</v>
      </c>
      <c r="G184">
        <f t="shared" ref="G184:G247" si="17">--AND(D184&lt;&gt;"",OR(D184=C184,D184=E183))</f>
        <v>0</v>
      </c>
      <c r="H184">
        <f t="shared" ref="H184:H247" si="18">--AND(E184&lt;&gt;"",OR(E184=D184,E184=C184))</f>
        <v>0</v>
      </c>
      <c r="R184" s="17"/>
    </row>
    <row r="185" spans="1:18" x14ac:dyDescent="0.35">
      <c r="A185" s="16">
        <f t="shared" si="15"/>
        <v>26</v>
      </c>
      <c r="B185" s="2">
        <f>IF(ROW()=ROW(tbl_planning[[#Headers],[date]])+1,B181,B184+1)</f>
        <v>45834</v>
      </c>
      <c r="D185" t="s">
        <v>3</v>
      </c>
      <c r="E185" t="s">
        <v>34</v>
      </c>
      <c r="F185">
        <f t="shared" si="16"/>
        <v>0</v>
      </c>
      <c r="G185">
        <f t="shared" si="17"/>
        <v>0</v>
      </c>
      <c r="H185">
        <f t="shared" si="18"/>
        <v>0</v>
      </c>
      <c r="R185" s="17"/>
    </row>
    <row r="186" spans="1:18" x14ac:dyDescent="0.35">
      <c r="A186" s="16">
        <f t="shared" si="15"/>
        <v>26</v>
      </c>
      <c r="B186" s="2">
        <f>IF(ROW()=ROW(tbl_planning[[#Headers],[date]])+1,B182,B185+1)</f>
        <v>45835</v>
      </c>
      <c r="D186" t="s">
        <v>1</v>
      </c>
      <c r="E186" t="s">
        <v>3</v>
      </c>
      <c r="F186">
        <f t="shared" si="16"/>
        <v>0</v>
      </c>
      <c r="G186">
        <f t="shared" si="17"/>
        <v>0</v>
      </c>
      <c r="H186">
        <f t="shared" si="18"/>
        <v>0</v>
      </c>
      <c r="R186" s="17"/>
    </row>
    <row r="187" spans="1:18" x14ac:dyDescent="0.35">
      <c r="A187" s="16">
        <f t="shared" si="15"/>
        <v>26</v>
      </c>
      <c r="B187" s="2">
        <f>IF(ROW()=ROW(tbl_planning[[#Headers],[date]])+1,B183,B186+1)</f>
        <v>45836</v>
      </c>
      <c r="C187" t="s">
        <v>1</v>
      </c>
      <c r="D187" t="s">
        <v>2</v>
      </c>
      <c r="E187" t="s">
        <v>3</v>
      </c>
      <c r="F187">
        <f t="shared" si="16"/>
        <v>0</v>
      </c>
      <c r="G187">
        <f t="shared" si="17"/>
        <v>0</v>
      </c>
      <c r="H187">
        <f t="shared" si="18"/>
        <v>0</v>
      </c>
      <c r="R187" s="17"/>
    </row>
    <row r="188" spans="1:18" ht="15" thickBot="1" x14ac:dyDescent="0.4">
      <c r="A188" s="18">
        <f t="shared" si="15"/>
        <v>26</v>
      </c>
      <c r="B188" s="19">
        <f>IF(ROW()=ROW(tbl_planning[[#Headers],[date]])+1,B184,B187+1)</f>
        <v>45837</v>
      </c>
      <c r="C188" s="20" t="s">
        <v>2</v>
      </c>
      <c r="D188" s="20" t="s">
        <v>1</v>
      </c>
      <c r="E188" s="20" t="s">
        <v>3</v>
      </c>
      <c r="F188" s="20">
        <f t="shared" si="16"/>
        <v>0</v>
      </c>
      <c r="G188" s="20">
        <f t="shared" si="17"/>
        <v>0</v>
      </c>
      <c r="H188" s="20">
        <f t="shared" si="18"/>
        <v>0</v>
      </c>
      <c r="I188" s="20"/>
      <c r="J188" s="20"/>
      <c r="K188" s="20"/>
      <c r="L188" s="21"/>
      <c r="M188" s="21"/>
      <c r="N188" s="21"/>
      <c r="O188" s="20"/>
      <c r="P188" s="20"/>
      <c r="Q188" s="20"/>
      <c r="R188" s="22"/>
    </row>
    <row r="189" spans="1:18" x14ac:dyDescent="0.35">
      <c r="A189" s="11">
        <f t="shared" si="15"/>
        <v>27</v>
      </c>
      <c r="B189" s="12">
        <f>IF(ROW()=ROW(tbl_planning[[#Headers],[date]])+1,B185,B188+1)</f>
        <v>45838</v>
      </c>
      <c r="C189" s="13"/>
      <c r="D189" s="13" t="s">
        <v>2</v>
      </c>
      <c r="E189" s="13" t="s">
        <v>34</v>
      </c>
      <c r="F189" s="13">
        <f t="shared" si="16"/>
        <v>0</v>
      </c>
      <c r="G189" s="13">
        <f t="shared" si="17"/>
        <v>0</v>
      </c>
      <c r="H189" s="13">
        <f t="shared" si="18"/>
        <v>0</v>
      </c>
      <c r="I189" s="13"/>
      <c r="J189" s="13">
        <v>0</v>
      </c>
      <c r="K189" s="13">
        <v>0</v>
      </c>
      <c r="L189" s="14" t="s">
        <v>44</v>
      </c>
      <c r="M189" s="14" t="s">
        <v>72</v>
      </c>
      <c r="N189" s="14" t="s">
        <v>68</v>
      </c>
      <c r="O189" s="13">
        <v>86</v>
      </c>
      <c r="P189" s="13">
        <v>82</v>
      </c>
      <c r="Q189" s="13">
        <v>86</v>
      </c>
      <c r="R189" s="15"/>
    </row>
    <row r="190" spans="1:18" x14ac:dyDescent="0.35">
      <c r="A190" s="16">
        <f t="shared" si="15"/>
        <v>27</v>
      </c>
      <c r="B190" s="2">
        <f>IF(ROW()=ROW(tbl_planning[[#Headers],[date]])+1,B186,B189+1)</f>
        <v>45839</v>
      </c>
      <c r="D190" t="s">
        <v>2</v>
      </c>
      <c r="E190" t="s">
        <v>1</v>
      </c>
      <c r="F190">
        <f t="shared" si="16"/>
        <v>0</v>
      </c>
      <c r="G190">
        <f t="shared" si="17"/>
        <v>0</v>
      </c>
      <c r="H190">
        <f t="shared" si="18"/>
        <v>0</v>
      </c>
      <c r="R190" s="17"/>
    </row>
    <row r="191" spans="1:18" x14ac:dyDescent="0.35">
      <c r="A191" s="16">
        <f t="shared" si="15"/>
        <v>27</v>
      </c>
      <c r="B191" s="2">
        <f>IF(ROW()=ROW(tbl_planning[[#Headers],[date]])+1,B187,B190+1)</f>
        <v>45840</v>
      </c>
      <c r="D191" t="s">
        <v>3</v>
      </c>
      <c r="E191" t="s">
        <v>1</v>
      </c>
      <c r="F191">
        <f t="shared" si="16"/>
        <v>0</v>
      </c>
      <c r="G191">
        <f t="shared" si="17"/>
        <v>0</v>
      </c>
      <c r="H191">
        <f t="shared" si="18"/>
        <v>0</v>
      </c>
      <c r="R191" s="17"/>
    </row>
    <row r="192" spans="1:18" x14ac:dyDescent="0.35">
      <c r="A192" s="16">
        <f t="shared" si="15"/>
        <v>27</v>
      </c>
      <c r="B192" s="2">
        <f>IF(ROW()=ROW(tbl_planning[[#Headers],[date]])+1,B188,B191+1)</f>
        <v>45841</v>
      </c>
      <c r="D192" t="s">
        <v>3</v>
      </c>
      <c r="E192" t="s">
        <v>1</v>
      </c>
      <c r="F192">
        <f t="shared" si="16"/>
        <v>0</v>
      </c>
      <c r="G192">
        <f t="shared" si="17"/>
        <v>0</v>
      </c>
      <c r="H192">
        <f t="shared" si="18"/>
        <v>0</v>
      </c>
      <c r="R192" s="17"/>
    </row>
    <row r="193" spans="1:18" x14ac:dyDescent="0.35">
      <c r="A193" s="16">
        <f t="shared" si="15"/>
        <v>27</v>
      </c>
      <c r="B193" s="2">
        <f>IF(ROW()=ROW(tbl_planning[[#Headers],[date]])+1,B189,B192+1)</f>
        <v>45842</v>
      </c>
      <c r="D193" t="s">
        <v>2</v>
      </c>
      <c r="E193" t="s">
        <v>3</v>
      </c>
      <c r="F193">
        <f t="shared" si="16"/>
        <v>0</v>
      </c>
      <c r="G193">
        <f t="shared" si="17"/>
        <v>0</v>
      </c>
      <c r="H193">
        <f t="shared" si="18"/>
        <v>0</v>
      </c>
      <c r="R193" s="17"/>
    </row>
    <row r="194" spans="1:18" x14ac:dyDescent="0.35">
      <c r="A194" s="16">
        <f t="shared" si="15"/>
        <v>27</v>
      </c>
      <c r="B194" s="2">
        <f>IF(ROW()=ROW(tbl_planning[[#Headers],[date]])+1,B190,B193+1)</f>
        <v>45843</v>
      </c>
      <c r="C194" t="s">
        <v>1</v>
      </c>
      <c r="D194" t="s">
        <v>2</v>
      </c>
      <c r="E194" t="s">
        <v>3</v>
      </c>
      <c r="F194">
        <f t="shared" si="16"/>
        <v>0</v>
      </c>
      <c r="G194">
        <f t="shared" si="17"/>
        <v>0</v>
      </c>
      <c r="H194">
        <f t="shared" si="18"/>
        <v>0</v>
      </c>
      <c r="R194" s="17"/>
    </row>
    <row r="195" spans="1:18" x14ac:dyDescent="0.35">
      <c r="A195" s="23">
        <f t="shared" si="15"/>
        <v>27</v>
      </c>
      <c r="B195" s="24">
        <f>IF(ROW()=ROW(tbl_planning[[#Headers],[date]])+1,B191,B194+1)</f>
        <v>45844</v>
      </c>
      <c r="C195" s="25" t="s">
        <v>2</v>
      </c>
      <c r="D195" s="25" t="s">
        <v>1</v>
      </c>
      <c r="E195" s="25" t="s">
        <v>3</v>
      </c>
      <c r="F195" s="25">
        <f t="shared" si="16"/>
        <v>0</v>
      </c>
      <c r="G195" s="25">
        <f t="shared" si="17"/>
        <v>0</v>
      </c>
      <c r="H195" s="25">
        <f t="shared" si="18"/>
        <v>0</v>
      </c>
      <c r="I195" s="25"/>
      <c r="J195" s="25"/>
      <c r="K195" s="25"/>
      <c r="L195" s="26"/>
      <c r="M195" s="26"/>
      <c r="N195" s="26"/>
      <c r="O195" s="25"/>
      <c r="P195" s="25"/>
      <c r="Q195" s="25"/>
      <c r="R195" s="27"/>
    </row>
    <row r="196" spans="1:18" x14ac:dyDescent="0.35">
      <c r="A196" s="16">
        <f t="shared" si="15"/>
        <v>28</v>
      </c>
      <c r="B196" s="2">
        <f>IF(ROW()=ROW(tbl_planning[[#Headers],[date]])+1,B192,B195+1)</f>
        <v>45845</v>
      </c>
      <c r="D196" t="s">
        <v>1</v>
      </c>
      <c r="E196" t="s">
        <v>2</v>
      </c>
      <c r="F196">
        <f t="shared" si="16"/>
        <v>0</v>
      </c>
      <c r="G196">
        <f t="shared" si="17"/>
        <v>0</v>
      </c>
      <c r="H196">
        <f t="shared" si="18"/>
        <v>0</v>
      </c>
      <c r="R196" s="17"/>
    </row>
    <row r="197" spans="1:18" x14ac:dyDescent="0.35">
      <c r="A197" s="16">
        <f t="shared" si="15"/>
        <v>28</v>
      </c>
      <c r="B197" s="2">
        <f>IF(ROW()=ROW(tbl_planning[[#Headers],[date]])+1,B193,B196+1)</f>
        <v>45846</v>
      </c>
      <c r="D197" t="s">
        <v>1</v>
      </c>
      <c r="E197" t="s">
        <v>2</v>
      </c>
      <c r="F197">
        <f t="shared" si="16"/>
        <v>0</v>
      </c>
      <c r="G197">
        <f t="shared" si="17"/>
        <v>0</v>
      </c>
      <c r="H197">
        <f t="shared" si="18"/>
        <v>0</v>
      </c>
      <c r="R197" s="17"/>
    </row>
    <row r="198" spans="1:18" x14ac:dyDescent="0.35">
      <c r="A198" s="16">
        <f t="shared" si="15"/>
        <v>28</v>
      </c>
      <c r="B198" s="2">
        <f>IF(ROW()=ROW(tbl_planning[[#Headers],[date]])+1,B194,B197+1)</f>
        <v>45847</v>
      </c>
      <c r="D198" t="s">
        <v>3</v>
      </c>
      <c r="E198" t="s">
        <v>1</v>
      </c>
      <c r="F198">
        <f t="shared" si="16"/>
        <v>0</v>
      </c>
      <c r="G198">
        <f t="shared" si="17"/>
        <v>0</v>
      </c>
      <c r="H198">
        <f t="shared" si="18"/>
        <v>0</v>
      </c>
      <c r="R198" s="17"/>
    </row>
    <row r="199" spans="1:18" x14ac:dyDescent="0.35">
      <c r="A199" s="16">
        <f t="shared" si="15"/>
        <v>28</v>
      </c>
      <c r="B199" s="2">
        <f>IF(ROW()=ROW(tbl_planning[[#Headers],[date]])+1,B195,B198+1)</f>
        <v>45848</v>
      </c>
      <c r="D199" t="s">
        <v>3</v>
      </c>
      <c r="E199" t="s">
        <v>2</v>
      </c>
      <c r="F199">
        <f t="shared" si="16"/>
        <v>0</v>
      </c>
      <c r="G199">
        <f t="shared" si="17"/>
        <v>0</v>
      </c>
      <c r="H199">
        <f t="shared" si="18"/>
        <v>0</v>
      </c>
      <c r="R199" s="17"/>
    </row>
    <row r="200" spans="1:18" x14ac:dyDescent="0.35">
      <c r="A200" s="16">
        <f t="shared" si="15"/>
        <v>28</v>
      </c>
      <c r="B200" s="2">
        <f>IF(ROW()=ROW(tbl_planning[[#Headers],[date]])+1,B196,B199+1)</f>
        <v>45849</v>
      </c>
      <c r="D200" t="s">
        <v>3</v>
      </c>
      <c r="E200" t="s">
        <v>34</v>
      </c>
      <c r="F200">
        <f t="shared" si="16"/>
        <v>0</v>
      </c>
      <c r="G200">
        <f t="shared" si="17"/>
        <v>0</v>
      </c>
      <c r="H200">
        <f t="shared" si="18"/>
        <v>0</v>
      </c>
      <c r="R200" s="17"/>
    </row>
    <row r="201" spans="1:18" x14ac:dyDescent="0.35">
      <c r="A201" s="16">
        <f t="shared" si="15"/>
        <v>28</v>
      </c>
      <c r="B201" s="2">
        <f>IF(ROW()=ROW(tbl_planning[[#Headers],[date]])+1,B197,B200+1)</f>
        <v>45850</v>
      </c>
      <c r="C201" t="s">
        <v>1</v>
      </c>
      <c r="D201" t="s">
        <v>2</v>
      </c>
      <c r="E201" t="s">
        <v>3</v>
      </c>
      <c r="F201">
        <f t="shared" si="16"/>
        <v>0</v>
      </c>
      <c r="G201">
        <f t="shared" si="17"/>
        <v>0</v>
      </c>
      <c r="H201">
        <f t="shared" si="18"/>
        <v>0</v>
      </c>
      <c r="R201" s="17"/>
    </row>
    <row r="202" spans="1:18" ht="15" thickBot="1" x14ac:dyDescent="0.4">
      <c r="A202" s="18">
        <f t="shared" si="15"/>
        <v>28</v>
      </c>
      <c r="B202" s="19">
        <f>IF(ROW()=ROW(tbl_planning[[#Headers],[date]])+1,B198,B201+1)</f>
        <v>45851</v>
      </c>
      <c r="C202" s="20" t="s">
        <v>1</v>
      </c>
      <c r="D202" s="20" t="s">
        <v>2</v>
      </c>
      <c r="E202" s="20" t="s">
        <v>3</v>
      </c>
      <c r="F202" s="20">
        <f t="shared" si="16"/>
        <v>0</v>
      </c>
      <c r="G202" s="20">
        <f t="shared" si="17"/>
        <v>0</v>
      </c>
      <c r="H202" s="20">
        <f t="shared" si="18"/>
        <v>0</v>
      </c>
      <c r="I202" s="20"/>
      <c r="J202" s="20"/>
      <c r="K202" s="20"/>
      <c r="L202" s="21"/>
      <c r="M202" s="21"/>
      <c r="N202" s="21"/>
      <c r="O202" s="20"/>
      <c r="P202" s="20"/>
      <c r="Q202" s="20"/>
      <c r="R202" s="22"/>
    </row>
    <row r="203" spans="1:18" x14ac:dyDescent="0.35">
      <c r="A203" s="11">
        <f t="shared" si="15"/>
        <v>29</v>
      </c>
      <c r="B203" s="12">
        <f>IF(ROW()=ROW(tbl_planning[[#Headers],[date]])+1,B199,B202+1)</f>
        <v>45852</v>
      </c>
      <c r="C203" s="13"/>
      <c r="D203" s="13" t="s">
        <v>1</v>
      </c>
      <c r="E203" s="13" t="s">
        <v>3</v>
      </c>
      <c r="F203" s="13">
        <f t="shared" si="16"/>
        <v>0</v>
      </c>
      <c r="G203" s="13">
        <f t="shared" si="17"/>
        <v>0</v>
      </c>
      <c r="H203" s="13">
        <f t="shared" si="18"/>
        <v>0</v>
      </c>
      <c r="I203" s="13"/>
      <c r="J203" s="13">
        <v>0</v>
      </c>
      <c r="K203" s="13">
        <v>0</v>
      </c>
      <c r="L203" s="14" t="s">
        <v>45</v>
      </c>
      <c r="M203" s="14" t="s">
        <v>49</v>
      </c>
      <c r="N203" s="14" t="s">
        <v>43</v>
      </c>
      <c r="O203" s="13">
        <v>84</v>
      </c>
      <c r="P203" s="13">
        <v>86</v>
      </c>
      <c r="Q203" s="13">
        <v>84</v>
      </c>
      <c r="R203" s="15"/>
    </row>
    <row r="204" spans="1:18" x14ac:dyDescent="0.35">
      <c r="A204" s="16">
        <f t="shared" si="15"/>
        <v>29</v>
      </c>
      <c r="B204" s="2">
        <f>IF(ROW()=ROW(tbl_planning[[#Headers],[date]])+1,B200,B203+1)</f>
        <v>45853</v>
      </c>
      <c r="D204" t="s">
        <v>2</v>
      </c>
      <c r="E204" t="s">
        <v>1</v>
      </c>
      <c r="F204">
        <f t="shared" si="16"/>
        <v>0</v>
      </c>
      <c r="G204">
        <f t="shared" si="17"/>
        <v>0</v>
      </c>
      <c r="H204">
        <f t="shared" si="18"/>
        <v>0</v>
      </c>
      <c r="R204" s="17"/>
    </row>
    <row r="205" spans="1:18" x14ac:dyDescent="0.35">
      <c r="A205" s="16">
        <f t="shared" si="15"/>
        <v>29</v>
      </c>
      <c r="B205" s="2">
        <f>IF(ROW()=ROW(tbl_planning[[#Headers],[date]])+1,B201,B204+1)</f>
        <v>45854</v>
      </c>
      <c r="D205" t="s">
        <v>3</v>
      </c>
      <c r="E205" t="s">
        <v>2</v>
      </c>
      <c r="F205">
        <f t="shared" si="16"/>
        <v>0</v>
      </c>
      <c r="G205">
        <f t="shared" si="17"/>
        <v>0</v>
      </c>
      <c r="H205">
        <f t="shared" si="18"/>
        <v>0</v>
      </c>
      <c r="R205" s="17"/>
    </row>
    <row r="206" spans="1:18" x14ac:dyDescent="0.35">
      <c r="A206" s="16">
        <f t="shared" si="15"/>
        <v>29</v>
      </c>
      <c r="B206" s="2">
        <f>IF(ROW()=ROW(tbl_planning[[#Headers],[date]])+1,B202,B205+1)</f>
        <v>45855</v>
      </c>
      <c r="D206" t="s">
        <v>3</v>
      </c>
      <c r="E206" t="s">
        <v>34</v>
      </c>
      <c r="F206">
        <f t="shared" si="16"/>
        <v>0</v>
      </c>
      <c r="G206">
        <f t="shared" si="17"/>
        <v>0</v>
      </c>
      <c r="H206">
        <f t="shared" si="18"/>
        <v>0</v>
      </c>
      <c r="R206" s="17"/>
    </row>
    <row r="207" spans="1:18" x14ac:dyDescent="0.35">
      <c r="A207" s="16">
        <f t="shared" si="15"/>
        <v>29</v>
      </c>
      <c r="B207" s="2">
        <f>IF(ROW()=ROW(tbl_planning[[#Headers],[date]])+1,B203,B206+1)</f>
        <v>45856</v>
      </c>
      <c r="D207" t="s">
        <v>2</v>
      </c>
      <c r="E207" t="s">
        <v>1</v>
      </c>
      <c r="F207">
        <f t="shared" si="16"/>
        <v>0</v>
      </c>
      <c r="G207">
        <f t="shared" si="17"/>
        <v>0</v>
      </c>
      <c r="H207">
        <f t="shared" si="18"/>
        <v>0</v>
      </c>
      <c r="R207" s="17"/>
    </row>
    <row r="208" spans="1:18" x14ac:dyDescent="0.35">
      <c r="A208" s="16">
        <f t="shared" si="15"/>
        <v>29</v>
      </c>
      <c r="B208" s="2">
        <f>IF(ROW()=ROW(tbl_planning[[#Headers],[date]])+1,B204,B207+1)</f>
        <v>45857</v>
      </c>
      <c r="C208" t="s">
        <v>3</v>
      </c>
      <c r="D208" t="s">
        <v>2</v>
      </c>
      <c r="E208" t="s">
        <v>1</v>
      </c>
      <c r="F208">
        <f t="shared" si="16"/>
        <v>0</v>
      </c>
      <c r="G208">
        <f t="shared" si="17"/>
        <v>0</v>
      </c>
      <c r="H208">
        <f t="shared" si="18"/>
        <v>0</v>
      </c>
      <c r="R208" s="17"/>
    </row>
    <row r="209" spans="1:18" x14ac:dyDescent="0.35">
      <c r="A209" s="23">
        <f t="shared" si="15"/>
        <v>29</v>
      </c>
      <c r="B209" s="24">
        <f>IF(ROW()=ROW(tbl_planning[[#Headers],[date]])+1,B205,B208+1)</f>
        <v>45858</v>
      </c>
      <c r="C209" s="25" t="s">
        <v>2</v>
      </c>
      <c r="D209" s="25" t="s">
        <v>3</v>
      </c>
      <c r="E209" s="25" t="s">
        <v>1</v>
      </c>
      <c r="F209" s="25">
        <f t="shared" si="16"/>
        <v>0</v>
      </c>
      <c r="G209" s="25">
        <f t="shared" si="17"/>
        <v>0</v>
      </c>
      <c r="H209" s="25">
        <f t="shared" si="18"/>
        <v>0</v>
      </c>
      <c r="I209" s="25"/>
      <c r="J209" s="25"/>
      <c r="K209" s="25"/>
      <c r="L209" s="26"/>
      <c r="M209" s="26"/>
      <c r="N209" s="26"/>
      <c r="O209" s="25"/>
      <c r="P209" s="25"/>
      <c r="Q209" s="25"/>
      <c r="R209" s="27"/>
    </row>
    <row r="210" spans="1:18" x14ac:dyDescent="0.35">
      <c r="A210" s="16">
        <f t="shared" si="15"/>
        <v>30</v>
      </c>
      <c r="B210" s="2">
        <f>IF(ROW()=ROW(tbl_planning[[#Headers],[date]])+1,B206,B209+1)</f>
        <v>45859</v>
      </c>
      <c r="D210" t="s">
        <v>3</v>
      </c>
      <c r="E210" t="s">
        <v>2</v>
      </c>
      <c r="F210">
        <f t="shared" si="16"/>
        <v>0</v>
      </c>
      <c r="G210">
        <f t="shared" si="17"/>
        <v>0</v>
      </c>
      <c r="H210">
        <f t="shared" si="18"/>
        <v>0</v>
      </c>
      <c r="R210" s="17"/>
    </row>
    <row r="211" spans="1:18" x14ac:dyDescent="0.35">
      <c r="A211" s="16">
        <f t="shared" si="15"/>
        <v>30</v>
      </c>
      <c r="B211" s="2">
        <f>IF(ROW()=ROW(tbl_planning[[#Headers],[date]])+1,B207,B210+1)</f>
        <v>45860</v>
      </c>
      <c r="D211" t="s">
        <v>1</v>
      </c>
      <c r="E211" t="s">
        <v>2</v>
      </c>
      <c r="F211">
        <f t="shared" si="16"/>
        <v>0</v>
      </c>
      <c r="G211">
        <f t="shared" si="17"/>
        <v>0</v>
      </c>
      <c r="H211">
        <f t="shared" si="18"/>
        <v>0</v>
      </c>
      <c r="R211" s="17"/>
    </row>
    <row r="212" spans="1:18" x14ac:dyDescent="0.35">
      <c r="A212" s="16">
        <f t="shared" si="15"/>
        <v>30</v>
      </c>
      <c r="B212" s="2">
        <f>IF(ROW()=ROW(tbl_planning[[#Headers],[date]])+1,B208,B211+1)</f>
        <v>45861</v>
      </c>
      <c r="D212" t="s">
        <v>1</v>
      </c>
      <c r="E212" t="s">
        <v>2</v>
      </c>
      <c r="F212">
        <f t="shared" si="16"/>
        <v>0</v>
      </c>
      <c r="G212">
        <f t="shared" si="17"/>
        <v>0</v>
      </c>
      <c r="H212">
        <f t="shared" si="18"/>
        <v>0</v>
      </c>
      <c r="R212" s="17"/>
    </row>
    <row r="213" spans="1:18" x14ac:dyDescent="0.35">
      <c r="A213" s="16">
        <f t="shared" si="15"/>
        <v>30</v>
      </c>
      <c r="B213" s="2">
        <f>IF(ROW()=ROW(tbl_planning[[#Headers],[date]])+1,B209,B212+1)</f>
        <v>45862</v>
      </c>
      <c r="D213" t="s">
        <v>3</v>
      </c>
      <c r="E213" t="s">
        <v>34</v>
      </c>
      <c r="F213">
        <f t="shared" si="16"/>
        <v>0</v>
      </c>
      <c r="G213">
        <f t="shared" si="17"/>
        <v>0</v>
      </c>
      <c r="H213">
        <f t="shared" si="18"/>
        <v>0</v>
      </c>
      <c r="R213" s="17"/>
    </row>
    <row r="214" spans="1:18" x14ac:dyDescent="0.35">
      <c r="A214" s="16">
        <f t="shared" si="15"/>
        <v>30</v>
      </c>
      <c r="B214" s="2">
        <f>IF(ROW()=ROW(tbl_planning[[#Headers],[date]])+1,B210,B213+1)</f>
        <v>45863</v>
      </c>
      <c r="D214" t="s">
        <v>1</v>
      </c>
      <c r="E214" t="s">
        <v>3</v>
      </c>
      <c r="F214">
        <f t="shared" si="16"/>
        <v>0</v>
      </c>
      <c r="G214">
        <f t="shared" si="17"/>
        <v>0</v>
      </c>
      <c r="H214">
        <f t="shared" si="18"/>
        <v>0</v>
      </c>
      <c r="R214" s="17"/>
    </row>
    <row r="215" spans="1:18" x14ac:dyDescent="0.35">
      <c r="A215" s="16">
        <f t="shared" si="15"/>
        <v>30</v>
      </c>
      <c r="B215" s="2">
        <f>IF(ROW()=ROW(tbl_planning[[#Headers],[date]])+1,B211,B214+1)</f>
        <v>45864</v>
      </c>
      <c r="C215" t="s">
        <v>2</v>
      </c>
      <c r="D215" t="s">
        <v>1</v>
      </c>
      <c r="E215" t="s">
        <v>3</v>
      </c>
      <c r="F215">
        <f t="shared" si="16"/>
        <v>0</v>
      </c>
      <c r="G215">
        <f t="shared" si="17"/>
        <v>0</v>
      </c>
      <c r="H215">
        <f t="shared" si="18"/>
        <v>0</v>
      </c>
      <c r="R215" s="17"/>
    </row>
    <row r="216" spans="1:18" ht="15" thickBot="1" x14ac:dyDescent="0.4">
      <c r="A216" s="18">
        <f t="shared" si="15"/>
        <v>30</v>
      </c>
      <c r="B216" s="19">
        <f>IF(ROW()=ROW(tbl_planning[[#Headers],[date]])+1,B212,B215+1)</f>
        <v>45865</v>
      </c>
      <c r="C216" s="20" t="s">
        <v>1</v>
      </c>
      <c r="D216" s="20" t="s">
        <v>2</v>
      </c>
      <c r="E216" s="20" t="s">
        <v>3</v>
      </c>
      <c r="F216" s="20">
        <f t="shared" si="16"/>
        <v>0</v>
      </c>
      <c r="G216" s="20">
        <f t="shared" si="17"/>
        <v>0</v>
      </c>
      <c r="H216" s="20">
        <f t="shared" si="18"/>
        <v>0</v>
      </c>
      <c r="I216" s="20"/>
      <c r="J216" s="20"/>
      <c r="K216" s="20"/>
      <c r="L216" s="21"/>
      <c r="M216" s="21"/>
      <c r="N216" s="21"/>
      <c r="O216" s="20"/>
      <c r="P216" s="20"/>
      <c r="Q216" s="20"/>
      <c r="R216" s="22"/>
    </row>
    <row r="217" spans="1:18" x14ac:dyDescent="0.35">
      <c r="A217" s="11">
        <f t="shared" si="15"/>
        <v>31</v>
      </c>
      <c r="B217" s="12">
        <f>IF(ROW()=ROW(tbl_planning[[#Headers],[date]])+1,B213,B216+1)</f>
        <v>45866</v>
      </c>
      <c r="C217" s="13"/>
      <c r="D217" s="13" t="s">
        <v>1</v>
      </c>
      <c r="E217" s="13" t="s">
        <v>2</v>
      </c>
      <c r="F217" s="13">
        <f t="shared" si="16"/>
        <v>0</v>
      </c>
      <c r="G217" s="13">
        <f t="shared" si="17"/>
        <v>0</v>
      </c>
      <c r="H217" s="13">
        <f t="shared" si="18"/>
        <v>0</v>
      </c>
      <c r="I217" s="13"/>
      <c r="J217" s="13">
        <v>0</v>
      </c>
      <c r="K217" s="13">
        <v>0</v>
      </c>
      <c r="L217" s="14" t="s">
        <v>62</v>
      </c>
      <c r="M217" s="14" t="s">
        <v>53</v>
      </c>
      <c r="N217" s="14" t="s">
        <v>55</v>
      </c>
      <c r="O217" s="13">
        <v>86</v>
      </c>
      <c r="P217" s="13">
        <v>86</v>
      </c>
      <c r="Q217" s="13">
        <v>86</v>
      </c>
      <c r="R217" s="15"/>
    </row>
    <row r="218" spans="1:18" x14ac:dyDescent="0.35">
      <c r="A218" s="16">
        <f t="shared" si="15"/>
        <v>31</v>
      </c>
      <c r="B218" s="2">
        <f>IF(ROW()=ROW(tbl_planning[[#Headers],[date]])+1,B214,B217+1)</f>
        <v>45867</v>
      </c>
      <c r="D218" t="s">
        <v>3</v>
      </c>
      <c r="E218" t="s">
        <v>2</v>
      </c>
      <c r="F218">
        <f t="shared" si="16"/>
        <v>0</v>
      </c>
      <c r="G218">
        <f t="shared" si="17"/>
        <v>0</v>
      </c>
      <c r="H218">
        <f t="shared" si="18"/>
        <v>0</v>
      </c>
      <c r="R218" s="17"/>
    </row>
    <row r="219" spans="1:18" x14ac:dyDescent="0.35">
      <c r="A219" s="16">
        <f t="shared" si="15"/>
        <v>31</v>
      </c>
      <c r="B219" s="2">
        <f>IF(ROW()=ROW(tbl_planning[[#Headers],[date]])+1,B215,B218+1)</f>
        <v>45868</v>
      </c>
      <c r="D219" t="s">
        <v>1</v>
      </c>
      <c r="E219" t="s">
        <v>2</v>
      </c>
      <c r="F219">
        <f t="shared" si="16"/>
        <v>0</v>
      </c>
      <c r="G219">
        <f t="shared" si="17"/>
        <v>0</v>
      </c>
      <c r="H219">
        <f t="shared" si="18"/>
        <v>0</v>
      </c>
      <c r="R219" s="17"/>
    </row>
    <row r="220" spans="1:18" x14ac:dyDescent="0.35">
      <c r="A220" s="16">
        <f t="shared" si="15"/>
        <v>31</v>
      </c>
      <c r="B220" s="2">
        <f>IF(ROW()=ROW(tbl_planning[[#Headers],[date]])+1,B216,B219+1)</f>
        <v>45869</v>
      </c>
      <c r="D220" t="s">
        <v>3</v>
      </c>
      <c r="E220" t="s">
        <v>1</v>
      </c>
      <c r="F220">
        <f t="shared" si="16"/>
        <v>0</v>
      </c>
      <c r="G220">
        <f t="shared" si="17"/>
        <v>0</v>
      </c>
      <c r="H220">
        <f t="shared" si="18"/>
        <v>0</v>
      </c>
      <c r="R220" s="17"/>
    </row>
    <row r="221" spans="1:18" x14ac:dyDescent="0.35">
      <c r="A221" s="16">
        <f t="shared" si="15"/>
        <v>31</v>
      </c>
      <c r="B221" s="2">
        <f>IF(ROW()=ROW(tbl_planning[[#Headers],[date]])+1,B217,B220+1)</f>
        <v>45870</v>
      </c>
      <c r="D221" t="s">
        <v>34</v>
      </c>
      <c r="E221" t="s">
        <v>3</v>
      </c>
      <c r="F221">
        <f t="shared" si="16"/>
        <v>0</v>
      </c>
      <c r="G221">
        <f t="shared" si="17"/>
        <v>0</v>
      </c>
      <c r="H221">
        <f t="shared" si="18"/>
        <v>0</v>
      </c>
      <c r="R221" s="17"/>
    </row>
    <row r="222" spans="1:18" x14ac:dyDescent="0.35">
      <c r="A222" s="16">
        <f t="shared" si="15"/>
        <v>31</v>
      </c>
      <c r="B222" s="2">
        <f>IF(ROW()=ROW(tbl_planning[[#Headers],[date]])+1,B218,B221+1)</f>
        <v>45871</v>
      </c>
      <c r="C222" t="s">
        <v>2</v>
      </c>
      <c r="D222" t="s">
        <v>1</v>
      </c>
      <c r="E222" t="s">
        <v>3</v>
      </c>
      <c r="F222">
        <f t="shared" si="16"/>
        <v>0</v>
      </c>
      <c r="G222">
        <f t="shared" si="17"/>
        <v>0</v>
      </c>
      <c r="H222">
        <f t="shared" si="18"/>
        <v>0</v>
      </c>
      <c r="R222" s="17"/>
    </row>
    <row r="223" spans="1:18" x14ac:dyDescent="0.35">
      <c r="A223" s="23">
        <f t="shared" si="15"/>
        <v>31</v>
      </c>
      <c r="B223" s="24">
        <f>IF(ROW()=ROW(tbl_planning[[#Headers],[date]])+1,B219,B222+1)</f>
        <v>45872</v>
      </c>
      <c r="C223" s="25" t="s">
        <v>1</v>
      </c>
      <c r="D223" s="25" t="s">
        <v>2</v>
      </c>
      <c r="E223" s="25" t="s">
        <v>3</v>
      </c>
      <c r="F223" s="25">
        <f t="shared" si="16"/>
        <v>0</v>
      </c>
      <c r="G223" s="25">
        <f t="shared" si="17"/>
        <v>0</v>
      </c>
      <c r="H223" s="25">
        <f t="shared" si="18"/>
        <v>0</v>
      </c>
      <c r="I223" s="25"/>
      <c r="J223" s="25"/>
      <c r="K223" s="25"/>
      <c r="L223" s="26"/>
      <c r="M223" s="26"/>
      <c r="N223" s="26"/>
      <c r="O223" s="25"/>
      <c r="P223" s="25"/>
      <c r="Q223" s="25"/>
      <c r="R223" s="27"/>
    </row>
    <row r="224" spans="1:18" x14ac:dyDescent="0.35">
      <c r="A224" s="16">
        <f t="shared" si="15"/>
        <v>32</v>
      </c>
      <c r="B224" s="2">
        <f>IF(ROW()=ROW(tbl_planning[[#Headers],[date]])+1,B220,B223+1)</f>
        <v>45873</v>
      </c>
      <c r="D224" t="s">
        <v>2</v>
      </c>
      <c r="E224" t="s">
        <v>1</v>
      </c>
      <c r="F224">
        <f t="shared" si="16"/>
        <v>0</v>
      </c>
      <c r="G224">
        <f t="shared" si="17"/>
        <v>0</v>
      </c>
      <c r="H224">
        <f t="shared" si="18"/>
        <v>0</v>
      </c>
      <c r="R224" s="17"/>
    </row>
    <row r="225" spans="1:18" x14ac:dyDescent="0.35">
      <c r="A225" s="16">
        <f t="shared" si="15"/>
        <v>32</v>
      </c>
      <c r="B225" s="2">
        <f>IF(ROW()=ROW(tbl_planning[[#Headers],[date]])+1,B221,B224+1)</f>
        <v>45874</v>
      </c>
      <c r="D225" t="s">
        <v>2</v>
      </c>
      <c r="E225" t="s">
        <v>1</v>
      </c>
      <c r="F225">
        <f t="shared" si="16"/>
        <v>0</v>
      </c>
      <c r="G225">
        <f t="shared" si="17"/>
        <v>0</v>
      </c>
      <c r="H225">
        <f t="shared" si="18"/>
        <v>0</v>
      </c>
      <c r="R225" s="17"/>
    </row>
    <row r="226" spans="1:18" x14ac:dyDescent="0.35">
      <c r="A226" s="16">
        <f t="shared" si="15"/>
        <v>32</v>
      </c>
      <c r="B226" s="2">
        <f>IF(ROW()=ROW(tbl_planning[[#Headers],[date]])+1,B222,B225+1)</f>
        <v>45875</v>
      </c>
      <c r="D226" t="s">
        <v>3</v>
      </c>
      <c r="E226" t="s">
        <v>1</v>
      </c>
      <c r="F226">
        <f t="shared" si="16"/>
        <v>0</v>
      </c>
      <c r="G226">
        <f t="shared" si="17"/>
        <v>0</v>
      </c>
      <c r="H226">
        <f t="shared" si="18"/>
        <v>0</v>
      </c>
      <c r="R226" s="17"/>
    </row>
    <row r="227" spans="1:18" x14ac:dyDescent="0.35">
      <c r="A227" s="16">
        <f t="shared" si="15"/>
        <v>32</v>
      </c>
      <c r="B227" s="2">
        <f>IF(ROW()=ROW(tbl_planning[[#Headers],[date]])+1,B223,B226+1)</f>
        <v>45876</v>
      </c>
      <c r="D227" t="s">
        <v>3</v>
      </c>
      <c r="E227" t="s">
        <v>2</v>
      </c>
      <c r="F227">
        <f t="shared" si="16"/>
        <v>0</v>
      </c>
      <c r="G227">
        <f t="shared" si="17"/>
        <v>0</v>
      </c>
      <c r="H227">
        <f t="shared" si="18"/>
        <v>0</v>
      </c>
      <c r="R227" s="17"/>
    </row>
    <row r="228" spans="1:18" x14ac:dyDescent="0.35">
      <c r="A228" s="16">
        <f t="shared" si="15"/>
        <v>32</v>
      </c>
      <c r="B228" s="2">
        <f>IF(ROW()=ROW(tbl_planning[[#Headers],[date]])+1,B224,B227+1)</f>
        <v>45877</v>
      </c>
      <c r="D228" t="s">
        <v>3</v>
      </c>
      <c r="E228" t="s">
        <v>34</v>
      </c>
      <c r="F228">
        <f t="shared" si="16"/>
        <v>0</v>
      </c>
      <c r="G228">
        <f t="shared" si="17"/>
        <v>0</v>
      </c>
      <c r="H228">
        <f t="shared" si="18"/>
        <v>0</v>
      </c>
      <c r="R228" s="17"/>
    </row>
    <row r="229" spans="1:18" x14ac:dyDescent="0.35">
      <c r="A229" s="16">
        <f t="shared" ref="A229:A292" si="19">_xlfn.ISOWEEKNUM(B229)</f>
        <v>32</v>
      </c>
      <c r="B229" s="2">
        <f>IF(ROW()=ROW(tbl_planning[[#Headers],[date]])+1,B225,B228+1)</f>
        <v>45878</v>
      </c>
      <c r="C229" t="s">
        <v>2</v>
      </c>
      <c r="D229" t="s">
        <v>1</v>
      </c>
      <c r="E229" t="s">
        <v>3</v>
      </c>
      <c r="F229">
        <f t="shared" si="16"/>
        <v>0</v>
      </c>
      <c r="G229">
        <f t="shared" si="17"/>
        <v>0</v>
      </c>
      <c r="H229">
        <f t="shared" si="18"/>
        <v>0</v>
      </c>
      <c r="R229" s="17"/>
    </row>
    <row r="230" spans="1:18" ht="15" thickBot="1" x14ac:dyDescent="0.4">
      <c r="A230" s="18">
        <f t="shared" si="19"/>
        <v>32</v>
      </c>
      <c r="B230" s="19">
        <f>IF(ROW()=ROW(tbl_planning[[#Headers],[date]])+1,B226,B229+1)</f>
        <v>45879</v>
      </c>
      <c r="C230" s="20" t="s">
        <v>2</v>
      </c>
      <c r="D230" s="20" t="s">
        <v>1</v>
      </c>
      <c r="E230" s="20" t="s">
        <v>3</v>
      </c>
      <c r="F230" s="20">
        <f t="shared" si="16"/>
        <v>0</v>
      </c>
      <c r="G230" s="20">
        <f t="shared" si="17"/>
        <v>0</v>
      </c>
      <c r="H230" s="20">
        <f t="shared" si="18"/>
        <v>0</v>
      </c>
      <c r="I230" s="20"/>
      <c r="J230" s="20"/>
      <c r="K230" s="20"/>
      <c r="L230" s="21"/>
      <c r="M230" s="21"/>
      <c r="N230" s="21"/>
      <c r="O230" s="20"/>
      <c r="P230" s="20"/>
      <c r="Q230" s="20"/>
      <c r="R230" s="22"/>
    </row>
    <row r="231" spans="1:18" x14ac:dyDescent="0.35">
      <c r="A231" s="11">
        <f t="shared" si="19"/>
        <v>33</v>
      </c>
      <c r="B231" s="12">
        <f>IF(ROW()=ROW(tbl_planning[[#Headers],[date]])+1,B227,B230+1)</f>
        <v>45880</v>
      </c>
      <c r="C231" s="13"/>
      <c r="D231" s="13" t="s">
        <v>2</v>
      </c>
      <c r="E231" s="13" t="s">
        <v>34</v>
      </c>
      <c r="F231" s="13">
        <f t="shared" si="16"/>
        <v>0</v>
      </c>
      <c r="G231" s="13">
        <f t="shared" si="17"/>
        <v>0</v>
      </c>
      <c r="H231" s="13">
        <f t="shared" si="18"/>
        <v>0</v>
      </c>
      <c r="I231" s="13"/>
      <c r="J231" s="13">
        <v>0</v>
      </c>
      <c r="K231" s="13">
        <v>0</v>
      </c>
      <c r="L231" s="14" t="s">
        <v>39</v>
      </c>
      <c r="M231" s="14" t="s">
        <v>50</v>
      </c>
      <c r="N231" s="14" t="s">
        <v>42</v>
      </c>
      <c r="O231" s="13">
        <v>84</v>
      </c>
      <c r="P231" s="13">
        <v>84</v>
      </c>
      <c r="Q231" s="13">
        <v>86</v>
      </c>
      <c r="R231" s="15"/>
    </row>
    <row r="232" spans="1:18" x14ac:dyDescent="0.35">
      <c r="A232" s="16">
        <f t="shared" si="19"/>
        <v>33</v>
      </c>
      <c r="B232" s="2">
        <f>IF(ROW()=ROW(tbl_planning[[#Headers],[date]])+1,B228,B231+1)</f>
        <v>45881</v>
      </c>
      <c r="D232" t="s">
        <v>2</v>
      </c>
      <c r="E232" t="s">
        <v>3</v>
      </c>
      <c r="F232">
        <f t="shared" si="16"/>
        <v>0</v>
      </c>
      <c r="G232">
        <f t="shared" si="17"/>
        <v>0</v>
      </c>
      <c r="H232">
        <f t="shared" si="18"/>
        <v>0</v>
      </c>
      <c r="R232" s="17"/>
    </row>
    <row r="233" spans="1:18" x14ac:dyDescent="0.35">
      <c r="A233" s="16">
        <f t="shared" si="19"/>
        <v>33</v>
      </c>
      <c r="B233" s="2">
        <f>IF(ROW()=ROW(tbl_planning[[#Headers],[date]])+1,B229,B232+1)</f>
        <v>45882</v>
      </c>
      <c r="D233" t="s">
        <v>1</v>
      </c>
      <c r="E233" t="s">
        <v>3</v>
      </c>
      <c r="F233">
        <f t="shared" si="16"/>
        <v>0</v>
      </c>
      <c r="G233">
        <f t="shared" si="17"/>
        <v>0</v>
      </c>
      <c r="H233">
        <f t="shared" si="18"/>
        <v>0</v>
      </c>
      <c r="R233" s="17"/>
    </row>
    <row r="234" spans="1:18" x14ac:dyDescent="0.35">
      <c r="A234" s="16">
        <f t="shared" si="19"/>
        <v>33</v>
      </c>
      <c r="B234" s="2">
        <f>IF(ROW()=ROW(tbl_planning[[#Headers],[date]])+1,B230,B233+1)</f>
        <v>45883</v>
      </c>
      <c r="D234" t="s">
        <v>1</v>
      </c>
      <c r="E234" t="s">
        <v>2</v>
      </c>
      <c r="F234">
        <f t="shared" si="16"/>
        <v>0</v>
      </c>
      <c r="G234">
        <f t="shared" si="17"/>
        <v>0</v>
      </c>
      <c r="H234">
        <f t="shared" si="18"/>
        <v>0</v>
      </c>
      <c r="R234" s="17"/>
    </row>
    <row r="235" spans="1:18" x14ac:dyDescent="0.35">
      <c r="A235" s="16">
        <f t="shared" si="19"/>
        <v>33</v>
      </c>
      <c r="B235" s="2">
        <f>IF(ROW()=ROW(tbl_planning[[#Headers],[date]])+1,B231,B234+1)</f>
        <v>45884</v>
      </c>
      <c r="D235" t="s">
        <v>3</v>
      </c>
      <c r="E235" t="s">
        <v>1</v>
      </c>
      <c r="F235">
        <f t="shared" si="16"/>
        <v>0</v>
      </c>
      <c r="G235">
        <f t="shared" si="17"/>
        <v>0</v>
      </c>
      <c r="H235">
        <f t="shared" si="18"/>
        <v>0</v>
      </c>
      <c r="R235" s="17"/>
    </row>
    <row r="236" spans="1:18" x14ac:dyDescent="0.35">
      <c r="A236" s="16">
        <f t="shared" si="19"/>
        <v>33</v>
      </c>
      <c r="B236" s="2">
        <f>IF(ROW()=ROW(tbl_planning[[#Headers],[date]])+1,B232,B235+1)</f>
        <v>45885</v>
      </c>
      <c r="C236" t="s">
        <v>2</v>
      </c>
      <c r="D236" t="s">
        <v>3</v>
      </c>
      <c r="E236" t="s">
        <v>1</v>
      </c>
      <c r="F236">
        <f t="shared" si="16"/>
        <v>0</v>
      </c>
      <c r="G236">
        <f t="shared" si="17"/>
        <v>0</v>
      </c>
      <c r="H236">
        <f t="shared" si="18"/>
        <v>0</v>
      </c>
      <c r="R236" s="17"/>
    </row>
    <row r="237" spans="1:18" x14ac:dyDescent="0.35">
      <c r="A237" s="23">
        <f t="shared" si="19"/>
        <v>33</v>
      </c>
      <c r="B237" s="24">
        <f>IF(ROW()=ROW(tbl_planning[[#Headers],[date]])+1,B233,B236+1)</f>
        <v>45886</v>
      </c>
      <c r="C237" s="25" t="s">
        <v>3</v>
      </c>
      <c r="D237" s="25" t="s">
        <v>2</v>
      </c>
      <c r="E237" s="25" t="s">
        <v>1</v>
      </c>
      <c r="F237" s="25">
        <f t="shared" si="16"/>
        <v>0</v>
      </c>
      <c r="G237" s="25">
        <f t="shared" si="17"/>
        <v>0</v>
      </c>
      <c r="H237" s="25">
        <f t="shared" si="18"/>
        <v>0</v>
      </c>
      <c r="I237" s="25"/>
      <c r="J237" s="25"/>
      <c r="K237" s="25"/>
      <c r="L237" s="26"/>
      <c r="M237" s="26"/>
      <c r="N237" s="26"/>
      <c r="O237" s="25"/>
      <c r="P237" s="25"/>
      <c r="Q237" s="25"/>
      <c r="R237" s="27"/>
    </row>
    <row r="238" spans="1:18" x14ac:dyDescent="0.35">
      <c r="A238" s="16">
        <f t="shared" si="19"/>
        <v>34</v>
      </c>
      <c r="B238" s="2">
        <f>IF(ROW()=ROW(tbl_planning[[#Headers],[date]])+1,B234,B237+1)</f>
        <v>45887</v>
      </c>
      <c r="D238" t="s">
        <v>2</v>
      </c>
      <c r="E238" t="s">
        <v>3</v>
      </c>
      <c r="F238">
        <f t="shared" si="16"/>
        <v>0</v>
      </c>
      <c r="G238">
        <f t="shared" si="17"/>
        <v>0</v>
      </c>
      <c r="H238">
        <f t="shared" si="18"/>
        <v>0</v>
      </c>
      <c r="R238" s="17"/>
    </row>
    <row r="239" spans="1:18" x14ac:dyDescent="0.35">
      <c r="A239" s="16">
        <f t="shared" si="19"/>
        <v>34</v>
      </c>
      <c r="B239" s="2">
        <f>IF(ROW()=ROW(tbl_planning[[#Headers],[date]])+1,B235,B238+1)</f>
        <v>45888</v>
      </c>
      <c r="D239" t="s">
        <v>1</v>
      </c>
      <c r="E239" t="s">
        <v>3</v>
      </c>
      <c r="F239">
        <f t="shared" si="16"/>
        <v>0</v>
      </c>
      <c r="G239">
        <f t="shared" si="17"/>
        <v>0</v>
      </c>
      <c r="H239">
        <f t="shared" si="18"/>
        <v>0</v>
      </c>
      <c r="R239" s="17"/>
    </row>
    <row r="240" spans="1:18" x14ac:dyDescent="0.35">
      <c r="A240" s="16">
        <f t="shared" si="19"/>
        <v>34</v>
      </c>
      <c r="B240" s="2">
        <f>IF(ROW()=ROW(tbl_planning[[#Headers],[date]])+1,B236,B239+1)</f>
        <v>45889</v>
      </c>
      <c r="D240" t="s">
        <v>1</v>
      </c>
      <c r="E240" t="s">
        <v>34</v>
      </c>
      <c r="F240">
        <f t="shared" si="16"/>
        <v>0</v>
      </c>
      <c r="G240">
        <f t="shared" si="17"/>
        <v>0</v>
      </c>
      <c r="H240">
        <f t="shared" si="18"/>
        <v>0</v>
      </c>
      <c r="R240" s="17"/>
    </row>
    <row r="241" spans="1:18" x14ac:dyDescent="0.35">
      <c r="A241" s="16">
        <f t="shared" si="19"/>
        <v>34</v>
      </c>
      <c r="B241" s="2">
        <f>IF(ROW()=ROW(tbl_planning[[#Headers],[date]])+1,B237,B240+1)</f>
        <v>45890</v>
      </c>
      <c r="D241" t="s">
        <v>2</v>
      </c>
      <c r="E241" t="s">
        <v>1</v>
      </c>
      <c r="F241">
        <f t="shared" si="16"/>
        <v>0</v>
      </c>
      <c r="G241">
        <f t="shared" si="17"/>
        <v>0</v>
      </c>
      <c r="H241">
        <f t="shared" si="18"/>
        <v>0</v>
      </c>
      <c r="R241" s="17"/>
    </row>
    <row r="242" spans="1:18" x14ac:dyDescent="0.35">
      <c r="A242" s="16">
        <f t="shared" si="19"/>
        <v>34</v>
      </c>
      <c r="B242" s="2">
        <f>IF(ROW()=ROW(tbl_planning[[#Headers],[date]])+1,B238,B241+1)</f>
        <v>45891</v>
      </c>
      <c r="D242" t="s">
        <v>3</v>
      </c>
      <c r="E242" t="s">
        <v>2</v>
      </c>
      <c r="F242">
        <f t="shared" si="16"/>
        <v>0</v>
      </c>
      <c r="G242">
        <f t="shared" si="17"/>
        <v>0</v>
      </c>
      <c r="H242">
        <f t="shared" si="18"/>
        <v>0</v>
      </c>
      <c r="R242" s="17"/>
    </row>
    <row r="243" spans="1:18" x14ac:dyDescent="0.35">
      <c r="A243" s="16">
        <f t="shared" si="19"/>
        <v>34</v>
      </c>
      <c r="B243" s="2">
        <f>IF(ROW()=ROW(tbl_planning[[#Headers],[date]])+1,B239,B242+1)</f>
        <v>45892</v>
      </c>
      <c r="C243" t="s">
        <v>3</v>
      </c>
      <c r="D243" t="s">
        <v>1</v>
      </c>
      <c r="E243" t="s">
        <v>2</v>
      </c>
      <c r="F243">
        <f t="shared" si="16"/>
        <v>0</v>
      </c>
      <c r="G243">
        <f t="shared" si="17"/>
        <v>0</v>
      </c>
      <c r="H243">
        <f t="shared" si="18"/>
        <v>0</v>
      </c>
      <c r="R243" s="17"/>
    </row>
    <row r="244" spans="1:18" ht="15" thickBot="1" x14ac:dyDescent="0.4">
      <c r="A244" s="18">
        <f t="shared" si="19"/>
        <v>34</v>
      </c>
      <c r="B244" s="19">
        <f>IF(ROW()=ROW(tbl_planning[[#Headers],[date]])+1,B240,B243+1)</f>
        <v>45893</v>
      </c>
      <c r="C244" s="20" t="s">
        <v>3</v>
      </c>
      <c r="D244" s="20" t="s">
        <v>1</v>
      </c>
      <c r="E244" s="20" t="s">
        <v>2</v>
      </c>
      <c r="F244" s="20">
        <f t="shared" si="16"/>
        <v>0</v>
      </c>
      <c r="G244" s="20">
        <f t="shared" si="17"/>
        <v>0</v>
      </c>
      <c r="H244" s="20">
        <f t="shared" si="18"/>
        <v>0</v>
      </c>
      <c r="I244" s="20"/>
      <c r="J244" s="20"/>
      <c r="K244" s="20"/>
      <c r="L244" s="21"/>
      <c r="M244" s="21"/>
      <c r="N244" s="21"/>
      <c r="O244" s="20"/>
      <c r="P244" s="20"/>
      <c r="Q244" s="20"/>
      <c r="R244" s="22"/>
    </row>
    <row r="245" spans="1:18" x14ac:dyDescent="0.35">
      <c r="A245" s="11">
        <f t="shared" si="19"/>
        <v>35</v>
      </c>
      <c r="B245" s="12">
        <f>IF(ROW()=ROW(tbl_planning[[#Headers],[date]])+1,B241,B244+1)</f>
        <v>45894</v>
      </c>
      <c r="C245" s="13"/>
      <c r="D245" s="13" t="s">
        <v>3</v>
      </c>
      <c r="E245" s="13" t="s">
        <v>1</v>
      </c>
      <c r="F245" s="13">
        <f t="shared" si="16"/>
        <v>0</v>
      </c>
      <c r="G245" s="13">
        <f t="shared" si="17"/>
        <v>0</v>
      </c>
      <c r="H245" s="13">
        <f t="shared" si="18"/>
        <v>0</v>
      </c>
      <c r="I245" s="13"/>
      <c r="J245" s="13">
        <v>0</v>
      </c>
      <c r="K245" s="13">
        <v>0</v>
      </c>
      <c r="L245" s="14" t="s">
        <v>52</v>
      </c>
      <c r="M245" s="14" t="s">
        <v>67</v>
      </c>
      <c r="N245" s="14" t="s">
        <v>46</v>
      </c>
      <c r="O245" s="13">
        <v>86</v>
      </c>
      <c r="P245" s="13">
        <v>86</v>
      </c>
      <c r="Q245" s="13">
        <v>82</v>
      </c>
      <c r="R245" s="15"/>
    </row>
    <row r="246" spans="1:18" x14ac:dyDescent="0.35">
      <c r="A246" s="16">
        <f t="shared" si="19"/>
        <v>35</v>
      </c>
      <c r="B246" s="2">
        <f>IF(ROW()=ROW(tbl_planning[[#Headers],[date]])+1,B242,B245+1)</f>
        <v>45895</v>
      </c>
      <c r="D246" t="s">
        <v>3</v>
      </c>
      <c r="E246" t="s">
        <v>1</v>
      </c>
      <c r="F246">
        <f t="shared" si="16"/>
        <v>0</v>
      </c>
      <c r="G246">
        <f t="shared" si="17"/>
        <v>0</v>
      </c>
      <c r="H246">
        <f t="shared" si="18"/>
        <v>0</v>
      </c>
      <c r="R246" s="17"/>
    </row>
    <row r="247" spans="1:18" x14ac:dyDescent="0.35">
      <c r="A247" s="16">
        <f t="shared" si="19"/>
        <v>35</v>
      </c>
      <c r="B247" s="2">
        <f>IF(ROW()=ROW(tbl_planning[[#Headers],[date]])+1,B243,B246+1)</f>
        <v>45896</v>
      </c>
      <c r="D247" t="s">
        <v>2</v>
      </c>
      <c r="E247" t="s">
        <v>3</v>
      </c>
      <c r="F247">
        <f t="shared" si="16"/>
        <v>0</v>
      </c>
      <c r="G247">
        <f t="shared" si="17"/>
        <v>0</v>
      </c>
      <c r="H247">
        <f t="shared" si="18"/>
        <v>0</v>
      </c>
      <c r="R247" s="17"/>
    </row>
    <row r="248" spans="1:18" x14ac:dyDescent="0.35">
      <c r="A248" s="16">
        <f t="shared" si="19"/>
        <v>35</v>
      </c>
      <c r="B248" s="2">
        <f>IF(ROW()=ROW(tbl_planning[[#Headers],[date]])+1,B244,B247+1)</f>
        <v>45897</v>
      </c>
      <c r="D248" t="s">
        <v>2</v>
      </c>
      <c r="E248" t="s">
        <v>1</v>
      </c>
      <c r="F248">
        <f t="shared" ref="F248:F311" si="20">--AND(C248&lt;&gt;"", OR(WEEKDAY(B248,2)&lt;=5,C248=E247))</f>
        <v>0</v>
      </c>
      <c r="G248">
        <f t="shared" ref="G248:G311" si="21">--AND(D248&lt;&gt;"",OR(D248=C248,D248=E247))</f>
        <v>0</v>
      </c>
      <c r="H248">
        <f t="shared" ref="H248:H311" si="22">--AND(E248&lt;&gt;"",OR(E248=D248,E248=C248))</f>
        <v>0</v>
      </c>
      <c r="R248" s="17"/>
    </row>
    <row r="249" spans="1:18" x14ac:dyDescent="0.35">
      <c r="A249" s="16">
        <f t="shared" si="19"/>
        <v>35</v>
      </c>
      <c r="B249" s="2">
        <f>IF(ROW()=ROW(tbl_planning[[#Headers],[date]])+1,B245,B248+1)</f>
        <v>45898</v>
      </c>
      <c r="D249" t="s">
        <v>2</v>
      </c>
      <c r="E249" t="s">
        <v>34</v>
      </c>
      <c r="F249">
        <f t="shared" si="20"/>
        <v>0</v>
      </c>
      <c r="G249">
        <f t="shared" si="21"/>
        <v>0</v>
      </c>
      <c r="H249">
        <f t="shared" si="22"/>
        <v>0</v>
      </c>
      <c r="R249" s="17"/>
    </row>
    <row r="250" spans="1:18" x14ac:dyDescent="0.35">
      <c r="A250" s="16">
        <f t="shared" si="19"/>
        <v>35</v>
      </c>
      <c r="B250" s="2">
        <f>IF(ROW()=ROW(tbl_planning[[#Headers],[date]])+1,B246,B249+1)</f>
        <v>45899</v>
      </c>
      <c r="C250" t="s">
        <v>1</v>
      </c>
      <c r="D250" t="s">
        <v>3</v>
      </c>
      <c r="E250" t="s">
        <v>2</v>
      </c>
      <c r="F250">
        <f t="shared" si="20"/>
        <v>0</v>
      </c>
      <c r="G250">
        <f t="shared" si="21"/>
        <v>0</v>
      </c>
      <c r="H250">
        <f t="shared" si="22"/>
        <v>0</v>
      </c>
      <c r="R250" s="17"/>
    </row>
    <row r="251" spans="1:18" x14ac:dyDescent="0.35">
      <c r="A251" s="23">
        <f t="shared" si="19"/>
        <v>35</v>
      </c>
      <c r="B251" s="24">
        <f>IF(ROW()=ROW(tbl_planning[[#Headers],[date]])+1,B247,B250+1)</f>
        <v>45900</v>
      </c>
      <c r="C251" s="25" t="s">
        <v>3</v>
      </c>
      <c r="D251" s="25" t="s">
        <v>1</v>
      </c>
      <c r="E251" s="25" t="s">
        <v>2</v>
      </c>
      <c r="F251" s="25">
        <f t="shared" si="20"/>
        <v>0</v>
      </c>
      <c r="G251" s="25">
        <f t="shared" si="21"/>
        <v>0</v>
      </c>
      <c r="H251" s="25">
        <f t="shared" si="22"/>
        <v>0</v>
      </c>
      <c r="I251" s="25"/>
      <c r="J251" s="25"/>
      <c r="K251" s="25"/>
      <c r="L251" s="26"/>
      <c r="M251" s="26"/>
      <c r="N251" s="26"/>
      <c r="O251" s="25"/>
      <c r="P251" s="25"/>
      <c r="Q251" s="25"/>
      <c r="R251" s="27"/>
    </row>
    <row r="252" spans="1:18" x14ac:dyDescent="0.35">
      <c r="A252" s="16">
        <f t="shared" si="19"/>
        <v>36</v>
      </c>
      <c r="B252" s="2">
        <f>IF(ROW()=ROW(tbl_planning[[#Headers],[date]])+1,B248,B251+1)</f>
        <v>45901</v>
      </c>
      <c r="D252" t="s">
        <v>1</v>
      </c>
      <c r="E252" t="s">
        <v>3</v>
      </c>
      <c r="F252">
        <f t="shared" si="20"/>
        <v>0</v>
      </c>
      <c r="G252">
        <f t="shared" si="21"/>
        <v>0</v>
      </c>
      <c r="H252">
        <f t="shared" si="22"/>
        <v>0</v>
      </c>
      <c r="R252" s="17"/>
    </row>
    <row r="253" spans="1:18" x14ac:dyDescent="0.35">
      <c r="A253" s="16">
        <f t="shared" si="19"/>
        <v>36</v>
      </c>
      <c r="B253" s="2">
        <f>IF(ROW()=ROW(tbl_planning[[#Headers],[date]])+1,B249,B252+1)</f>
        <v>45902</v>
      </c>
      <c r="D253" t="s">
        <v>2</v>
      </c>
      <c r="E253" t="s">
        <v>1</v>
      </c>
      <c r="F253">
        <f t="shared" si="20"/>
        <v>0</v>
      </c>
      <c r="G253">
        <f t="shared" si="21"/>
        <v>0</v>
      </c>
      <c r="H253">
        <f t="shared" si="22"/>
        <v>0</v>
      </c>
      <c r="R253" s="17"/>
    </row>
    <row r="254" spans="1:18" x14ac:dyDescent="0.35">
      <c r="A254" s="16">
        <f t="shared" si="19"/>
        <v>36</v>
      </c>
      <c r="B254" s="2">
        <f>IF(ROW()=ROW(tbl_planning[[#Headers],[date]])+1,B250,B253+1)</f>
        <v>45903</v>
      </c>
      <c r="D254" t="s">
        <v>3</v>
      </c>
      <c r="E254" t="s">
        <v>34</v>
      </c>
      <c r="F254">
        <f t="shared" si="20"/>
        <v>0</v>
      </c>
      <c r="G254">
        <f t="shared" si="21"/>
        <v>0</v>
      </c>
      <c r="H254">
        <f t="shared" si="22"/>
        <v>0</v>
      </c>
      <c r="R254" s="17"/>
    </row>
    <row r="255" spans="1:18" x14ac:dyDescent="0.35">
      <c r="A255" s="16">
        <f t="shared" si="19"/>
        <v>36</v>
      </c>
      <c r="B255" s="2">
        <f>IF(ROW()=ROW(tbl_planning[[#Headers],[date]])+1,B251,B254+1)</f>
        <v>45904</v>
      </c>
      <c r="D255" t="s">
        <v>2</v>
      </c>
      <c r="E255" t="s">
        <v>3</v>
      </c>
      <c r="F255">
        <f t="shared" si="20"/>
        <v>0</v>
      </c>
      <c r="G255">
        <f t="shared" si="21"/>
        <v>0</v>
      </c>
      <c r="H255">
        <f t="shared" si="22"/>
        <v>0</v>
      </c>
      <c r="R255" s="17"/>
    </row>
    <row r="256" spans="1:18" x14ac:dyDescent="0.35">
      <c r="A256" s="16">
        <f t="shared" si="19"/>
        <v>36</v>
      </c>
      <c r="B256" s="2">
        <f>IF(ROW()=ROW(tbl_planning[[#Headers],[date]])+1,B252,B255+1)</f>
        <v>45905</v>
      </c>
      <c r="D256" t="s">
        <v>1</v>
      </c>
      <c r="E256" t="s">
        <v>2</v>
      </c>
      <c r="F256">
        <f t="shared" si="20"/>
        <v>0</v>
      </c>
      <c r="G256">
        <f t="shared" si="21"/>
        <v>0</v>
      </c>
      <c r="H256">
        <f t="shared" si="22"/>
        <v>0</v>
      </c>
      <c r="R256" s="17"/>
    </row>
    <row r="257" spans="1:18" x14ac:dyDescent="0.35">
      <c r="A257" s="16">
        <f t="shared" si="19"/>
        <v>36</v>
      </c>
      <c r="B257" s="2">
        <f>IF(ROW()=ROW(tbl_planning[[#Headers],[date]])+1,B253,B256+1)</f>
        <v>45906</v>
      </c>
      <c r="C257" t="s">
        <v>3</v>
      </c>
      <c r="D257" t="s">
        <v>1</v>
      </c>
      <c r="E257" t="s">
        <v>2</v>
      </c>
      <c r="F257">
        <f t="shared" si="20"/>
        <v>0</v>
      </c>
      <c r="G257">
        <f t="shared" si="21"/>
        <v>0</v>
      </c>
      <c r="H257">
        <f t="shared" si="22"/>
        <v>0</v>
      </c>
      <c r="R257" s="17"/>
    </row>
    <row r="258" spans="1:18" ht="15" thickBot="1" x14ac:dyDescent="0.4">
      <c r="A258" s="18">
        <f t="shared" si="19"/>
        <v>36</v>
      </c>
      <c r="B258" s="19">
        <f>IF(ROW()=ROW(tbl_planning[[#Headers],[date]])+1,B254,B257+1)</f>
        <v>45907</v>
      </c>
      <c r="C258" s="20" t="s">
        <v>1</v>
      </c>
      <c r="D258" s="20" t="s">
        <v>3</v>
      </c>
      <c r="E258" s="20" t="s">
        <v>2</v>
      </c>
      <c r="F258" s="20">
        <f t="shared" si="20"/>
        <v>0</v>
      </c>
      <c r="G258" s="20">
        <f t="shared" si="21"/>
        <v>0</v>
      </c>
      <c r="H258" s="20">
        <f t="shared" si="22"/>
        <v>0</v>
      </c>
      <c r="I258" s="20"/>
      <c r="J258" s="20"/>
      <c r="K258" s="20"/>
      <c r="L258" s="21"/>
      <c r="M258" s="21"/>
      <c r="N258" s="21"/>
      <c r="O258" s="20"/>
      <c r="P258" s="20"/>
      <c r="Q258" s="20"/>
      <c r="R258" s="22"/>
    </row>
    <row r="259" spans="1:18" x14ac:dyDescent="0.35">
      <c r="A259" s="11">
        <f t="shared" si="19"/>
        <v>37</v>
      </c>
      <c r="B259" s="12">
        <f>IF(ROW()=ROW(tbl_planning[[#Headers],[date]])+1,B255,B258+1)</f>
        <v>45908</v>
      </c>
      <c r="C259" s="13"/>
      <c r="D259" s="13" t="s">
        <v>1</v>
      </c>
      <c r="E259" s="13" t="s">
        <v>34</v>
      </c>
      <c r="F259" s="13">
        <f t="shared" si="20"/>
        <v>0</v>
      </c>
      <c r="G259" s="13">
        <f t="shared" si="21"/>
        <v>0</v>
      </c>
      <c r="H259" s="13">
        <f t="shared" si="22"/>
        <v>0</v>
      </c>
      <c r="I259" s="13"/>
      <c r="J259" s="13">
        <v>0</v>
      </c>
      <c r="K259" s="13">
        <v>0</v>
      </c>
      <c r="L259" s="14" t="s">
        <v>63</v>
      </c>
      <c r="M259" s="14" t="s">
        <v>73</v>
      </c>
      <c r="N259" s="14" t="s">
        <v>44</v>
      </c>
      <c r="O259" s="13">
        <v>86</v>
      </c>
      <c r="P259" s="13">
        <v>82</v>
      </c>
      <c r="Q259" s="13">
        <v>86</v>
      </c>
      <c r="R259" s="15"/>
    </row>
    <row r="260" spans="1:18" x14ac:dyDescent="0.35">
      <c r="A260" s="16">
        <f t="shared" si="19"/>
        <v>37</v>
      </c>
      <c r="B260" s="2">
        <f>IF(ROW()=ROW(tbl_planning[[#Headers],[date]])+1,B256,B259+1)</f>
        <v>45909</v>
      </c>
      <c r="D260" t="s">
        <v>1</v>
      </c>
      <c r="E260" t="s">
        <v>3</v>
      </c>
      <c r="F260">
        <f t="shared" si="20"/>
        <v>0</v>
      </c>
      <c r="G260">
        <f t="shared" si="21"/>
        <v>0</v>
      </c>
      <c r="H260">
        <f t="shared" si="22"/>
        <v>0</v>
      </c>
      <c r="R260" s="17"/>
    </row>
    <row r="261" spans="1:18" x14ac:dyDescent="0.35">
      <c r="A261" s="16">
        <f t="shared" si="19"/>
        <v>37</v>
      </c>
      <c r="B261" s="2">
        <f>IF(ROW()=ROW(tbl_planning[[#Headers],[date]])+1,B257,B260+1)</f>
        <v>45910</v>
      </c>
      <c r="D261" t="s">
        <v>2</v>
      </c>
      <c r="E261" t="s">
        <v>3</v>
      </c>
      <c r="F261">
        <f t="shared" si="20"/>
        <v>0</v>
      </c>
      <c r="G261">
        <f t="shared" si="21"/>
        <v>0</v>
      </c>
      <c r="H261">
        <f t="shared" si="22"/>
        <v>0</v>
      </c>
      <c r="R261" s="17"/>
    </row>
    <row r="262" spans="1:18" x14ac:dyDescent="0.35">
      <c r="A262" s="16">
        <f t="shared" si="19"/>
        <v>37</v>
      </c>
      <c r="B262" s="2">
        <f>IF(ROW()=ROW(tbl_planning[[#Headers],[date]])+1,B258,B261+1)</f>
        <v>45911</v>
      </c>
      <c r="D262" t="s">
        <v>2</v>
      </c>
      <c r="E262" t="s">
        <v>3</v>
      </c>
      <c r="F262">
        <f t="shared" si="20"/>
        <v>0</v>
      </c>
      <c r="G262">
        <f t="shared" si="21"/>
        <v>0</v>
      </c>
      <c r="H262">
        <f t="shared" si="22"/>
        <v>0</v>
      </c>
      <c r="R262" s="17"/>
    </row>
    <row r="263" spans="1:18" x14ac:dyDescent="0.35">
      <c r="A263" s="16">
        <f t="shared" si="19"/>
        <v>37</v>
      </c>
      <c r="B263" s="2">
        <f>IF(ROW()=ROW(tbl_planning[[#Headers],[date]])+1,B259,B262+1)</f>
        <v>45912</v>
      </c>
      <c r="D263" t="s">
        <v>2</v>
      </c>
      <c r="E263" t="s">
        <v>1</v>
      </c>
      <c r="F263">
        <f t="shared" si="20"/>
        <v>0</v>
      </c>
      <c r="G263">
        <f t="shared" si="21"/>
        <v>0</v>
      </c>
      <c r="H263">
        <f t="shared" si="22"/>
        <v>0</v>
      </c>
      <c r="R263" s="17"/>
    </row>
    <row r="264" spans="1:18" x14ac:dyDescent="0.35">
      <c r="A264" s="16">
        <f t="shared" si="19"/>
        <v>37</v>
      </c>
      <c r="B264" s="2">
        <f>IF(ROW()=ROW(tbl_planning[[#Headers],[date]])+1,B260,B263+1)</f>
        <v>45913</v>
      </c>
      <c r="C264" t="s">
        <v>2</v>
      </c>
      <c r="D264" t="s">
        <v>3</v>
      </c>
      <c r="E264" t="s">
        <v>1</v>
      </c>
      <c r="F264">
        <f t="shared" si="20"/>
        <v>0</v>
      </c>
      <c r="G264">
        <f t="shared" si="21"/>
        <v>0</v>
      </c>
      <c r="H264">
        <f t="shared" si="22"/>
        <v>0</v>
      </c>
      <c r="R264" s="17"/>
    </row>
    <row r="265" spans="1:18" x14ac:dyDescent="0.35">
      <c r="A265" s="23">
        <f t="shared" si="19"/>
        <v>37</v>
      </c>
      <c r="B265" s="24">
        <f>IF(ROW()=ROW(tbl_planning[[#Headers],[date]])+1,B261,B264+1)</f>
        <v>45914</v>
      </c>
      <c r="C265" s="25" t="s">
        <v>3</v>
      </c>
      <c r="D265" s="25" t="s">
        <v>2</v>
      </c>
      <c r="E265" s="25" t="s">
        <v>1</v>
      </c>
      <c r="F265" s="25">
        <f t="shared" si="20"/>
        <v>0</v>
      </c>
      <c r="G265" s="25">
        <f t="shared" si="21"/>
        <v>0</v>
      </c>
      <c r="H265" s="25">
        <f t="shared" si="22"/>
        <v>0</v>
      </c>
      <c r="I265" s="25"/>
      <c r="J265" s="25"/>
      <c r="K265" s="25"/>
      <c r="L265" s="26"/>
      <c r="M265" s="26"/>
      <c r="N265" s="26"/>
      <c r="O265" s="25"/>
      <c r="P265" s="25"/>
      <c r="Q265" s="25"/>
      <c r="R265" s="27"/>
    </row>
    <row r="266" spans="1:18" x14ac:dyDescent="0.35">
      <c r="A266" s="16">
        <f t="shared" si="19"/>
        <v>38</v>
      </c>
      <c r="B266" s="2">
        <f>IF(ROW()=ROW(tbl_planning[[#Headers],[date]])+1,B262,B265+1)</f>
        <v>45915</v>
      </c>
      <c r="D266" t="s">
        <v>3</v>
      </c>
      <c r="E266" t="s">
        <v>2</v>
      </c>
      <c r="F266">
        <f t="shared" si="20"/>
        <v>0</v>
      </c>
      <c r="G266">
        <f t="shared" si="21"/>
        <v>0</v>
      </c>
      <c r="H266">
        <f t="shared" si="22"/>
        <v>0</v>
      </c>
      <c r="R266" s="17"/>
    </row>
    <row r="267" spans="1:18" x14ac:dyDescent="0.35">
      <c r="A267" s="16">
        <f t="shared" si="19"/>
        <v>38</v>
      </c>
      <c r="B267" s="2">
        <f>IF(ROW()=ROW(tbl_planning[[#Headers],[date]])+1,B263,B266+1)</f>
        <v>45916</v>
      </c>
      <c r="D267" t="s">
        <v>3</v>
      </c>
      <c r="E267" t="s">
        <v>2</v>
      </c>
      <c r="F267">
        <f t="shared" si="20"/>
        <v>0</v>
      </c>
      <c r="G267">
        <f t="shared" si="21"/>
        <v>0</v>
      </c>
      <c r="H267">
        <f t="shared" si="22"/>
        <v>0</v>
      </c>
      <c r="R267" s="17"/>
    </row>
    <row r="268" spans="1:18" x14ac:dyDescent="0.35">
      <c r="A268" s="16">
        <f t="shared" si="19"/>
        <v>38</v>
      </c>
      <c r="B268" s="2">
        <f>IF(ROW()=ROW(tbl_planning[[#Headers],[date]])+1,B264,B267+1)</f>
        <v>45917</v>
      </c>
      <c r="D268" t="s">
        <v>1</v>
      </c>
      <c r="E268" t="s">
        <v>3</v>
      </c>
      <c r="F268">
        <f t="shared" si="20"/>
        <v>0</v>
      </c>
      <c r="G268">
        <f t="shared" si="21"/>
        <v>0</v>
      </c>
      <c r="H268">
        <f t="shared" si="22"/>
        <v>0</v>
      </c>
      <c r="R268" s="17"/>
    </row>
    <row r="269" spans="1:18" x14ac:dyDescent="0.35">
      <c r="A269" s="16">
        <f t="shared" si="19"/>
        <v>38</v>
      </c>
      <c r="B269" s="2">
        <f>IF(ROW()=ROW(tbl_planning[[#Headers],[date]])+1,B265,B268+1)</f>
        <v>45918</v>
      </c>
      <c r="D269" t="s">
        <v>1</v>
      </c>
      <c r="E269" t="s">
        <v>2</v>
      </c>
      <c r="F269">
        <f t="shared" si="20"/>
        <v>0</v>
      </c>
      <c r="G269">
        <f t="shared" si="21"/>
        <v>0</v>
      </c>
      <c r="H269">
        <f t="shared" si="22"/>
        <v>0</v>
      </c>
      <c r="R269" s="17"/>
    </row>
    <row r="270" spans="1:18" x14ac:dyDescent="0.35">
      <c r="A270" s="16">
        <f t="shared" si="19"/>
        <v>38</v>
      </c>
      <c r="B270" s="2">
        <f>IF(ROW()=ROW(tbl_planning[[#Headers],[date]])+1,B266,B269+1)</f>
        <v>45919</v>
      </c>
      <c r="D270" t="s">
        <v>1</v>
      </c>
      <c r="E270" t="s">
        <v>34</v>
      </c>
      <c r="F270">
        <f t="shared" si="20"/>
        <v>0</v>
      </c>
      <c r="G270">
        <f t="shared" si="21"/>
        <v>0</v>
      </c>
      <c r="H270">
        <f t="shared" si="22"/>
        <v>0</v>
      </c>
      <c r="R270" s="17"/>
    </row>
    <row r="271" spans="1:18" x14ac:dyDescent="0.35">
      <c r="A271" s="16">
        <f t="shared" si="19"/>
        <v>38</v>
      </c>
      <c r="B271" s="2">
        <f>IF(ROW()=ROW(tbl_planning[[#Headers],[date]])+1,B267,B270+1)</f>
        <v>45920</v>
      </c>
      <c r="C271" t="s">
        <v>3</v>
      </c>
      <c r="D271" t="s">
        <v>2</v>
      </c>
      <c r="E271" t="s">
        <v>1</v>
      </c>
      <c r="F271">
        <f t="shared" si="20"/>
        <v>0</v>
      </c>
      <c r="G271">
        <f t="shared" si="21"/>
        <v>0</v>
      </c>
      <c r="H271">
        <f t="shared" si="22"/>
        <v>0</v>
      </c>
      <c r="R271" s="17"/>
    </row>
    <row r="272" spans="1:18" ht="15" thickBot="1" x14ac:dyDescent="0.4">
      <c r="A272" s="18">
        <f t="shared" si="19"/>
        <v>38</v>
      </c>
      <c r="B272" s="19">
        <f>IF(ROW()=ROW(tbl_planning[[#Headers],[date]])+1,B268,B271+1)</f>
        <v>45921</v>
      </c>
      <c r="C272" s="20" t="s">
        <v>3</v>
      </c>
      <c r="D272" s="20" t="s">
        <v>2</v>
      </c>
      <c r="E272" s="20" t="s">
        <v>1</v>
      </c>
      <c r="F272" s="20">
        <f t="shared" si="20"/>
        <v>0</v>
      </c>
      <c r="G272" s="20">
        <f t="shared" si="21"/>
        <v>0</v>
      </c>
      <c r="H272" s="20">
        <f t="shared" si="22"/>
        <v>0</v>
      </c>
      <c r="I272" s="20"/>
      <c r="J272" s="20"/>
      <c r="K272" s="20"/>
      <c r="L272" s="21"/>
      <c r="M272" s="21"/>
      <c r="N272" s="21"/>
      <c r="O272" s="20"/>
      <c r="P272" s="20"/>
      <c r="Q272" s="20"/>
      <c r="R272" s="22"/>
    </row>
    <row r="273" spans="1:18" x14ac:dyDescent="0.35">
      <c r="A273" s="11">
        <f t="shared" si="19"/>
        <v>39</v>
      </c>
      <c r="B273" s="12">
        <f>IF(ROW()=ROW(tbl_planning[[#Headers],[date]])+1,B269,B272+1)</f>
        <v>45922</v>
      </c>
      <c r="C273" s="13"/>
      <c r="D273" s="13" t="s">
        <v>3</v>
      </c>
      <c r="E273" s="13" t="s">
        <v>2</v>
      </c>
      <c r="F273" s="13">
        <f t="shared" si="20"/>
        <v>0</v>
      </c>
      <c r="G273" s="13">
        <f t="shared" si="21"/>
        <v>0</v>
      </c>
      <c r="H273" s="13">
        <f t="shared" si="22"/>
        <v>0</v>
      </c>
      <c r="I273" s="13"/>
      <c r="J273" s="13">
        <v>0</v>
      </c>
      <c r="K273" s="13">
        <v>0</v>
      </c>
      <c r="L273" s="14" t="s">
        <v>40</v>
      </c>
      <c r="M273" s="14" t="s">
        <v>58</v>
      </c>
      <c r="N273" s="14" t="s">
        <v>46</v>
      </c>
      <c r="O273" s="13">
        <v>86</v>
      </c>
      <c r="P273" s="13">
        <v>86</v>
      </c>
      <c r="Q273" s="13">
        <v>82</v>
      </c>
      <c r="R273" s="15"/>
    </row>
    <row r="274" spans="1:18" x14ac:dyDescent="0.35">
      <c r="A274" s="16">
        <f t="shared" si="19"/>
        <v>39</v>
      </c>
      <c r="B274" s="2">
        <f>IF(ROW()=ROW(tbl_planning[[#Headers],[date]])+1,B270,B273+1)</f>
        <v>45923</v>
      </c>
      <c r="D274" t="s">
        <v>3</v>
      </c>
      <c r="E274" t="s">
        <v>1</v>
      </c>
      <c r="F274">
        <f t="shared" si="20"/>
        <v>0</v>
      </c>
      <c r="G274">
        <f t="shared" si="21"/>
        <v>0</v>
      </c>
      <c r="H274">
        <f t="shared" si="22"/>
        <v>0</v>
      </c>
      <c r="R274" s="17"/>
    </row>
    <row r="275" spans="1:18" x14ac:dyDescent="0.35">
      <c r="A275" s="16">
        <f t="shared" si="19"/>
        <v>39</v>
      </c>
      <c r="B275" s="2">
        <f>IF(ROW()=ROW(tbl_planning[[#Headers],[date]])+1,B271,B274+1)</f>
        <v>45924</v>
      </c>
      <c r="D275" t="s">
        <v>3</v>
      </c>
      <c r="E275" t="s">
        <v>1</v>
      </c>
      <c r="F275">
        <f t="shared" si="20"/>
        <v>0</v>
      </c>
      <c r="G275">
        <f t="shared" si="21"/>
        <v>0</v>
      </c>
      <c r="H275">
        <f t="shared" si="22"/>
        <v>0</v>
      </c>
      <c r="R275" s="17"/>
    </row>
    <row r="276" spans="1:18" x14ac:dyDescent="0.35">
      <c r="A276" s="16">
        <f t="shared" si="19"/>
        <v>39</v>
      </c>
      <c r="B276" s="2">
        <f>IF(ROW()=ROW(tbl_planning[[#Headers],[date]])+1,B272,B275+1)</f>
        <v>45925</v>
      </c>
      <c r="D276" t="s">
        <v>2</v>
      </c>
      <c r="E276" t="s">
        <v>1</v>
      </c>
      <c r="F276">
        <f t="shared" si="20"/>
        <v>0</v>
      </c>
      <c r="G276">
        <f t="shared" si="21"/>
        <v>0</v>
      </c>
      <c r="H276">
        <f t="shared" si="22"/>
        <v>0</v>
      </c>
      <c r="R276" s="17"/>
    </row>
    <row r="277" spans="1:18" x14ac:dyDescent="0.35">
      <c r="A277" s="16">
        <f t="shared" si="19"/>
        <v>39</v>
      </c>
      <c r="B277" s="2">
        <f>IF(ROW()=ROW(tbl_planning[[#Headers],[date]])+1,B273,B276+1)</f>
        <v>45926</v>
      </c>
      <c r="D277" t="s">
        <v>2</v>
      </c>
      <c r="E277" t="s">
        <v>34</v>
      </c>
      <c r="F277">
        <f t="shared" si="20"/>
        <v>0</v>
      </c>
      <c r="G277">
        <f t="shared" si="21"/>
        <v>0</v>
      </c>
      <c r="H277">
        <f t="shared" si="22"/>
        <v>0</v>
      </c>
      <c r="R277" s="17"/>
    </row>
    <row r="278" spans="1:18" x14ac:dyDescent="0.35">
      <c r="A278" s="16">
        <f t="shared" si="19"/>
        <v>39</v>
      </c>
      <c r="B278" s="2">
        <f>IF(ROW()=ROW(tbl_planning[[#Headers],[date]])+1,B274,B277+1)</f>
        <v>45927</v>
      </c>
      <c r="C278" t="s">
        <v>3</v>
      </c>
      <c r="D278" t="s">
        <v>1</v>
      </c>
      <c r="E278" t="s">
        <v>2</v>
      </c>
      <c r="F278">
        <f t="shared" si="20"/>
        <v>0</v>
      </c>
      <c r="G278">
        <f t="shared" si="21"/>
        <v>0</v>
      </c>
      <c r="H278">
        <f t="shared" si="22"/>
        <v>0</v>
      </c>
      <c r="R278" s="17"/>
    </row>
    <row r="279" spans="1:18" x14ac:dyDescent="0.35">
      <c r="A279" s="23">
        <f t="shared" si="19"/>
        <v>39</v>
      </c>
      <c r="B279" s="24">
        <f>IF(ROW()=ROW(tbl_planning[[#Headers],[date]])+1,B275,B278+1)</f>
        <v>45928</v>
      </c>
      <c r="C279" s="25" t="s">
        <v>3</v>
      </c>
      <c r="D279" s="25" t="s">
        <v>1</v>
      </c>
      <c r="E279" s="25" t="s">
        <v>2</v>
      </c>
      <c r="F279" s="25">
        <f t="shared" si="20"/>
        <v>0</v>
      </c>
      <c r="G279" s="25">
        <f t="shared" si="21"/>
        <v>0</v>
      </c>
      <c r="H279" s="25">
        <f t="shared" si="22"/>
        <v>0</v>
      </c>
      <c r="I279" s="25"/>
      <c r="J279" s="25"/>
      <c r="K279" s="25"/>
      <c r="L279" s="26"/>
      <c r="M279" s="26"/>
      <c r="N279" s="26"/>
      <c r="O279" s="25"/>
      <c r="P279" s="25"/>
      <c r="Q279" s="25"/>
      <c r="R279" s="27"/>
    </row>
    <row r="280" spans="1:18" x14ac:dyDescent="0.35">
      <c r="A280" s="16">
        <f t="shared" si="19"/>
        <v>40</v>
      </c>
      <c r="B280" s="2">
        <f>IF(ROW()=ROW(tbl_planning[[#Headers],[date]])+1,B276,B279+1)</f>
        <v>45929</v>
      </c>
      <c r="D280" t="s">
        <v>1</v>
      </c>
      <c r="E280" t="s">
        <v>3</v>
      </c>
      <c r="F280">
        <f t="shared" si="20"/>
        <v>0</v>
      </c>
      <c r="G280">
        <f t="shared" si="21"/>
        <v>0</v>
      </c>
      <c r="H280">
        <f t="shared" si="22"/>
        <v>0</v>
      </c>
      <c r="R280" s="17"/>
    </row>
    <row r="281" spans="1:18" x14ac:dyDescent="0.35">
      <c r="A281" s="16">
        <f t="shared" si="19"/>
        <v>40</v>
      </c>
      <c r="B281" s="2">
        <f>IF(ROW()=ROW(tbl_planning[[#Headers],[date]])+1,B277,B280+1)</f>
        <v>45930</v>
      </c>
      <c r="D281" t="s">
        <v>2</v>
      </c>
      <c r="E281" t="s">
        <v>1</v>
      </c>
      <c r="F281">
        <f t="shared" si="20"/>
        <v>0</v>
      </c>
      <c r="G281">
        <f t="shared" si="21"/>
        <v>0</v>
      </c>
      <c r="H281">
        <f t="shared" si="22"/>
        <v>0</v>
      </c>
      <c r="R281" s="17"/>
    </row>
    <row r="282" spans="1:18" x14ac:dyDescent="0.35">
      <c r="A282" s="16">
        <f t="shared" si="19"/>
        <v>40</v>
      </c>
      <c r="B282" s="2">
        <f>IF(ROW()=ROW(tbl_planning[[#Headers],[date]])+1,B278,B281+1)</f>
        <v>45931</v>
      </c>
      <c r="D282" t="s">
        <v>2</v>
      </c>
      <c r="E282" t="s">
        <v>3</v>
      </c>
      <c r="F282">
        <f t="shared" si="20"/>
        <v>0</v>
      </c>
      <c r="G282">
        <f t="shared" si="21"/>
        <v>0</v>
      </c>
      <c r="H282">
        <f t="shared" si="22"/>
        <v>0</v>
      </c>
      <c r="R282" s="17"/>
    </row>
    <row r="283" spans="1:18" x14ac:dyDescent="0.35">
      <c r="A283" s="16">
        <f t="shared" si="19"/>
        <v>40</v>
      </c>
      <c r="B283" s="2">
        <f>IF(ROW()=ROW(tbl_planning[[#Headers],[date]])+1,B279,B282+1)</f>
        <v>45932</v>
      </c>
      <c r="D283" t="s">
        <v>2</v>
      </c>
      <c r="E283" t="s">
        <v>3</v>
      </c>
      <c r="F283">
        <f t="shared" si="20"/>
        <v>0</v>
      </c>
      <c r="G283">
        <f t="shared" si="21"/>
        <v>0</v>
      </c>
      <c r="H283">
        <f t="shared" si="22"/>
        <v>0</v>
      </c>
      <c r="R283" s="17"/>
    </row>
    <row r="284" spans="1:18" x14ac:dyDescent="0.35">
      <c r="A284" s="16">
        <f t="shared" si="19"/>
        <v>40</v>
      </c>
      <c r="B284" s="2">
        <f>IF(ROW()=ROW(tbl_planning[[#Headers],[date]])+1,B280,B283+1)</f>
        <v>45933</v>
      </c>
      <c r="D284" t="s">
        <v>1</v>
      </c>
      <c r="E284" t="s">
        <v>34</v>
      </c>
      <c r="F284">
        <f t="shared" si="20"/>
        <v>0</v>
      </c>
      <c r="G284">
        <f t="shared" si="21"/>
        <v>0</v>
      </c>
      <c r="H284">
        <f t="shared" si="22"/>
        <v>0</v>
      </c>
      <c r="R284" s="17"/>
    </row>
    <row r="285" spans="1:18" x14ac:dyDescent="0.35">
      <c r="A285" s="16">
        <f t="shared" si="19"/>
        <v>40</v>
      </c>
      <c r="B285" s="2">
        <f>IF(ROW()=ROW(tbl_planning[[#Headers],[date]])+1,B281,B284+1)</f>
        <v>45934</v>
      </c>
      <c r="C285" t="s">
        <v>3</v>
      </c>
      <c r="D285" t="s">
        <v>1</v>
      </c>
      <c r="E285" t="s">
        <v>2</v>
      </c>
      <c r="F285">
        <f t="shared" si="20"/>
        <v>0</v>
      </c>
      <c r="G285">
        <f t="shared" si="21"/>
        <v>0</v>
      </c>
      <c r="H285">
        <f t="shared" si="22"/>
        <v>0</v>
      </c>
      <c r="R285" s="17"/>
    </row>
    <row r="286" spans="1:18" ht="15" thickBot="1" x14ac:dyDescent="0.4">
      <c r="A286" s="18">
        <f t="shared" si="19"/>
        <v>40</v>
      </c>
      <c r="B286" s="19">
        <f>IF(ROW()=ROW(tbl_planning[[#Headers],[date]])+1,B282,B285+1)</f>
        <v>45935</v>
      </c>
      <c r="C286" s="20" t="s">
        <v>1</v>
      </c>
      <c r="D286" s="20" t="s">
        <v>3</v>
      </c>
      <c r="E286" s="20" t="s">
        <v>2</v>
      </c>
      <c r="F286" s="20">
        <f t="shared" si="20"/>
        <v>0</v>
      </c>
      <c r="G286" s="20">
        <f t="shared" si="21"/>
        <v>0</v>
      </c>
      <c r="H286" s="20">
        <f t="shared" si="22"/>
        <v>0</v>
      </c>
      <c r="I286" s="20"/>
      <c r="J286" s="20"/>
      <c r="K286" s="20"/>
      <c r="L286" s="21"/>
      <c r="M286" s="21"/>
      <c r="N286" s="21"/>
      <c r="O286" s="20"/>
      <c r="P286" s="20"/>
      <c r="Q286" s="20"/>
      <c r="R286" s="22"/>
    </row>
    <row r="287" spans="1:18" x14ac:dyDescent="0.35">
      <c r="A287" s="11">
        <f t="shared" si="19"/>
        <v>41</v>
      </c>
      <c r="B287" s="12">
        <f>IF(ROW()=ROW(tbl_planning[[#Headers],[date]])+1,B283,B286+1)</f>
        <v>45936</v>
      </c>
      <c r="C287" s="13"/>
      <c r="D287" s="13" t="s">
        <v>1</v>
      </c>
      <c r="E287" s="13" t="s">
        <v>2</v>
      </c>
      <c r="F287" s="13">
        <f t="shared" si="20"/>
        <v>0</v>
      </c>
      <c r="G287" s="13">
        <f t="shared" si="21"/>
        <v>0</v>
      </c>
      <c r="H287" s="13">
        <f t="shared" si="22"/>
        <v>0</v>
      </c>
      <c r="I287" s="13"/>
      <c r="J287" s="13">
        <v>0</v>
      </c>
      <c r="K287" s="13">
        <v>0</v>
      </c>
      <c r="L287" s="14" t="s">
        <v>71</v>
      </c>
      <c r="M287" s="14" t="s">
        <v>65</v>
      </c>
      <c r="N287" s="14" t="s">
        <v>40</v>
      </c>
      <c r="O287" s="13">
        <v>86</v>
      </c>
      <c r="P287" s="13">
        <v>86</v>
      </c>
      <c r="Q287" s="13">
        <v>82</v>
      </c>
      <c r="R287" s="15"/>
    </row>
    <row r="288" spans="1:18" x14ac:dyDescent="0.35">
      <c r="A288" s="16">
        <f t="shared" si="19"/>
        <v>41</v>
      </c>
      <c r="B288" s="2">
        <f>IF(ROW()=ROW(tbl_planning[[#Headers],[date]])+1,B284,B287+1)</f>
        <v>45937</v>
      </c>
      <c r="D288" t="s">
        <v>1</v>
      </c>
      <c r="E288" t="s">
        <v>3</v>
      </c>
      <c r="F288">
        <f t="shared" si="20"/>
        <v>0</v>
      </c>
      <c r="G288">
        <f t="shared" si="21"/>
        <v>0</v>
      </c>
      <c r="H288">
        <f t="shared" si="22"/>
        <v>0</v>
      </c>
      <c r="R288" s="17"/>
    </row>
    <row r="289" spans="1:18" x14ac:dyDescent="0.35">
      <c r="A289" s="16">
        <f t="shared" si="19"/>
        <v>41</v>
      </c>
      <c r="B289" s="2">
        <f>IF(ROW()=ROW(tbl_planning[[#Headers],[date]])+1,B285,B288+1)</f>
        <v>45938</v>
      </c>
      <c r="D289" t="s">
        <v>2</v>
      </c>
      <c r="E289" t="s">
        <v>3</v>
      </c>
      <c r="F289">
        <f t="shared" si="20"/>
        <v>0</v>
      </c>
      <c r="G289">
        <f t="shared" si="21"/>
        <v>0</v>
      </c>
      <c r="H289">
        <f t="shared" si="22"/>
        <v>0</v>
      </c>
      <c r="R289" s="17"/>
    </row>
    <row r="290" spans="1:18" x14ac:dyDescent="0.35">
      <c r="A290" s="16">
        <f t="shared" si="19"/>
        <v>41</v>
      </c>
      <c r="B290" s="2">
        <f>IF(ROW()=ROW(tbl_planning[[#Headers],[date]])+1,B286,B289+1)</f>
        <v>45939</v>
      </c>
      <c r="D290" t="s">
        <v>1</v>
      </c>
      <c r="E290" t="s">
        <v>3</v>
      </c>
      <c r="F290">
        <f t="shared" si="20"/>
        <v>0</v>
      </c>
      <c r="G290">
        <f t="shared" si="21"/>
        <v>0</v>
      </c>
      <c r="H290">
        <f t="shared" si="22"/>
        <v>0</v>
      </c>
      <c r="R290" s="17"/>
    </row>
    <row r="291" spans="1:18" x14ac:dyDescent="0.35">
      <c r="A291" s="16">
        <f t="shared" si="19"/>
        <v>41</v>
      </c>
      <c r="B291" s="2">
        <f>IF(ROW()=ROW(tbl_planning[[#Headers],[date]])+1,B287,B290+1)</f>
        <v>45940</v>
      </c>
      <c r="D291" t="s">
        <v>2</v>
      </c>
      <c r="E291" t="s">
        <v>34</v>
      </c>
      <c r="F291">
        <f t="shared" si="20"/>
        <v>0</v>
      </c>
      <c r="G291">
        <f t="shared" si="21"/>
        <v>0</v>
      </c>
      <c r="H291">
        <f t="shared" si="22"/>
        <v>0</v>
      </c>
      <c r="R291" s="17"/>
    </row>
    <row r="292" spans="1:18" x14ac:dyDescent="0.35">
      <c r="A292" s="16">
        <f t="shared" si="19"/>
        <v>41</v>
      </c>
      <c r="B292" s="2">
        <f>IF(ROW()=ROW(tbl_planning[[#Headers],[date]])+1,B288,B291+1)</f>
        <v>45941</v>
      </c>
      <c r="C292" t="s">
        <v>3</v>
      </c>
      <c r="D292" t="s">
        <v>2</v>
      </c>
      <c r="E292" t="s">
        <v>1</v>
      </c>
      <c r="F292">
        <f t="shared" si="20"/>
        <v>0</v>
      </c>
      <c r="G292">
        <f t="shared" si="21"/>
        <v>0</v>
      </c>
      <c r="H292">
        <f t="shared" si="22"/>
        <v>0</v>
      </c>
      <c r="R292" s="17"/>
    </row>
    <row r="293" spans="1:18" x14ac:dyDescent="0.35">
      <c r="A293" s="23">
        <f t="shared" ref="A293:A356" si="23">_xlfn.ISOWEEKNUM(B293)</f>
        <v>41</v>
      </c>
      <c r="B293" s="24">
        <f>IF(ROW()=ROW(tbl_planning[[#Headers],[date]])+1,B289,B292+1)</f>
        <v>45942</v>
      </c>
      <c r="C293" s="25" t="s">
        <v>2</v>
      </c>
      <c r="D293" s="25" t="s">
        <v>3</v>
      </c>
      <c r="E293" s="25" t="s">
        <v>1</v>
      </c>
      <c r="F293" s="25">
        <f t="shared" si="20"/>
        <v>0</v>
      </c>
      <c r="G293" s="25">
        <f t="shared" si="21"/>
        <v>0</v>
      </c>
      <c r="H293" s="25">
        <f t="shared" si="22"/>
        <v>0</v>
      </c>
      <c r="I293" s="25"/>
      <c r="J293" s="25"/>
      <c r="K293" s="25"/>
      <c r="L293" s="26"/>
      <c r="M293" s="26"/>
      <c r="N293" s="26"/>
      <c r="O293" s="25"/>
      <c r="P293" s="25"/>
      <c r="Q293" s="25"/>
      <c r="R293" s="27"/>
    </row>
    <row r="294" spans="1:18" x14ac:dyDescent="0.35">
      <c r="A294" s="16">
        <f t="shared" si="23"/>
        <v>42</v>
      </c>
      <c r="B294" s="2">
        <f>IF(ROW()=ROW(tbl_planning[[#Headers],[date]])+1,B290,B293+1)</f>
        <v>45943</v>
      </c>
      <c r="D294" t="s">
        <v>3</v>
      </c>
      <c r="E294" t="s">
        <v>2</v>
      </c>
      <c r="F294">
        <f t="shared" si="20"/>
        <v>0</v>
      </c>
      <c r="G294">
        <f t="shared" si="21"/>
        <v>0</v>
      </c>
      <c r="H294">
        <f t="shared" si="22"/>
        <v>0</v>
      </c>
      <c r="R294" s="17"/>
    </row>
    <row r="295" spans="1:18" x14ac:dyDescent="0.35">
      <c r="A295" s="16">
        <f t="shared" si="23"/>
        <v>42</v>
      </c>
      <c r="B295" s="2">
        <f>IF(ROW()=ROW(tbl_planning[[#Headers],[date]])+1,B291,B294+1)</f>
        <v>45944</v>
      </c>
      <c r="D295" t="s">
        <v>3</v>
      </c>
      <c r="E295" t="s">
        <v>2</v>
      </c>
      <c r="F295">
        <f t="shared" si="20"/>
        <v>0</v>
      </c>
      <c r="G295">
        <f t="shared" si="21"/>
        <v>0</v>
      </c>
      <c r="H295">
        <f t="shared" si="22"/>
        <v>0</v>
      </c>
      <c r="R295" s="17"/>
    </row>
    <row r="296" spans="1:18" x14ac:dyDescent="0.35">
      <c r="A296" s="16">
        <f t="shared" si="23"/>
        <v>42</v>
      </c>
      <c r="B296" s="2">
        <f>IF(ROW()=ROW(tbl_planning[[#Headers],[date]])+1,B292,B295+1)</f>
        <v>45945</v>
      </c>
      <c r="D296" t="s">
        <v>1</v>
      </c>
      <c r="E296" t="s">
        <v>2</v>
      </c>
      <c r="F296">
        <f t="shared" si="20"/>
        <v>0</v>
      </c>
      <c r="G296">
        <f t="shared" si="21"/>
        <v>0</v>
      </c>
      <c r="H296">
        <f t="shared" si="22"/>
        <v>0</v>
      </c>
      <c r="R296" s="17"/>
    </row>
    <row r="297" spans="1:18" x14ac:dyDescent="0.35">
      <c r="A297" s="16">
        <f t="shared" si="23"/>
        <v>42</v>
      </c>
      <c r="B297" s="2">
        <f>IF(ROW()=ROW(tbl_planning[[#Headers],[date]])+1,B293,B296+1)</f>
        <v>45946</v>
      </c>
      <c r="D297" t="s">
        <v>1</v>
      </c>
      <c r="E297" t="s">
        <v>34</v>
      </c>
      <c r="F297">
        <f t="shared" si="20"/>
        <v>0</v>
      </c>
      <c r="G297">
        <f t="shared" si="21"/>
        <v>0</v>
      </c>
      <c r="H297">
        <f t="shared" si="22"/>
        <v>0</v>
      </c>
      <c r="R297" s="17"/>
    </row>
    <row r="298" spans="1:18" x14ac:dyDescent="0.35">
      <c r="A298" s="16">
        <f t="shared" si="23"/>
        <v>42</v>
      </c>
      <c r="B298" s="2">
        <f>IF(ROW()=ROW(tbl_planning[[#Headers],[date]])+1,B294,B297+1)</f>
        <v>45947</v>
      </c>
      <c r="D298" t="s">
        <v>3</v>
      </c>
      <c r="E298" t="s">
        <v>1</v>
      </c>
      <c r="F298">
        <f t="shared" si="20"/>
        <v>0</v>
      </c>
      <c r="G298">
        <f t="shared" si="21"/>
        <v>0</v>
      </c>
      <c r="H298">
        <f t="shared" si="22"/>
        <v>0</v>
      </c>
      <c r="R298" s="17"/>
    </row>
    <row r="299" spans="1:18" x14ac:dyDescent="0.35">
      <c r="A299" s="16">
        <f t="shared" si="23"/>
        <v>42</v>
      </c>
      <c r="B299" s="2">
        <f>IF(ROW()=ROW(tbl_planning[[#Headers],[date]])+1,B295,B298+1)</f>
        <v>45948</v>
      </c>
      <c r="C299" t="s">
        <v>3</v>
      </c>
      <c r="D299" t="s">
        <v>2</v>
      </c>
      <c r="E299" t="s">
        <v>1</v>
      </c>
      <c r="F299">
        <f t="shared" si="20"/>
        <v>0</v>
      </c>
      <c r="G299">
        <f t="shared" si="21"/>
        <v>0</v>
      </c>
      <c r="H299">
        <f t="shared" si="22"/>
        <v>0</v>
      </c>
      <c r="R299" s="17"/>
    </row>
    <row r="300" spans="1:18" ht="15" thickBot="1" x14ac:dyDescent="0.4">
      <c r="A300" s="18">
        <f t="shared" si="23"/>
        <v>42</v>
      </c>
      <c r="B300" s="19">
        <f>IF(ROW()=ROW(tbl_planning[[#Headers],[date]])+1,B296,B299+1)</f>
        <v>45949</v>
      </c>
      <c r="C300" s="20" t="s">
        <v>2</v>
      </c>
      <c r="D300" s="20" t="s">
        <v>3</v>
      </c>
      <c r="E300" s="20" t="s">
        <v>1</v>
      </c>
      <c r="F300" s="20">
        <f t="shared" si="20"/>
        <v>0</v>
      </c>
      <c r="G300" s="20">
        <f t="shared" si="21"/>
        <v>0</v>
      </c>
      <c r="H300" s="20">
        <f t="shared" si="22"/>
        <v>0</v>
      </c>
      <c r="I300" s="20"/>
      <c r="J300" s="20"/>
      <c r="K300" s="20"/>
      <c r="L300" s="21"/>
      <c r="M300" s="21"/>
      <c r="N300" s="21"/>
      <c r="O300" s="20"/>
      <c r="P300" s="20"/>
      <c r="Q300" s="20"/>
      <c r="R300" s="22"/>
    </row>
    <row r="301" spans="1:18" x14ac:dyDescent="0.35">
      <c r="A301" s="11">
        <f t="shared" si="23"/>
        <v>43</v>
      </c>
      <c r="B301" s="12">
        <f>IF(ROW()=ROW(tbl_planning[[#Headers],[date]])+1,B297,B300+1)</f>
        <v>45950</v>
      </c>
      <c r="C301" s="13"/>
      <c r="D301" s="13" t="s">
        <v>2</v>
      </c>
      <c r="E301" s="13" t="s">
        <v>34</v>
      </c>
      <c r="F301" s="13">
        <f t="shared" si="20"/>
        <v>0</v>
      </c>
      <c r="G301" s="13">
        <f t="shared" si="21"/>
        <v>0</v>
      </c>
      <c r="H301" s="13">
        <f t="shared" si="22"/>
        <v>0</v>
      </c>
      <c r="I301" s="13"/>
      <c r="J301" s="13">
        <v>0</v>
      </c>
      <c r="K301" s="13">
        <v>0</v>
      </c>
      <c r="L301" s="14" t="s">
        <v>48</v>
      </c>
      <c r="M301" s="14" t="s">
        <v>58</v>
      </c>
      <c r="N301" s="14" t="s">
        <v>44</v>
      </c>
      <c r="O301" s="13">
        <v>84</v>
      </c>
      <c r="P301" s="13">
        <v>84</v>
      </c>
      <c r="Q301" s="13">
        <v>86</v>
      </c>
      <c r="R301" s="15"/>
    </row>
    <row r="302" spans="1:18" x14ac:dyDescent="0.35">
      <c r="A302" s="16">
        <f t="shared" si="23"/>
        <v>43</v>
      </c>
      <c r="B302" s="2">
        <f>IF(ROW()=ROW(tbl_planning[[#Headers],[date]])+1,B298,B301+1)</f>
        <v>45951</v>
      </c>
      <c r="D302" t="s">
        <v>3</v>
      </c>
      <c r="E302" t="s">
        <v>1</v>
      </c>
      <c r="F302">
        <f t="shared" si="20"/>
        <v>0</v>
      </c>
      <c r="G302">
        <f t="shared" si="21"/>
        <v>0</v>
      </c>
      <c r="H302">
        <f t="shared" si="22"/>
        <v>0</v>
      </c>
      <c r="R302" s="17"/>
    </row>
    <row r="303" spans="1:18" x14ac:dyDescent="0.35">
      <c r="A303" s="16">
        <f t="shared" si="23"/>
        <v>43</v>
      </c>
      <c r="B303" s="2">
        <f>IF(ROW()=ROW(tbl_planning[[#Headers],[date]])+1,B299,B302+1)</f>
        <v>45952</v>
      </c>
      <c r="D303" t="s">
        <v>3</v>
      </c>
      <c r="E303" t="s">
        <v>1</v>
      </c>
      <c r="F303">
        <f t="shared" si="20"/>
        <v>0</v>
      </c>
      <c r="G303">
        <f t="shared" si="21"/>
        <v>0</v>
      </c>
      <c r="H303">
        <f t="shared" si="22"/>
        <v>0</v>
      </c>
      <c r="R303" s="17"/>
    </row>
    <row r="304" spans="1:18" x14ac:dyDescent="0.35">
      <c r="A304" s="16">
        <f t="shared" si="23"/>
        <v>43</v>
      </c>
      <c r="B304" s="2">
        <f>IF(ROW()=ROW(tbl_planning[[#Headers],[date]])+1,B300,B303+1)</f>
        <v>45953</v>
      </c>
      <c r="D304" t="s">
        <v>2</v>
      </c>
      <c r="E304" t="s">
        <v>3</v>
      </c>
      <c r="F304">
        <f t="shared" si="20"/>
        <v>0</v>
      </c>
      <c r="G304">
        <f t="shared" si="21"/>
        <v>0</v>
      </c>
      <c r="H304">
        <f t="shared" si="22"/>
        <v>0</v>
      </c>
      <c r="R304" s="17"/>
    </row>
    <row r="305" spans="1:18" x14ac:dyDescent="0.35">
      <c r="A305" s="16">
        <f t="shared" si="23"/>
        <v>43</v>
      </c>
      <c r="B305" s="2">
        <f>IF(ROW()=ROW(tbl_planning[[#Headers],[date]])+1,B301,B304+1)</f>
        <v>45954</v>
      </c>
      <c r="D305" t="s">
        <v>1</v>
      </c>
      <c r="E305" t="s">
        <v>2</v>
      </c>
      <c r="F305">
        <f t="shared" si="20"/>
        <v>0</v>
      </c>
      <c r="G305">
        <f t="shared" si="21"/>
        <v>0</v>
      </c>
      <c r="H305">
        <f t="shared" si="22"/>
        <v>0</v>
      </c>
      <c r="R305" s="17"/>
    </row>
    <row r="306" spans="1:18" x14ac:dyDescent="0.35">
      <c r="A306" s="16">
        <f t="shared" si="23"/>
        <v>43</v>
      </c>
      <c r="B306" s="2">
        <f>IF(ROW()=ROW(tbl_planning[[#Headers],[date]])+1,B302,B305+1)</f>
        <v>45955</v>
      </c>
      <c r="C306" t="s">
        <v>1</v>
      </c>
      <c r="D306" t="s">
        <v>3</v>
      </c>
      <c r="E306" t="s">
        <v>2</v>
      </c>
      <c r="F306">
        <f t="shared" si="20"/>
        <v>0</v>
      </c>
      <c r="G306">
        <f t="shared" si="21"/>
        <v>0</v>
      </c>
      <c r="H306">
        <f t="shared" si="22"/>
        <v>0</v>
      </c>
      <c r="R306" s="17"/>
    </row>
    <row r="307" spans="1:18" x14ac:dyDescent="0.35">
      <c r="A307" s="23">
        <f t="shared" si="23"/>
        <v>43</v>
      </c>
      <c r="B307" s="24">
        <f>IF(ROW()=ROW(tbl_planning[[#Headers],[date]])+1,B303,B306+1)</f>
        <v>45956</v>
      </c>
      <c r="C307" s="25" t="s">
        <v>3</v>
      </c>
      <c r="D307" s="25" t="s">
        <v>1</v>
      </c>
      <c r="E307" s="25" t="s">
        <v>2</v>
      </c>
      <c r="F307" s="25">
        <f t="shared" si="20"/>
        <v>0</v>
      </c>
      <c r="G307" s="25">
        <f t="shared" si="21"/>
        <v>0</v>
      </c>
      <c r="H307" s="25">
        <f t="shared" si="22"/>
        <v>0</v>
      </c>
      <c r="I307" s="25"/>
      <c r="J307" s="25"/>
      <c r="K307" s="25"/>
      <c r="L307" s="26"/>
      <c r="M307" s="26"/>
      <c r="N307" s="26"/>
      <c r="O307" s="25"/>
      <c r="P307" s="25"/>
      <c r="Q307" s="25"/>
      <c r="R307" s="27"/>
    </row>
    <row r="308" spans="1:18" x14ac:dyDescent="0.35">
      <c r="A308" s="16">
        <f t="shared" si="23"/>
        <v>44</v>
      </c>
      <c r="B308" s="2">
        <f>IF(ROW()=ROW(tbl_planning[[#Headers],[date]])+1,B304,B307+1)</f>
        <v>45957</v>
      </c>
      <c r="D308" t="s">
        <v>1</v>
      </c>
      <c r="E308" t="s">
        <v>3</v>
      </c>
      <c r="F308">
        <f t="shared" si="20"/>
        <v>0</v>
      </c>
      <c r="G308">
        <f t="shared" si="21"/>
        <v>0</v>
      </c>
      <c r="H308">
        <f t="shared" si="22"/>
        <v>0</v>
      </c>
      <c r="R308" s="17"/>
    </row>
    <row r="309" spans="1:18" x14ac:dyDescent="0.35">
      <c r="A309" s="16">
        <f t="shared" si="23"/>
        <v>44</v>
      </c>
      <c r="B309" s="2">
        <f>IF(ROW()=ROW(tbl_planning[[#Headers],[date]])+1,B305,B308+1)</f>
        <v>45958</v>
      </c>
      <c r="D309" t="s">
        <v>2</v>
      </c>
      <c r="E309" t="s">
        <v>3</v>
      </c>
      <c r="F309">
        <f t="shared" si="20"/>
        <v>0</v>
      </c>
      <c r="G309">
        <f t="shared" si="21"/>
        <v>0</v>
      </c>
      <c r="H309">
        <f t="shared" si="22"/>
        <v>0</v>
      </c>
      <c r="R309" s="17"/>
    </row>
    <row r="310" spans="1:18" x14ac:dyDescent="0.35">
      <c r="A310" s="16">
        <f t="shared" si="23"/>
        <v>44</v>
      </c>
      <c r="B310" s="2">
        <f>IF(ROW()=ROW(tbl_planning[[#Headers],[date]])+1,B306,B309+1)</f>
        <v>45959</v>
      </c>
      <c r="D310" t="s">
        <v>2</v>
      </c>
      <c r="E310" t="s">
        <v>3</v>
      </c>
      <c r="F310">
        <f t="shared" si="20"/>
        <v>0</v>
      </c>
      <c r="G310">
        <f t="shared" si="21"/>
        <v>0</v>
      </c>
      <c r="H310">
        <f t="shared" si="22"/>
        <v>0</v>
      </c>
      <c r="R310" s="17"/>
    </row>
    <row r="311" spans="1:18" x14ac:dyDescent="0.35">
      <c r="A311" s="16">
        <f t="shared" si="23"/>
        <v>44</v>
      </c>
      <c r="B311" s="2">
        <f>IF(ROW()=ROW(tbl_planning[[#Headers],[date]])+1,B307,B310+1)</f>
        <v>45960</v>
      </c>
      <c r="D311" t="s">
        <v>1</v>
      </c>
      <c r="E311" t="s">
        <v>2</v>
      </c>
      <c r="F311">
        <f t="shared" si="20"/>
        <v>0</v>
      </c>
      <c r="G311">
        <f t="shared" si="21"/>
        <v>0</v>
      </c>
      <c r="H311">
        <f t="shared" si="22"/>
        <v>0</v>
      </c>
      <c r="R311" s="17"/>
    </row>
    <row r="312" spans="1:18" x14ac:dyDescent="0.35">
      <c r="A312" s="16">
        <f t="shared" si="23"/>
        <v>44</v>
      </c>
      <c r="B312" s="2">
        <f>IF(ROW()=ROW(tbl_planning[[#Headers],[date]])+1,B308,B311+1)</f>
        <v>45961</v>
      </c>
      <c r="D312" t="s">
        <v>1</v>
      </c>
      <c r="E312" t="s">
        <v>34</v>
      </c>
      <c r="F312">
        <f t="shared" ref="F312:F372" si="24">--AND(C312&lt;&gt;"", OR(WEEKDAY(B312,2)&lt;=5,C312=E311))</f>
        <v>0</v>
      </c>
      <c r="G312">
        <f t="shared" ref="G312:G372" si="25">--AND(D312&lt;&gt;"",OR(D312=C312,D312=E311))</f>
        <v>0</v>
      </c>
      <c r="H312">
        <f t="shared" ref="H312:H372" si="26">--AND(E312&lt;&gt;"",OR(E312=D312,E312=C312))</f>
        <v>0</v>
      </c>
      <c r="R312" s="17"/>
    </row>
    <row r="313" spans="1:18" x14ac:dyDescent="0.35">
      <c r="A313" s="16">
        <f t="shared" si="23"/>
        <v>44</v>
      </c>
      <c r="B313" s="2">
        <f>IF(ROW()=ROW(tbl_planning[[#Headers],[date]])+1,B309,B312+1)</f>
        <v>45962</v>
      </c>
      <c r="C313" t="s">
        <v>3</v>
      </c>
      <c r="D313" t="s">
        <v>2</v>
      </c>
      <c r="E313" t="s">
        <v>1</v>
      </c>
      <c r="F313">
        <f t="shared" si="24"/>
        <v>0</v>
      </c>
      <c r="G313">
        <f t="shared" si="25"/>
        <v>0</v>
      </c>
      <c r="H313">
        <f t="shared" si="26"/>
        <v>0</v>
      </c>
      <c r="R313" s="17"/>
    </row>
    <row r="314" spans="1:18" ht="15" thickBot="1" x14ac:dyDescent="0.4">
      <c r="A314" s="18">
        <f t="shared" si="23"/>
        <v>44</v>
      </c>
      <c r="B314" s="19">
        <f>IF(ROW()=ROW(tbl_planning[[#Headers],[date]])+1,B310,B313+1)</f>
        <v>45963</v>
      </c>
      <c r="C314" s="20" t="s">
        <v>2</v>
      </c>
      <c r="D314" s="20" t="s">
        <v>3</v>
      </c>
      <c r="E314" s="20" t="s">
        <v>1</v>
      </c>
      <c r="F314" s="20">
        <f t="shared" si="24"/>
        <v>0</v>
      </c>
      <c r="G314" s="20">
        <f t="shared" si="25"/>
        <v>0</v>
      </c>
      <c r="H314" s="20">
        <f t="shared" si="26"/>
        <v>0</v>
      </c>
      <c r="I314" s="20"/>
      <c r="J314" s="20"/>
      <c r="K314" s="20"/>
      <c r="L314" s="21"/>
      <c r="M314" s="21"/>
      <c r="N314" s="21"/>
      <c r="O314" s="20"/>
      <c r="P314" s="20"/>
      <c r="Q314" s="20"/>
      <c r="R314" s="22"/>
    </row>
    <row r="315" spans="1:18" x14ac:dyDescent="0.35">
      <c r="A315" s="11">
        <f t="shared" si="23"/>
        <v>45</v>
      </c>
      <c r="B315" s="12">
        <f>IF(ROW()=ROW(tbl_planning[[#Headers],[date]])+1,B311,B314+1)</f>
        <v>45964</v>
      </c>
      <c r="C315" s="13"/>
      <c r="D315" s="13" t="s">
        <v>2</v>
      </c>
      <c r="E315" s="13" t="s">
        <v>34</v>
      </c>
      <c r="F315" s="13">
        <f t="shared" si="24"/>
        <v>0</v>
      </c>
      <c r="G315" s="13">
        <f t="shared" si="25"/>
        <v>0</v>
      </c>
      <c r="H315" s="13">
        <f t="shared" si="26"/>
        <v>0</v>
      </c>
      <c r="I315" s="13"/>
      <c r="J315" s="13">
        <v>0</v>
      </c>
      <c r="K315" s="13">
        <v>0</v>
      </c>
      <c r="L315" s="14" t="s">
        <v>48</v>
      </c>
      <c r="M315" s="14" t="s">
        <v>58</v>
      </c>
      <c r="N315" s="14" t="s">
        <v>44</v>
      </c>
      <c r="O315" s="13">
        <v>84</v>
      </c>
      <c r="P315" s="13">
        <v>84</v>
      </c>
      <c r="Q315" s="13">
        <v>86</v>
      </c>
      <c r="R315" s="15"/>
    </row>
    <row r="316" spans="1:18" x14ac:dyDescent="0.35">
      <c r="A316" s="16">
        <f t="shared" si="23"/>
        <v>45</v>
      </c>
      <c r="B316" s="2">
        <f>IF(ROW()=ROW(tbl_planning[[#Headers],[date]])+1,B312,B315+1)</f>
        <v>45965</v>
      </c>
      <c r="D316" t="s">
        <v>3</v>
      </c>
      <c r="E316" t="s">
        <v>1</v>
      </c>
      <c r="F316">
        <f t="shared" si="24"/>
        <v>0</v>
      </c>
      <c r="G316">
        <f t="shared" si="25"/>
        <v>0</v>
      </c>
      <c r="H316">
        <f t="shared" si="26"/>
        <v>0</v>
      </c>
      <c r="R316" s="17"/>
    </row>
    <row r="317" spans="1:18" x14ac:dyDescent="0.35">
      <c r="A317" s="16">
        <f t="shared" si="23"/>
        <v>45</v>
      </c>
      <c r="B317" s="2">
        <f>IF(ROW()=ROW(tbl_planning[[#Headers],[date]])+1,B313,B316+1)</f>
        <v>45966</v>
      </c>
      <c r="D317" t="s">
        <v>3</v>
      </c>
      <c r="E317" t="s">
        <v>1</v>
      </c>
      <c r="F317">
        <f t="shared" si="24"/>
        <v>0</v>
      </c>
      <c r="G317">
        <f t="shared" si="25"/>
        <v>0</v>
      </c>
      <c r="H317">
        <f t="shared" si="26"/>
        <v>0</v>
      </c>
      <c r="R317" s="17"/>
    </row>
    <row r="318" spans="1:18" x14ac:dyDescent="0.35">
      <c r="A318" s="16">
        <f t="shared" si="23"/>
        <v>45</v>
      </c>
      <c r="B318" s="2">
        <f>IF(ROW()=ROW(tbl_planning[[#Headers],[date]])+1,B314,B317+1)</f>
        <v>45967</v>
      </c>
      <c r="D318" t="s">
        <v>2</v>
      </c>
      <c r="E318" t="s">
        <v>3</v>
      </c>
      <c r="F318">
        <f t="shared" si="24"/>
        <v>0</v>
      </c>
      <c r="G318">
        <f t="shared" si="25"/>
        <v>0</v>
      </c>
      <c r="H318">
        <f t="shared" si="26"/>
        <v>0</v>
      </c>
      <c r="R318" s="17"/>
    </row>
    <row r="319" spans="1:18" x14ac:dyDescent="0.35">
      <c r="A319" s="16">
        <f t="shared" si="23"/>
        <v>45</v>
      </c>
      <c r="B319" s="2">
        <f>IF(ROW()=ROW(tbl_planning[[#Headers],[date]])+1,B315,B318+1)</f>
        <v>45968</v>
      </c>
      <c r="D319" t="s">
        <v>1</v>
      </c>
      <c r="E319" t="s">
        <v>2</v>
      </c>
      <c r="F319">
        <f t="shared" si="24"/>
        <v>0</v>
      </c>
      <c r="G319">
        <f t="shared" si="25"/>
        <v>0</v>
      </c>
      <c r="H319">
        <f t="shared" si="26"/>
        <v>0</v>
      </c>
      <c r="R319" s="17"/>
    </row>
    <row r="320" spans="1:18" x14ac:dyDescent="0.35">
      <c r="A320" s="16">
        <f t="shared" si="23"/>
        <v>45</v>
      </c>
      <c r="B320" s="2">
        <f>IF(ROW()=ROW(tbl_planning[[#Headers],[date]])+1,B316,B319+1)</f>
        <v>45969</v>
      </c>
      <c r="C320" t="s">
        <v>3</v>
      </c>
      <c r="D320" t="s">
        <v>1</v>
      </c>
      <c r="E320" t="s">
        <v>2</v>
      </c>
      <c r="F320">
        <f t="shared" si="24"/>
        <v>0</v>
      </c>
      <c r="G320">
        <f t="shared" si="25"/>
        <v>0</v>
      </c>
      <c r="H320">
        <f t="shared" si="26"/>
        <v>0</v>
      </c>
      <c r="R320" s="17"/>
    </row>
    <row r="321" spans="1:18" x14ac:dyDescent="0.35">
      <c r="A321" s="23">
        <f t="shared" si="23"/>
        <v>45</v>
      </c>
      <c r="B321" s="24">
        <f>IF(ROW()=ROW(tbl_planning[[#Headers],[date]])+1,B317,B320+1)</f>
        <v>45970</v>
      </c>
      <c r="C321" s="25" t="s">
        <v>1</v>
      </c>
      <c r="D321" s="25" t="s">
        <v>3</v>
      </c>
      <c r="E321" s="25" t="s">
        <v>2</v>
      </c>
      <c r="F321" s="25">
        <f t="shared" si="24"/>
        <v>0</v>
      </c>
      <c r="G321" s="25">
        <f t="shared" si="25"/>
        <v>0</v>
      </c>
      <c r="H321" s="25">
        <f t="shared" si="26"/>
        <v>0</v>
      </c>
      <c r="I321" s="25"/>
      <c r="J321" s="25"/>
      <c r="K321" s="25"/>
      <c r="L321" s="26"/>
      <c r="M321" s="26"/>
      <c r="N321" s="26"/>
      <c r="O321" s="25"/>
      <c r="P321" s="25"/>
      <c r="Q321" s="25"/>
      <c r="R321" s="27"/>
    </row>
    <row r="322" spans="1:18" x14ac:dyDescent="0.35">
      <c r="A322" s="16">
        <f t="shared" si="23"/>
        <v>46</v>
      </c>
      <c r="B322" s="2">
        <f>IF(ROW()=ROW(tbl_planning[[#Headers],[date]])+1,B318,B321+1)</f>
        <v>45971</v>
      </c>
      <c r="D322" t="s">
        <v>1</v>
      </c>
      <c r="E322" t="s">
        <v>3</v>
      </c>
      <c r="F322">
        <f t="shared" si="24"/>
        <v>0</v>
      </c>
      <c r="G322">
        <f t="shared" si="25"/>
        <v>0</v>
      </c>
      <c r="H322">
        <f t="shared" si="26"/>
        <v>0</v>
      </c>
      <c r="R322" s="17"/>
    </row>
    <row r="323" spans="1:18" x14ac:dyDescent="0.35">
      <c r="A323" s="16">
        <f t="shared" si="23"/>
        <v>46</v>
      </c>
      <c r="B323" s="2">
        <f>IF(ROW()=ROW(tbl_planning[[#Headers],[date]])+1,B319,B322+1)</f>
        <v>45972</v>
      </c>
      <c r="D323" t="s">
        <v>2</v>
      </c>
      <c r="E323" t="s">
        <v>3</v>
      </c>
      <c r="F323">
        <f t="shared" si="24"/>
        <v>0</v>
      </c>
      <c r="G323">
        <f t="shared" si="25"/>
        <v>0</v>
      </c>
      <c r="H323">
        <f t="shared" si="26"/>
        <v>0</v>
      </c>
      <c r="R323" s="17"/>
    </row>
    <row r="324" spans="1:18" x14ac:dyDescent="0.35">
      <c r="A324" s="16">
        <f t="shared" si="23"/>
        <v>46</v>
      </c>
      <c r="B324" s="2">
        <f>IF(ROW()=ROW(tbl_planning[[#Headers],[date]])+1,B320,B323+1)</f>
        <v>45973</v>
      </c>
      <c r="D324" t="s">
        <v>2</v>
      </c>
      <c r="E324" t="s">
        <v>3</v>
      </c>
      <c r="F324">
        <f t="shared" si="24"/>
        <v>0</v>
      </c>
      <c r="G324">
        <f t="shared" si="25"/>
        <v>0</v>
      </c>
      <c r="H324">
        <f t="shared" si="26"/>
        <v>0</v>
      </c>
      <c r="R324" s="17"/>
    </row>
    <row r="325" spans="1:18" x14ac:dyDescent="0.35">
      <c r="A325" s="16">
        <f t="shared" si="23"/>
        <v>46</v>
      </c>
      <c r="B325" s="2">
        <f>IF(ROW()=ROW(tbl_planning[[#Headers],[date]])+1,B321,B324+1)</f>
        <v>45974</v>
      </c>
      <c r="D325" t="s">
        <v>1</v>
      </c>
      <c r="E325" t="s">
        <v>2</v>
      </c>
      <c r="F325">
        <f t="shared" si="24"/>
        <v>0</v>
      </c>
      <c r="G325">
        <f t="shared" si="25"/>
        <v>0</v>
      </c>
      <c r="H325">
        <f t="shared" si="26"/>
        <v>0</v>
      </c>
      <c r="R325" s="17"/>
    </row>
    <row r="326" spans="1:18" x14ac:dyDescent="0.35">
      <c r="A326" s="16">
        <f t="shared" si="23"/>
        <v>46</v>
      </c>
      <c r="B326" s="2">
        <f>IF(ROW()=ROW(tbl_planning[[#Headers],[date]])+1,B322,B325+1)</f>
        <v>45975</v>
      </c>
      <c r="D326" t="s">
        <v>1</v>
      </c>
      <c r="E326" t="s">
        <v>34</v>
      </c>
      <c r="F326">
        <f t="shared" si="24"/>
        <v>0</v>
      </c>
      <c r="G326">
        <f t="shared" si="25"/>
        <v>0</v>
      </c>
      <c r="H326">
        <f t="shared" si="26"/>
        <v>0</v>
      </c>
      <c r="R326" s="17"/>
    </row>
    <row r="327" spans="1:18" x14ac:dyDescent="0.35">
      <c r="A327" s="16">
        <f t="shared" si="23"/>
        <v>46</v>
      </c>
      <c r="B327" s="2">
        <f>IF(ROW()=ROW(tbl_planning[[#Headers],[date]])+1,B323,B326+1)</f>
        <v>45976</v>
      </c>
      <c r="C327" t="s">
        <v>2</v>
      </c>
      <c r="D327" t="s">
        <v>3</v>
      </c>
      <c r="E327" t="s">
        <v>1</v>
      </c>
      <c r="F327">
        <f t="shared" si="24"/>
        <v>0</v>
      </c>
      <c r="G327">
        <f t="shared" si="25"/>
        <v>0</v>
      </c>
      <c r="H327">
        <f t="shared" si="26"/>
        <v>0</v>
      </c>
      <c r="R327" s="17"/>
    </row>
    <row r="328" spans="1:18" ht="15" thickBot="1" x14ac:dyDescent="0.4">
      <c r="A328" s="18">
        <f t="shared" si="23"/>
        <v>46</v>
      </c>
      <c r="B328" s="19">
        <f>IF(ROW()=ROW(tbl_planning[[#Headers],[date]])+1,B324,B327+1)</f>
        <v>45977</v>
      </c>
      <c r="C328" s="20" t="s">
        <v>2</v>
      </c>
      <c r="D328" s="20" t="s">
        <v>3</v>
      </c>
      <c r="E328" s="20" t="s">
        <v>1</v>
      </c>
      <c r="F328" s="20">
        <f t="shared" si="24"/>
        <v>0</v>
      </c>
      <c r="G328" s="20">
        <f t="shared" si="25"/>
        <v>0</v>
      </c>
      <c r="H328" s="20">
        <f t="shared" si="26"/>
        <v>0</v>
      </c>
      <c r="I328" s="20"/>
      <c r="J328" s="20"/>
      <c r="K328" s="20"/>
      <c r="L328" s="21"/>
      <c r="M328" s="21"/>
      <c r="N328" s="21"/>
      <c r="O328" s="20"/>
      <c r="P328" s="20"/>
      <c r="Q328" s="20"/>
      <c r="R328" s="22"/>
    </row>
    <row r="329" spans="1:18" x14ac:dyDescent="0.35">
      <c r="A329" s="11">
        <f t="shared" si="23"/>
        <v>47</v>
      </c>
      <c r="B329" s="12">
        <f>IF(ROW()=ROW(tbl_planning[[#Headers],[date]])+1,B325,B328+1)</f>
        <v>45978</v>
      </c>
      <c r="C329" s="13"/>
      <c r="D329" s="13" t="s">
        <v>3</v>
      </c>
      <c r="E329" s="13" t="s">
        <v>2</v>
      </c>
      <c r="F329" s="13">
        <f t="shared" si="24"/>
        <v>0</v>
      </c>
      <c r="G329" s="13">
        <f t="shared" si="25"/>
        <v>0</v>
      </c>
      <c r="H329" s="13">
        <f t="shared" si="26"/>
        <v>0</v>
      </c>
      <c r="I329" s="13"/>
      <c r="J329" s="13">
        <v>0</v>
      </c>
      <c r="K329" s="13">
        <v>0</v>
      </c>
      <c r="L329" s="14" t="s">
        <v>40</v>
      </c>
      <c r="M329" s="14" t="s">
        <v>51</v>
      </c>
      <c r="N329" s="14" t="s">
        <v>58</v>
      </c>
      <c r="O329" s="13">
        <v>86</v>
      </c>
      <c r="P329" s="13">
        <v>86</v>
      </c>
      <c r="Q329" s="13">
        <v>86</v>
      </c>
      <c r="R329" s="15"/>
    </row>
    <row r="330" spans="1:18" x14ac:dyDescent="0.35">
      <c r="A330" s="16">
        <f t="shared" si="23"/>
        <v>47</v>
      </c>
      <c r="B330" s="2">
        <f>IF(ROW()=ROW(tbl_planning[[#Headers],[date]])+1,B326,B329+1)</f>
        <v>45979</v>
      </c>
      <c r="D330" t="s">
        <v>1</v>
      </c>
      <c r="E330" t="s">
        <v>2</v>
      </c>
      <c r="F330">
        <f t="shared" si="24"/>
        <v>0</v>
      </c>
      <c r="G330">
        <f t="shared" si="25"/>
        <v>0</v>
      </c>
      <c r="H330">
        <f t="shared" si="26"/>
        <v>0</v>
      </c>
      <c r="R330" s="17"/>
    </row>
    <row r="331" spans="1:18" x14ac:dyDescent="0.35">
      <c r="A331" s="16">
        <f t="shared" si="23"/>
        <v>47</v>
      </c>
      <c r="B331" s="2">
        <f>IF(ROW()=ROW(tbl_planning[[#Headers],[date]])+1,B327,B330+1)</f>
        <v>45980</v>
      </c>
      <c r="D331" t="s">
        <v>34</v>
      </c>
      <c r="E331" t="s">
        <v>1</v>
      </c>
      <c r="F331">
        <f t="shared" si="24"/>
        <v>0</v>
      </c>
      <c r="G331">
        <f t="shared" si="25"/>
        <v>0</v>
      </c>
      <c r="H331">
        <f t="shared" si="26"/>
        <v>0</v>
      </c>
      <c r="R331" s="17"/>
    </row>
    <row r="332" spans="1:18" x14ac:dyDescent="0.35">
      <c r="A332" s="16">
        <f t="shared" si="23"/>
        <v>47</v>
      </c>
      <c r="B332" s="2">
        <f>IF(ROW()=ROW(tbl_planning[[#Headers],[date]])+1,B328,B331+1)</f>
        <v>45981</v>
      </c>
      <c r="D332" t="s">
        <v>3</v>
      </c>
      <c r="E332" t="s">
        <v>1</v>
      </c>
      <c r="F332">
        <f t="shared" si="24"/>
        <v>0</v>
      </c>
      <c r="G332">
        <f t="shared" si="25"/>
        <v>0</v>
      </c>
      <c r="H332">
        <f t="shared" si="26"/>
        <v>0</v>
      </c>
      <c r="R332" s="17"/>
    </row>
    <row r="333" spans="1:18" x14ac:dyDescent="0.35">
      <c r="A333" s="16">
        <f t="shared" si="23"/>
        <v>47</v>
      </c>
      <c r="B333" s="2">
        <f>IF(ROW()=ROW(tbl_planning[[#Headers],[date]])+1,B329,B332+1)</f>
        <v>45982</v>
      </c>
      <c r="D333" t="s">
        <v>2</v>
      </c>
      <c r="E333" t="s">
        <v>3</v>
      </c>
      <c r="F333">
        <f t="shared" si="24"/>
        <v>0</v>
      </c>
      <c r="G333">
        <f t="shared" si="25"/>
        <v>0</v>
      </c>
      <c r="H333">
        <f t="shared" si="26"/>
        <v>0</v>
      </c>
      <c r="R333" s="17"/>
    </row>
    <row r="334" spans="1:18" x14ac:dyDescent="0.35">
      <c r="A334" s="16">
        <f t="shared" si="23"/>
        <v>47</v>
      </c>
      <c r="B334" s="2">
        <f>IF(ROW()=ROW(tbl_planning[[#Headers],[date]])+1,B330,B333+1)</f>
        <v>45983</v>
      </c>
      <c r="C334" t="s">
        <v>2</v>
      </c>
      <c r="D334" t="s">
        <v>1</v>
      </c>
      <c r="E334" t="s">
        <v>3</v>
      </c>
      <c r="F334">
        <f t="shared" si="24"/>
        <v>0</v>
      </c>
      <c r="G334">
        <f t="shared" si="25"/>
        <v>0</v>
      </c>
      <c r="H334">
        <f t="shared" si="26"/>
        <v>0</v>
      </c>
      <c r="R334" s="17"/>
    </row>
    <row r="335" spans="1:18" x14ac:dyDescent="0.35">
      <c r="A335" s="23">
        <f t="shared" si="23"/>
        <v>47</v>
      </c>
      <c r="B335" s="24">
        <f>IF(ROW()=ROW(tbl_planning[[#Headers],[date]])+1,B331,B334+1)</f>
        <v>45984</v>
      </c>
      <c r="C335" s="25" t="s">
        <v>2</v>
      </c>
      <c r="D335" s="25" t="s">
        <v>1</v>
      </c>
      <c r="E335" s="25" t="s">
        <v>3</v>
      </c>
      <c r="F335" s="25">
        <f t="shared" si="24"/>
        <v>0</v>
      </c>
      <c r="G335" s="25">
        <f t="shared" si="25"/>
        <v>0</v>
      </c>
      <c r="H335" s="25">
        <f t="shared" si="26"/>
        <v>0</v>
      </c>
      <c r="I335" s="25"/>
      <c r="J335" s="25"/>
      <c r="K335" s="25"/>
      <c r="L335" s="26"/>
      <c r="M335" s="26"/>
      <c r="N335" s="26"/>
      <c r="O335" s="25"/>
      <c r="P335" s="25"/>
      <c r="Q335" s="25"/>
      <c r="R335" s="27"/>
    </row>
    <row r="336" spans="1:18" x14ac:dyDescent="0.35">
      <c r="A336" s="16">
        <f t="shared" si="23"/>
        <v>48</v>
      </c>
      <c r="B336" s="2">
        <f>IF(ROW()=ROW(tbl_planning[[#Headers],[date]])+1,B332,B335+1)</f>
        <v>45985</v>
      </c>
      <c r="D336" t="s">
        <v>2</v>
      </c>
      <c r="E336" t="s">
        <v>1</v>
      </c>
      <c r="F336">
        <f t="shared" si="24"/>
        <v>0</v>
      </c>
      <c r="G336">
        <f t="shared" si="25"/>
        <v>0</v>
      </c>
      <c r="H336">
        <f t="shared" si="26"/>
        <v>0</v>
      </c>
      <c r="R336" s="17"/>
    </row>
    <row r="337" spans="1:18" x14ac:dyDescent="0.35">
      <c r="A337" s="16">
        <f t="shared" si="23"/>
        <v>48</v>
      </c>
      <c r="B337" s="2">
        <f>IF(ROW()=ROW(tbl_planning[[#Headers],[date]])+1,B333,B336+1)</f>
        <v>45986</v>
      </c>
      <c r="D337" t="s">
        <v>3</v>
      </c>
      <c r="E337" t="s">
        <v>1</v>
      </c>
      <c r="F337">
        <f t="shared" si="24"/>
        <v>0</v>
      </c>
      <c r="G337">
        <f t="shared" si="25"/>
        <v>0</v>
      </c>
      <c r="H337">
        <f t="shared" si="26"/>
        <v>0</v>
      </c>
      <c r="R337" s="17"/>
    </row>
    <row r="338" spans="1:18" x14ac:dyDescent="0.35">
      <c r="A338" s="16">
        <f t="shared" si="23"/>
        <v>48</v>
      </c>
      <c r="B338" s="2">
        <f>IF(ROW()=ROW(tbl_planning[[#Headers],[date]])+1,B334,B337+1)</f>
        <v>45987</v>
      </c>
      <c r="D338" t="s">
        <v>3</v>
      </c>
      <c r="E338" t="s">
        <v>2</v>
      </c>
      <c r="F338">
        <f t="shared" si="24"/>
        <v>0</v>
      </c>
      <c r="G338">
        <f t="shared" si="25"/>
        <v>0</v>
      </c>
      <c r="H338">
        <f t="shared" si="26"/>
        <v>0</v>
      </c>
      <c r="R338" s="17"/>
    </row>
    <row r="339" spans="1:18" x14ac:dyDescent="0.35">
      <c r="A339" s="16">
        <f t="shared" si="23"/>
        <v>48</v>
      </c>
      <c r="B339" s="2">
        <f>IF(ROW()=ROW(tbl_planning[[#Headers],[date]])+1,B335,B338+1)</f>
        <v>45988</v>
      </c>
      <c r="D339" t="s">
        <v>3</v>
      </c>
      <c r="E339" t="s">
        <v>2</v>
      </c>
      <c r="F339">
        <f t="shared" si="24"/>
        <v>0</v>
      </c>
      <c r="G339">
        <f t="shared" si="25"/>
        <v>0</v>
      </c>
      <c r="H339">
        <f t="shared" si="26"/>
        <v>0</v>
      </c>
      <c r="R339" s="17"/>
    </row>
    <row r="340" spans="1:18" x14ac:dyDescent="0.35">
      <c r="A340" s="16">
        <f t="shared" si="23"/>
        <v>48</v>
      </c>
      <c r="B340" s="2">
        <f>IF(ROW()=ROW(tbl_planning[[#Headers],[date]])+1,B336,B339+1)</f>
        <v>45989</v>
      </c>
      <c r="D340" t="s">
        <v>1</v>
      </c>
      <c r="E340" t="s">
        <v>34</v>
      </c>
      <c r="F340">
        <f t="shared" si="24"/>
        <v>0</v>
      </c>
      <c r="G340">
        <f t="shared" si="25"/>
        <v>0</v>
      </c>
      <c r="H340">
        <f t="shared" si="26"/>
        <v>0</v>
      </c>
      <c r="R340" s="17"/>
    </row>
    <row r="341" spans="1:18" x14ac:dyDescent="0.35">
      <c r="A341" s="16">
        <f t="shared" si="23"/>
        <v>48</v>
      </c>
      <c r="B341" s="2">
        <f>IF(ROW()=ROW(tbl_planning[[#Headers],[date]])+1,B337,B340+1)</f>
        <v>45990</v>
      </c>
      <c r="C341" t="s">
        <v>1</v>
      </c>
      <c r="D341" t="s">
        <v>2</v>
      </c>
      <c r="E341" t="s">
        <v>3</v>
      </c>
      <c r="F341">
        <f t="shared" si="24"/>
        <v>0</v>
      </c>
      <c r="G341">
        <f t="shared" si="25"/>
        <v>0</v>
      </c>
      <c r="H341">
        <f t="shared" si="26"/>
        <v>0</v>
      </c>
      <c r="R341" s="17"/>
    </row>
    <row r="342" spans="1:18" ht="15" thickBot="1" x14ac:dyDescent="0.4">
      <c r="A342" s="18">
        <f t="shared" si="23"/>
        <v>48</v>
      </c>
      <c r="B342" s="19">
        <f>IF(ROW()=ROW(tbl_planning[[#Headers],[date]])+1,B338,B341+1)</f>
        <v>45991</v>
      </c>
      <c r="C342" s="20" t="s">
        <v>1</v>
      </c>
      <c r="D342" s="20" t="s">
        <v>2</v>
      </c>
      <c r="E342" s="20" t="s">
        <v>3</v>
      </c>
      <c r="F342" s="20">
        <f t="shared" si="24"/>
        <v>0</v>
      </c>
      <c r="G342" s="20">
        <f t="shared" si="25"/>
        <v>0</v>
      </c>
      <c r="H342" s="20">
        <f t="shared" si="26"/>
        <v>0</v>
      </c>
      <c r="I342" s="20"/>
      <c r="J342" s="20"/>
      <c r="K342" s="20"/>
      <c r="L342" s="21"/>
      <c r="M342" s="21"/>
      <c r="N342" s="21"/>
      <c r="O342" s="20"/>
      <c r="P342" s="20"/>
      <c r="Q342" s="20"/>
      <c r="R342" s="22"/>
    </row>
    <row r="343" spans="1:18" x14ac:dyDescent="0.35">
      <c r="A343" s="11">
        <f t="shared" si="23"/>
        <v>49</v>
      </c>
      <c r="B343" s="12">
        <f>IF(ROW()=ROW(tbl_planning[[#Headers],[date]])+1,B339,B342+1)</f>
        <v>45992</v>
      </c>
      <c r="C343" s="13"/>
      <c r="D343" s="13" t="s">
        <v>2</v>
      </c>
      <c r="E343" s="13" t="s">
        <v>3</v>
      </c>
      <c r="F343" s="13">
        <f t="shared" si="24"/>
        <v>0</v>
      </c>
      <c r="G343" s="13">
        <f t="shared" si="25"/>
        <v>0</v>
      </c>
      <c r="H343" s="13">
        <f t="shared" si="26"/>
        <v>0</v>
      </c>
      <c r="I343" s="13"/>
      <c r="J343" s="13">
        <v>0</v>
      </c>
      <c r="K343" s="13">
        <v>0</v>
      </c>
      <c r="L343" s="14" t="s">
        <v>64</v>
      </c>
      <c r="M343" s="14" t="s">
        <v>65</v>
      </c>
      <c r="N343" s="14" t="s">
        <v>47</v>
      </c>
      <c r="O343" s="13">
        <v>84</v>
      </c>
      <c r="P343" s="13">
        <v>86</v>
      </c>
      <c r="Q343" s="13">
        <v>84</v>
      </c>
      <c r="R343" s="15"/>
    </row>
    <row r="344" spans="1:18" x14ac:dyDescent="0.35">
      <c r="A344" s="16">
        <f t="shared" si="23"/>
        <v>49</v>
      </c>
      <c r="B344" s="2">
        <f>IF(ROW()=ROW(tbl_planning[[#Headers],[date]])+1,B340,B343+1)</f>
        <v>45993</v>
      </c>
      <c r="D344" t="s">
        <v>1</v>
      </c>
      <c r="E344" t="s">
        <v>34</v>
      </c>
      <c r="F344">
        <f t="shared" si="24"/>
        <v>0</v>
      </c>
      <c r="G344">
        <f t="shared" si="25"/>
        <v>0</v>
      </c>
      <c r="H344">
        <f t="shared" si="26"/>
        <v>0</v>
      </c>
      <c r="R344" s="17"/>
    </row>
    <row r="345" spans="1:18" x14ac:dyDescent="0.35">
      <c r="A345" s="16">
        <f t="shared" si="23"/>
        <v>49</v>
      </c>
      <c r="B345" s="2">
        <f>IF(ROW()=ROW(tbl_planning[[#Headers],[date]])+1,B341,B344+1)</f>
        <v>45994</v>
      </c>
      <c r="D345" t="s">
        <v>1</v>
      </c>
      <c r="E345" t="s">
        <v>2</v>
      </c>
      <c r="F345">
        <f t="shared" si="24"/>
        <v>0</v>
      </c>
      <c r="G345">
        <f t="shared" si="25"/>
        <v>0</v>
      </c>
      <c r="H345">
        <f t="shared" si="26"/>
        <v>0</v>
      </c>
      <c r="R345" s="17"/>
    </row>
    <row r="346" spans="1:18" x14ac:dyDescent="0.35">
      <c r="A346" s="16">
        <f t="shared" si="23"/>
        <v>49</v>
      </c>
      <c r="B346" s="2">
        <f>IF(ROW()=ROW(tbl_planning[[#Headers],[date]])+1,B342,B345+1)</f>
        <v>45995</v>
      </c>
      <c r="D346" t="s">
        <v>3</v>
      </c>
      <c r="E346" t="s">
        <v>1</v>
      </c>
      <c r="F346">
        <f t="shared" si="24"/>
        <v>0</v>
      </c>
      <c r="G346">
        <f t="shared" si="25"/>
        <v>0</v>
      </c>
      <c r="H346">
        <f t="shared" si="26"/>
        <v>0</v>
      </c>
      <c r="R346" s="17"/>
    </row>
    <row r="347" spans="1:18" x14ac:dyDescent="0.35">
      <c r="A347" s="16">
        <f t="shared" si="23"/>
        <v>49</v>
      </c>
      <c r="B347" s="2">
        <f>IF(ROW()=ROW(tbl_planning[[#Headers],[date]])+1,B343,B346+1)</f>
        <v>45996</v>
      </c>
      <c r="D347" t="s">
        <v>2</v>
      </c>
      <c r="E347" t="s">
        <v>3</v>
      </c>
      <c r="F347">
        <f t="shared" si="24"/>
        <v>0</v>
      </c>
      <c r="G347">
        <f t="shared" si="25"/>
        <v>0</v>
      </c>
      <c r="H347">
        <f t="shared" si="26"/>
        <v>0</v>
      </c>
      <c r="R347" s="17"/>
    </row>
    <row r="348" spans="1:18" x14ac:dyDescent="0.35">
      <c r="A348" s="16">
        <f t="shared" si="23"/>
        <v>49</v>
      </c>
      <c r="B348" s="2">
        <f>IF(ROW()=ROW(tbl_planning[[#Headers],[date]])+1,B344,B347+1)</f>
        <v>45997</v>
      </c>
      <c r="C348" t="s">
        <v>1</v>
      </c>
      <c r="D348" t="s">
        <v>2</v>
      </c>
      <c r="E348" t="s">
        <v>3</v>
      </c>
      <c r="F348">
        <f t="shared" si="24"/>
        <v>0</v>
      </c>
      <c r="G348">
        <f t="shared" si="25"/>
        <v>0</v>
      </c>
      <c r="H348">
        <f t="shared" si="26"/>
        <v>0</v>
      </c>
      <c r="R348" s="17"/>
    </row>
    <row r="349" spans="1:18" x14ac:dyDescent="0.35">
      <c r="A349" s="23">
        <f t="shared" si="23"/>
        <v>49</v>
      </c>
      <c r="B349" s="24">
        <f>IF(ROW()=ROW(tbl_planning[[#Headers],[date]])+1,B345,B348+1)</f>
        <v>45998</v>
      </c>
      <c r="C349" s="25" t="s">
        <v>2</v>
      </c>
      <c r="D349" s="25" t="s">
        <v>1</v>
      </c>
      <c r="E349" s="25" t="s">
        <v>3</v>
      </c>
      <c r="F349" s="25">
        <f t="shared" si="24"/>
        <v>0</v>
      </c>
      <c r="G349" s="25">
        <f t="shared" si="25"/>
        <v>0</v>
      </c>
      <c r="H349" s="25">
        <f t="shared" si="26"/>
        <v>0</v>
      </c>
      <c r="I349" s="25"/>
      <c r="J349" s="25"/>
      <c r="K349" s="25"/>
      <c r="L349" s="26"/>
      <c r="M349" s="26"/>
      <c r="N349" s="26"/>
      <c r="O349" s="25"/>
      <c r="P349" s="25"/>
      <c r="Q349" s="25"/>
      <c r="R349" s="27"/>
    </row>
    <row r="350" spans="1:18" x14ac:dyDescent="0.35">
      <c r="A350" s="16">
        <f t="shared" si="23"/>
        <v>50</v>
      </c>
      <c r="B350" s="2">
        <f>IF(ROW()=ROW(tbl_planning[[#Headers],[date]])+1,B346,B349+1)</f>
        <v>45999</v>
      </c>
      <c r="D350" t="s">
        <v>1</v>
      </c>
      <c r="E350" t="s">
        <v>2</v>
      </c>
      <c r="F350">
        <f t="shared" si="24"/>
        <v>0</v>
      </c>
      <c r="G350">
        <f t="shared" si="25"/>
        <v>0</v>
      </c>
      <c r="H350">
        <f t="shared" si="26"/>
        <v>0</v>
      </c>
      <c r="R350" s="17"/>
    </row>
    <row r="351" spans="1:18" x14ac:dyDescent="0.35">
      <c r="A351" s="16">
        <f t="shared" si="23"/>
        <v>50</v>
      </c>
      <c r="B351" s="2">
        <f>IF(ROW()=ROW(tbl_planning[[#Headers],[date]])+1,B347,B350+1)</f>
        <v>46000</v>
      </c>
      <c r="D351" t="s">
        <v>3</v>
      </c>
      <c r="E351" t="s">
        <v>2</v>
      </c>
      <c r="F351">
        <f t="shared" si="24"/>
        <v>0</v>
      </c>
      <c r="G351">
        <f t="shared" si="25"/>
        <v>0</v>
      </c>
      <c r="H351">
        <f t="shared" si="26"/>
        <v>0</v>
      </c>
      <c r="R351" s="17"/>
    </row>
    <row r="352" spans="1:18" x14ac:dyDescent="0.35">
      <c r="A352" s="16">
        <f t="shared" si="23"/>
        <v>50</v>
      </c>
      <c r="B352" s="2">
        <f>IF(ROW()=ROW(tbl_planning[[#Headers],[date]])+1,B348,B351+1)</f>
        <v>46001</v>
      </c>
      <c r="D352" t="s">
        <v>3</v>
      </c>
      <c r="E352" t="s">
        <v>2</v>
      </c>
      <c r="F352">
        <f t="shared" si="24"/>
        <v>0</v>
      </c>
      <c r="G352">
        <f t="shared" si="25"/>
        <v>0</v>
      </c>
      <c r="H352">
        <f t="shared" si="26"/>
        <v>0</v>
      </c>
      <c r="R352" s="17"/>
    </row>
    <row r="353" spans="1:18" x14ac:dyDescent="0.35">
      <c r="A353" s="16">
        <f t="shared" si="23"/>
        <v>50</v>
      </c>
      <c r="B353" s="2">
        <f>IF(ROW()=ROW(tbl_planning[[#Headers],[date]])+1,B349,B352+1)</f>
        <v>46002</v>
      </c>
      <c r="D353" t="s">
        <v>1</v>
      </c>
      <c r="E353" t="s">
        <v>34</v>
      </c>
      <c r="F353">
        <f t="shared" si="24"/>
        <v>0</v>
      </c>
      <c r="G353">
        <f t="shared" si="25"/>
        <v>0</v>
      </c>
      <c r="H353">
        <f t="shared" si="26"/>
        <v>0</v>
      </c>
      <c r="R353" s="17"/>
    </row>
    <row r="354" spans="1:18" x14ac:dyDescent="0.35">
      <c r="A354" s="16">
        <f t="shared" si="23"/>
        <v>50</v>
      </c>
      <c r="B354" s="2">
        <f>IF(ROW()=ROW(tbl_planning[[#Headers],[date]])+1,B350,B353+1)</f>
        <v>46003</v>
      </c>
      <c r="D354" t="s">
        <v>3</v>
      </c>
      <c r="E354" t="s">
        <v>1</v>
      </c>
      <c r="F354">
        <f t="shared" si="24"/>
        <v>0</v>
      </c>
      <c r="G354">
        <f t="shared" si="25"/>
        <v>0</v>
      </c>
      <c r="H354">
        <f t="shared" si="26"/>
        <v>0</v>
      </c>
      <c r="R354" s="17"/>
    </row>
    <row r="355" spans="1:18" x14ac:dyDescent="0.35">
      <c r="A355" s="16">
        <f t="shared" si="23"/>
        <v>50</v>
      </c>
      <c r="B355" s="2">
        <f>IF(ROW()=ROW(tbl_planning[[#Headers],[date]])+1,B351,B354+1)</f>
        <v>46004</v>
      </c>
      <c r="C355" t="s">
        <v>2</v>
      </c>
      <c r="D355" t="s">
        <v>3</v>
      </c>
      <c r="E355" t="s">
        <v>1</v>
      </c>
      <c r="F355">
        <f t="shared" si="24"/>
        <v>0</v>
      </c>
      <c r="G355">
        <f t="shared" si="25"/>
        <v>0</v>
      </c>
      <c r="H355">
        <f t="shared" si="26"/>
        <v>0</v>
      </c>
      <c r="R355" s="17"/>
    </row>
    <row r="356" spans="1:18" ht="15" thickBot="1" x14ac:dyDescent="0.4">
      <c r="A356" s="18">
        <f t="shared" si="23"/>
        <v>50</v>
      </c>
      <c r="B356" s="19">
        <f>IF(ROW()=ROW(tbl_planning[[#Headers],[date]])+1,B352,B355+1)</f>
        <v>46005</v>
      </c>
      <c r="C356" s="20" t="s">
        <v>2</v>
      </c>
      <c r="D356" s="20" t="s">
        <v>3</v>
      </c>
      <c r="E356" s="20" t="s">
        <v>1</v>
      </c>
      <c r="F356" s="20">
        <f t="shared" si="24"/>
        <v>0</v>
      </c>
      <c r="G356" s="20">
        <f t="shared" si="25"/>
        <v>0</v>
      </c>
      <c r="H356" s="20">
        <f t="shared" si="26"/>
        <v>0</v>
      </c>
      <c r="I356" s="20"/>
      <c r="J356" s="20"/>
      <c r="K356" s="20"/>
      <c r="L356" s="21"/>
      <c r="M356" s="21"/>
      <c r="N356" s="21"/>
      <c r="O356" s="20"/>
      <c r="P356" s="20"/>
      <c r="Q356" s="20"/>
      <c r="R356" s="22"/>
    </row>
    <row r="357" spans="1:18" x14ac:dyDescent="0.35">
      <c r="A357" s="11">
        <f t="shared" ref="A357:A372" si="27">_xlfn.ISOWEEKNUM(B357)</f>
        <v>51</v>
      </c>
      <c r="B357" s="12">
        <f>IF(ROW()=ROW(tbl_planning[[#Headers],[date]])+1,B353,B356+1)</f>
        <v>46006</v>
      </c>
      <c r="C357" s="13"/>
      <c r="D357" s="13" t="s">
        <v>2</v>
      </c>
      <c r="E357" s="13" t="s">
        <v>34</v>
      </c>
      <c r="F357" s="13">
        <f t="shared" si="24"/>
        <v>0</v>
      </c>
      <c r="G357" s="13">
        <f t="shared" si="25"/>
        <v>0</v>
      </c>
      <c r="H357" s="13">
        <f t="shared" si="26"/>
        <v>0</v>
      </c>
      <c r="I357" s="13"/>
      <c r="J357" s="13">
        <v>0</v>
      </c>
      <c r="K357" s="13">
        <v>0</v>
      </c>
      <c r="L357" s="14" t="s">
        <v>66</v>
      </c>
      <c r="M357" s="14" t="s">
        <v>45</v>
      </c>
      <c r="N357" s="14" t="s">
        <v>44</v>
      </c>
      <c r="O357" s="13">
        <v>84</v>
      </c>
      <c r="P357" s="13">
        <v>84</v>
      </c>
      <c r="Q357" s="13">
        <v>86</v>
      </c>
      <c r="R357" s="15"/>
    </row>
    <row r="358" spans="1:18" x14ac:dyDescent="0.35">
      <c r="A358" s="16">
        <f t="shared" si="27"/>
        <v>51</v>
      </c>
      <c r="B358" s="2">
        <f>IF(ROW()=ROW(tbl_planning[[#Headers],[date]])+1,B354,B357+1)</f>
        <v>46007</v>
      </c>
      <c r="D358" t="s">
        <v>3</v>
      </c>
      <c r="E358" t="s">
        <v>2</v>
      </c>
      <c r="F358">
        <f t="shared" si="24"/>
        <v>0</v>
      </c>
      <c r="G358">
        <f t="shared" si="25"/>
        <v>0</v>
      </c>
      <c r="H358">
        <f t="shared" si="26"/>
        <v>0</v>
      </c>
      <c r="R358" s="17"/>
    </row>
    <row r="359" spans="1:18" x14ac:dyDescent="0.35">
      <c r="A359" s="16">
        <f t="shared" si="27"/>
        <v>51</v>
      </c>
      <c r="B359" s="2">
        <f>IF(ROW()=ROW(tbl_planning[[#Headers],[date]])+1,B355,B358+1)</f>
        <v>46008</v>
      </c>
      <c r="D359" t="s">
        <v>1</v>
      </c>
      <c r="E359" t="s">
        <v>3</v>
      </c>
      <c r="F359">
        <f t="shared" si="24"/>
        <v>0</v>
      </c>
      <c r="G359">
        <f t="shared" si="25"/>
        <v>0</v>
      </c>
      <c r="H359">
        <f t="shared" si="26"/>
        <v>0</v>
      </c>
      <c r="R359" s="17"/>
    </row>
    <row r="360" spans="1:18" x14ac:dyDescent="0.35">
      <c r="A360" s="16">
        <f t="shared" si="27"/>
        <v>51</v>
      </c>
      <c r="B360" s="2">
        <f>IF(ROW()=ROW(tbl_planning[[#Headers],[date]])+1,B356,B359+1)</f>
        <v>46009</v>
      </c>
      <c r="D360" t="s">
        <v>1</v>
      </c>
      <c r="E360" t="s">
        <v>3</v>
      </c>
      <c r="F360">
        <f t="shared" si="24"/>
        <v>0</v>
      </c>
      <c r="G360">
        <f t="shared" si="25"/>
        <v>0</v>
      </c>
      <c r="H360">
        <f t="shared" si="26"/>
        <v>0</v>
      </c>
      <c r="R360" s="17"/>
    </row>
    <row r="361" spans="1:18" x14ac:dyDescent="0.35">
      <c r="A361" s="16">
        <f t="shared" si="27"/>
        <v>51</v>
      </c>
      <c r="B361" s="2">
        <f>IF(ROW()=ROW(tbl_planning[[#Headers],[date]])+1,B357,B360+1)</f>
        <v>46010</v>
      </c>
      <c r="D361" t="s">
        <v>1</v>
      </c>
      <c r="E361" t="s">
        <v>2</v>
      </c>
      <c r="F361">
        <f t="shared" si="24"/>
        <v>0</v>
      </c>
      <c r="G361">
        <f t="shared" si="25"/>
        <v>0</v>
      </c>
      <c r="H361">
        <f t="shared" si="26"/>
        <v>0</v>
      </c>
      <c r="R361" s="17"/>
    </row>
    <row r="362" spans="1:18" x14ac:dyDescent="0.35">
      <c r="A362" s="16">
        <f t="shared" si="27"/>
        <v>51</v>
      </c>
      <c r="B362" s="2">
        <f>IF(ROW()=ROW(tbl_planning[[#Headers],[date]])+1,B358,B361+1)</f>
        <v>46011</v>
      </c>
      <c r="C362" t="s">
        <v>1</v>
      </c>
      <c r="D362" t="s">
        <v>3</v>
      </c>
      <c r="E362" t="s">
        <v>2</v>
      </c>
      <c r="F362">
        <f t="shared" si="24"/>
        <v>0</v>
      </c>
      <c r="G362">
        <f t="shared" si="25"/>
        <v>0</v>
      </c>
      <c r="H362">
        <f t="shared" si="26"/>
        <v>0</v>
      </c>
      <c r="R362" s="17"/>
    </row>
    <row r="363" spans="1:18" x14ac:dyDescent="0.35">
      <c r="A363" s="23">
        <f t="shared" si="27"/>
        <v>51</v>
      </c>
      <c r="B363" s="24">
        <f>IF(ROW()=ROW(tbl_planning[[#Headers],[date]])+1,B359,B362+1)</f>
        <v>46012</v>
      </c>
      <c r="C363" s="25" t="s">
        <v>1</v>
      </c>
      <c r="D363" s="25" t="s">
        <v>3</v>
      </c>
      <c r="E363" s="25" t="s">
        <v>2</v>
      </c>
      <c r="F363" s="25">
        <f t="shared" si="24"/>
        <v>0</v>
      </c>
      <c r="G363" s="25">
        <f t="shared" si="25"/>
        <v>0</v>
      </c>
      <c r="H363" s="25">
        <f t="shared" si="26"/>
        <v>0</v>
      </c>
      <c r="I363" s="25"/>
      <c r="J363" s="25"/>
      <c r="K363" s="25"/>
      <c r="L363" s="26"/>
      <c r="M363" s="26"/>
      <c r="N363" s="26"/>
      <c r="O363" s="25"/>
      <c r="P363" s="25"/>
      <c r="Q363" s="25"/>
      <c r="R363" s="27"/>
    </row>
    <row r="364" spans="1:18" x14ac:dyDescent="0.35">
      <c r="A364" s="16">
        <f t="shared" si="27"/>
        <v>52</v>
      </c>
      <c r="B364" s="2">
        <f>IF(ROW()=ROW(tbl_planning[[#Headers],[date]])+1,B360,B363+1)</f>
        <v>46013</v>
      </c>
      <c r="D364" t="s">
        <v>3</v>
      </c>
      <c r="E364" t="s">
        <v>1</v>
      </c>
      <c r="F364">
        <f t="shared" si="24"/>
        <v>0</v>
      </c>
      <c r="G364">
        <f t="shared" si="25"/>
        <v>0</v>
      </c>
      <c r="H364">
        <f t="shared" si="26"/>
        <v>0</v>
      </c>
      <c r="R364" s="17"/>
    </row>
    <row r="365" spans="1:18" x14ac:dyDescent="0.35">
      <c r="A365" s="16">
        <f t="shared" si="27"/>
        <v>52</v>
      </c>
      <c r="B365" s="2">
        <f>IF(ROW()=ROW(tbl_planning[[#Headers],[date]])+1,B361,B364+1)</f>
        <v>46014</v>
      </c>
      <c r="D365" t="s">
        <v>2</v>
      </c>
      <c r="E365" t="s">
        <v>3</v>
      </c>
      <c r="F365">
        <f t="shared" si="24"/>
        <v>0</v>
      </c>
      <c r="G365">
        <f t="shared" si="25"/>
        <v>0</v>
      </c>
      <c r="H365">
        <f t="shared" si="26"/>
        <v>0</v>
      </c>
      <c r="R365" s="17"/>
    </row>
    <row r="366" spans="1:18" x14ac:dyDescent="0.35">
      <c r="A366" s="16">
        <f t="shared" si="27"/>
        <v>52</v>
      </c>
      <c r="B366" s="2">
        <f>IF(ROW()=ROW(tbl_planning[[#Headers],[date]])+1,B362,B365+1)</f>
        <v>46015</v>
      </c>
      <c r="D366" t="s">
        <v>2</v>
      </c>
      <c r="E366" t="s">
        <v>3</v>
      </c>
      <c r="F366">
        <f t="shared" si="24"/>
        <v>0</v>
      </c>
      <c r="G366">
        <f t="shared" si="25"/>
        <v>0</v>
      </c>
      <c r="H366">
        <f t="shared" si="26"/>
        <v>0</v>
      </c>
      <c r="R366" s="17"/>
    </row>
    <row r="367" spans="1:18" x14ac:dyDescent="0.35">
      <c r="A367" s="16">
        <f t="shared" si="27"/>
        <v>52</v>
      </c>
      <c r="B367" s="2">
        <f>IF(ROW()=ROW(tbl_planning[[#Headers],[date]])+1,B363,B366+1)</f>
        <v>46016</v>
      </c>
      <c r="D367" t="s">
        <v>1</v>
      </c>
      <c r="E367" t="s">
        <v>34</v>
      </c>
      <c r="F367">
        <f t="shared" si="24"/>
        <v>0</v>
      </c>
      <c r="G367">
        <f t="shared" si="25"/>
        <v>0</v>
      </c>
      <c r="H367">
        <f t="shared" si="26"/>
        <v>0</v>
      </c>
      <c r="R367" s="17"/>
    </row>
    <row r="368" spans="1:18" x14ac:dyDescent="0.35">
      <c r="A368" s="16">
        <f t="shared" si="27"/>
        <v>52</v>
      </c>
      <c r="B368" s="2">
        <f>IF(ROW()=ROW(tbl_planning[[#Headers],[date]])+1,B364,B367+1)</f>
        <v>46017</v>
      </c>
      <c r="D368" t="s">
        <v>2</v>
      </c>
      <c r="E368" t="s">
        <v>1</v>
      </c>
      <c r="F368">
        <f t="shared" si="24"/>
        <v>0</v>
      </c>
      <c r="G368">
        <f t="shared" si="25"/>
        <v>0</v>
      </c>
      <c r="H368">
        <f t="shared" si="26"/>
        <v>0</v>
      </c>
      <c r="R368" s="17"/>
    </row>
    <row r="369" spans="1:18" x14ac:dyDescent="0.35">
      <c r="A369" s="16">
        <f t="shared" si="27"/>
        <v>52</v>
      </c>
      <c r="B369" s="2">
        <f>IF(ROW()=ROW(tbl_planning[[#Headers],[date]])+1,B365,B368+1)</f>
        <v>46018</v>
      </c>
      <c r="C369" t="s">
        <v>3</v>
      </c>
      <c r="D369" t="s">
        <v>2</v>
      </c>
      <c r="E369" t="s">
        <v>1</v>
      </c>
      <c r="F369">
        <f t="shared" si="24"/>
        <v>0</v>
      </c>
      <c r="G369">
        <f t="shared" si="25"/>
        <v>0</v>
      </c>
      <c r="H369">
        <f t="shared" si="26"/>
        <v>0</v>
      </c>
      <c r="R369" s="17"/>
    </row>
    <row r="370" spans="1:18" ht="15" thickBot="1" x14ac:dyDescent="0.4">
      <c r="A370" s="18">
        <f t="shared" si="27"/>
        <v>52</v>
      </c>
      <c r="B370" s="19">
        <f>IF(ROW()=ROW(tbl_planning[[#Headers],[date]])+1,B366,B369+1)</f>
        <v>46019</v>
      </c>
      <c r="C370" s="20" t="s">
        <v>2</v>
      </c>
      <c r="D370" s="20" t="s">
        <v>3</v>
      </c>
      <c r="E370" s="20" t="s">
        <v>1</v>
      </c>
      <c r="F370" s="20">
        <f t="shared" si="24"/>
        <v>0</v>
      </c>
      <c r="G370" s="20">
        <f t="shared" si="25"/>
        <v>0</v>
      </c>
      <c r="H370" s="20">
        <f t="shared" si="26"/>
        <v>0</v>
      </c>
      <c r="I370" s="20"/>
      <c r="J370" s="20"/>
      <c r="K370" s="20"/>
      <c r="L370" s="21"/>
      <c r="M370" s="21"/>
      <c r="N370" s="21"/>
      <c r="O370" s="20"/>
      <c r="P370" s="20"/>
      <c r="Q370" s="20"/>
      <c r="R370" s="22"/>
    </row>
    <row r="371" spans="1:18" x14ac:dyDescent="0.35">
      <c r="A371" s="29">
        <f t="shared" si="27"/>
        <v>1</v>
      </c>
      <c r="B371" s="2">
        <f>IF(ROW()=ROW(tbl_planning[[#Headers],[date]])+1,B367,B370+1)</f>
        <v>46020</v>
      </c>
      <c r="F371">
        <f t="shared" si="24"/>
        <v>0</v>
      </c>
      <c r="G371">
        <f t="shared" si="25"/>
        <v>0</v>
      </c>
      <c r="H371">
        <f t="shared" si="26"/>
        <v>0</v>
      </c>
    </row>
    <row r="372" spans="1:18" x14ac:dyDescent="0.35">
      <c r="A372" s="29">
        <f t="shared" si="27"/>
        <v>1</v>
      </c>
      <c r="B372" s="2">
        <f>IF(ROW()=ROW(tbl_planning[[#Headers],[date]])+1,B368,B371+1)</f>
        <v>46021</v>
      </c>
      <c r="F372">
        <f t="shared" si="24"/>
        <v>0</v>
      </c>
      <c r="G372">
        <f t="shared" si="25"/>
        <v>0</v>
      </c>
      <c r="H372">
        <f t="shared" si="26"/>
        <v>0</v>
      </c>
    </row>
  </sheetData>
  <mergeCells count="4">
    <mergeCell ref="A1:B1"/>
    <mergeCell ref="C2:E2"/>
    <mergeCell ref="C1:E1"/>
    <mergeCell ref="A2:B2"/>
  </mergeCells>
  <phoneticPr fontId="2" type="noConversion"/>
  <conditionalFormatting sqref="C7:E372">
    <cfRule type="expression" dxfId="16" priority="3">
      <formula>C7=$X$2</formula>
    </cfRule>
    <cfRule type="expression" dxfId="15" priority="4">
      <formula>C7="ext"</formula>
    </cfRule>
  </conditionalFormatting>
  <conditionalFormatting sqref="N2:P2">
    <cfRule type="expression" dxfId="14" priority="2">
      <formula>N2&gt;86</formula>
    </cfRule>
  </conditionalFormatting>
  <conditionalFormatting sqref="K2:M2">
    <cfRule type="expression" dxfId="13" priority="1">
      <formula>NOT(ISNUMBER(SEARCH("00",K2)))</formula>
    </cfRule>
  </conditionalFormatting>
  <dataValidations count="1">
    <dataValidation type="list" allowBlank="1" showInputMessage="1" showErrorMessage="1" sqref="X2" xr:uid="{1A43DCC6-9F7B-44E7-85C8-AEF8E19CCA70}">
      <formula1>Agents</formula1>
    </dataValidation>
  </dataValidation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A3E8E-BB64-47AD-8E80-0A93910DDBC2}">
  <sheetPr codeName="Blad2"/>
  <dimension ref="C1:N7"/>
  <sheetViews>
    <sheetView workbookViewId="0">
      <selection activeCell="H16" sqref="H16"/>
    </sheetView>
  </sheetViews>
  <sheetFormatPr baseColWidth="10" defaultColWidth="11.453125" defaultRowHeight="14.5" x14ac:dyDescent="0.35"/>
  <cols>
    <col min="3" max="3" width="17.7265625" style="7" customWidth="1"/>
    <col min="4" max="6" width="11.453125" style="7"/>
  </cols>
  <sheetData>
    <row r="1" spans="3:14" x14ac:dyDescent="0.35">
      <c r="E1" s="9">
        <f ca="1">+E2/MIN(tbl_agents[lu-ve])</f>
        <v>5.6451612903225805E-2</v>
      </c>
      <c r="F1" s="9">
        <f>+F2/MIN(tbl_agents[heures])</f>
        <v>4.3744531933508314E-3</v>
      </c>
    </row>
    <row r="2" spans="3:14" x14ac:dyDescent="0.35">
      <c r="D2" s="7" t="s">
        <v>37</v>
      </c>
      <c r="E2" s="7">
        <f ca="1">MAX(tbl_agents[lu-ve])-MIN(tbl_agents[lu-ve])</f>
        <v>7</v>
      </c>
      <c r="F2" s="7">
        <f>MAX(tbl_agents[heures])-MIN(tbl_agents[heures])</f>
        <v>10</v>
      </c>
    </row>
    <row r="3" spans="3:14" x14ac:dyDescent="0.35">
      <c r="D3" s="7">
        <f ca="1">SUM(tbl_agents[weekend])</f>
        <v>312</v>
      </c>
      <c r="E3" s="7">
        <f ca="1">SUM(tbl_agents[lu-ve])</f>
        <v>382</v>
      </c>
    </row>
    <row r="4" spans="3:14" x14ac:dyDescent="0.35">
      <c r="C4" s="7" t="s">
        <v>0</v>
      </c>
      <c r="D4" s="7" t="s">
        <v>17</v>
      </c>
      <c r="E4" s="7" t="s">
        <v>18</v>
      </c>
      <c r="F4" s="7" t="s">
        <v>36</v>
      </c>
      <c r="G4" s="7" t="s">
        <v>38</v>
      </c>
      <c r="I4" t="s">
        <v>9</v>
      </c>
      <c r="M4" t="s">
        <v>11</v>
      </c>
    </row>
    <row r="5" spans="3:14" x14ac:dyDescent="0.35">
      <c r="C5" s="7" t="s">
        <v>1</v>
      </c>
      <c r="D5" s="7" cm="1">
        <f t="array" aca="1" ref="D5" ca="1">SUMPRODUCT((Planning=tbl_agents[[#This Row],[Nom des Agents]])*(WEEKDAY(Dates,2)&gt;5))</f>
        <v>104</v>
      </c>
      <c r="E5" s="7" cm="1">
        <f t="array" aca="1" ref="E5" ca="1">SUMPRODUCT((Planning=tbl_agents[[#This Row],[Nom des Agents]])*(WEEKDAY(Dates,2)&lt;5))</f>
        <v>124</v>
      </c>
      <c r="F5" s="8">
        <f>+PLANNING!O5</f>
        <v>2288</v>
      </c>
      <c r="G5" s="28">
        <f ca="1">+tbl_agents[[#This Row],[heures]]/SUM(tbl_agents[[#This Row],[weekend]:[lu-ve]])</f>
        <v>10.035087719298245</v>
      </c>
      <c r="I5" t="s">
        <v>8</v>
      </c>
      <c r="J5">
        <v>7</v>
      </c>
      <c r="M5" t="s">
        <v>6</v>
      </c>
      <c r="N5">
        <v>7</v>
      </c>
    </row>
    <row r="6" spans="3:14" x14ac:dyDescent="0.35">
      <c r="C6" s="7" t="s">
        <v>2</v>
      </c>
      <c r="D6" s="7" cm="1">
        <f t="array" aca="1" ref="D6" ca="1">SUMPRODUCT((Planning=tbl_agents[[#This Row],[Nom des Agents]])*(WEEKDAY(Dates,2)&gt;5))</f>
        <v>104</v>
      </c>
      <c r="E6" s="7" cm="1">
        <f t="array" aca="1" ref="E6" ca="1">SUMPRODUCT((Planning=tbl_agents[[#This Row],[Nom des Agents]])*(WEEKDAY(Dates,2)&lt;5))</f>
        <v>127</v>
      </c>
      <c r="F6" s="8">
        <f>+PLANNING!P5</f>
        <v>2286</v>
      </c>
      <c r="G6" s="28">
        <f ca="1">+tbl_agents[[#This Row],[heures]]/SUM(tbl_agents[[#This Row],[weekend]:[lu-ve]])</f>
        <v>9.896103896103897</v>
      </c>
      <c r="I6" t="s">
        <v>10</v>
      </c>
      <c r="J6">
        <v>11</v>
      </c>
      <c r="M6" t="s">
        <v>8</v>
      </c>
      <c r="N6">
        <v>7</v>
      </c>
    </row>
    <row r="7" spans="3:14" x14ac:dyDescent="0.35">
      <c r="C7" s="7" t="s">
        <v>3</v>
      </c>
      <c r="D7" s="7" cm="1">
        <f t="array" aca="1" ref="D7" ca="1">SUMPRODUCT((Planning=tbl_agents[[#This Row],[Nom des Agents]])*(WEEKDAY(Dates,2)&gt;5))</f>
        <v>104</v>
      </c>
      <c r="E7" s="7" cm="1">
        <f t="array" aca="1" ref="E7" ca="1">SUMPRODUCT((Planning=tbl_agents[[#This Row],[Nom des Agents]])*(WEEKDAY(Dates,2)&lt;5))</f>
        <v>131</v>
      </c>
      <c r="F7" s="8">
        <f>+PLANNING!Q5</f>
        <v>2296</v>
      </c>
      <c r="G7" s="28">
        <f ca="1">+tbl_agents[[#This Row],[heures]]/SUM(tbl_agents[[#This Row],[weekend]:[lu-ve]])</f>
        <v>9.7702127659574476</v>
      </c>
      <c r="M7" t="s">
        <v>7</v>
      </c>
      <c r="N7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9755ba-f8cd-4758-9eb4-8d6690c528ba" xsi:nil="true"/>
    <lcf76f155ced4ddcb4097134ff3c332f xmlns="75115744-50ea-4ea7-ad2f-c6768a5ae8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BE52F0C454534DAABAB539F9E717BF" ma:contentTypeVersion="15" ma:contentTypeDescription="Crée un document." ma:contentTypeScope="" ma:versionID="0bf1857be9630f5afc8a8cdd9b628b8c">
  <xsd:schema xmlns:xsd="http://www.w3.org/2001/XMLSchema" xmlns:xs="http://www.w3.org/2001/XMLSchema" xmlns:p="http://schemas.microsoft.com/office/2006/metadata/properties" xmlns:ns2="2c9755ba-f8cd-4758-9eb4-8d6690c528ba" xmlns:ns3="75115744-50ea-4ea7-ad2f-c6768a5ae848" targetNamespace="http://schemas.microsoft.com/office/2006/metadata/properties" ma:root="true" ma:fieldsID="d55c0eb894868711844927809597f239" ns2:_="" ns3:_="">
    <xsd:import namespace="2c9755ba-f8cd-4758-9eb4-8d6690c528ba"/>
    <xsd:import namespace="75115744-50ea-4ea7-ad2f-c6768a5ae84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755ba-f8cd-4758-9eb4-8d6690c528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df5fcc4-2181-4831-95aa-fadcfabb13b0}" ma:internalName="TaxCatchAll" ma:showField="CatchAllData" ma:web="2c9755ba-f8cd-4758-9eb4-8d6690c528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15744-50ea-4ea7-ad2f-c6768a5ae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9158e2b-e5f8-4ccd-bbd3-67f70fe9e4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C3195D-74F2-4AAA-9174-0B806F5B5D23}">
  <ds:schemaRefs>
    <ds:schemaRef ds:uri="http://schemas.microsoft.com/office/2006/metadata/properties"/>
    <ds:schemaRef ds:uri="http://schemas.microsoft.com/office/infopath/2007/PartnerControls"/>
    <ds:schemaRef ds:uri="2c9755ba-f8cd-4758-9eb4-8d6690c528ba"/>
    <ds:schemaRef ds:uri="75115744-50ea-4ea7-ad2f-c6768a5ae848"/>
  </ds:schemaRefs>
</ds:datastoreItem>
</file>

<file path=customXml/itemProps2.xml><?xml version="1.0" encoding="utf-8"?>
<ds:datastoreItem xmlns:ds="http://schemas.openxmlformats.org/officeDocument/2006/customXml" ds:itemID="{2571B47A-230C-48F4-A463-9230EB15C8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FF6E1E-95EB-416F-A560-B769B921B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9755ba-f8cd-4758-9eb4-8d6690c528ba"/>
    <ds:schemaRef ds:uri="75115744-50ea-4ea7-ad2f-c6768a5a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</vt:lpstr>
      <vt:lpstr>BD</vt:lpstr>
      <vt:lpstr>_X</vt:lpstr>
      <vt:lpstr>Agents</vt:lpstr>
      <vt:lpstr>Dates</vt:lpstr>
      <vt:lpstr>pen1_</vt:lpstr>
      <vt:lpstr>Penalites</vt:lpstr>
      <vt:lpstr>Quinzaine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Sassi</dc:creator>
  <cp:lastModifiedBy>Selim Sassi</cp:lastModifiedBy>
  <cp:lastPrinted>2024-12-05T10:09:53Z</cp:lastPrinted>
  <dcterms:created xsi:type="dcterms:W3CDTF">2024-09-28T15:50:22Z</dcterms:created>
  <dcterms:modified xsi:type="dcterms:W3CDTF">2024-12-18T08:41:07Z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0x01010084BE52F0C454534DAABAB539F9E717BF</vt:lpwstr>
  </property>
  <property fmtid="{D5CDD505-2E9C-101B-9397-08002B2CF9AE}" pid="3" name="MediaServiceImageTags">
    <vt:lpwstr/>
  </property>
</Properties>
</file>