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showInkAnnotation="0" codeName="ThisWorkbook" defaultThemeVersion="124226"/>
  <bookViews>
    <workbookView xWindow="0" yWindow="0" windowWidth="15600" windowHeight="7755" activeTab="1"/>
  </bookViews>
  <sheets>
    <sheet name="Listes des articles" sheetId="2" r:id="rId1"/>
    <sheet name="Devis" sheetId="1" r:id="rId2"/>
    <sheet name="Facture" sheetId="7" r:id="rId3"/>
  </sheets>
  <definedNames>
    <definedName name="_xlnm.Print_Titles" localSheetId="1">Devis!$38:$38</definedName>
    <definedName name="_xlnm.Print_Titles" localSheetId="2">Facture!$38:$38</definedName>
    <definedName name="liste_Inventaire" localSheetId="2">Inventaire[Designation]</definedName>
    <definedName name="liste_Inventaire">Inventaire[Designation]</definedName>
    <definedName name="liste_Prix" localSheetId="2">Inventaire[Prix unitaire]</definedName>
    <definedName name="liste_Prix">Inventaire[Prix unitaire]</definedName>
  </definedNames>
  <calcPr calcId="144525"/>
</workbook>
</file>

<file path=xl/calcChain.xml><?xml version="1.0" encoding="utf-8"?>
<calcChain xmlns="http://schemas.openxmlformats.org/spreadsheetml/2006/main">
  <c r="E40" i="7" l="1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39" i="7"/>
  <c r="E23" i="7"/>
  <c r="E24" i="7"/>
  <c r="B9" i="7"/>
  <c r="E2" i="7"/>
  <c r="E1" i="7"/>
  <c r="D57" i="1" l="1"/>
  <c r="E57" i="1" s="1"/>
  <c r="D56" i="1" l="1"/>
  <c r="E56" i="1" s="1"/>
  <c r="D55" i="1"/>
  <c r="E55" i="1" s="1"/>
  <c r="D54" i="1"/>
  <c r="E54" i="1" s="1"/>
  <c r="D53" i="1"/>
  <c r="E53" i="1" s="1"/>
  <c r="D52" i="1"/>
  <c r="E52" i="1" s="1"/>
  <c r="D51" i="1"/>
  <c r="E51" i="1" s="1"/>
  <c r="D50" i="1"/>
  <c r="E50" i="1" s="1"/>
  <c r="D49" i="1"/>
  <c r="E49" i="1" s="1"/>
  <c r="D48" i="1"/>
  <c r="E48" i="1" s="1"/>
  <c r="D47" i="1"/>
  <c r="E47" i="1" s="1"/>
  <c r="D46" i="1"/>
  <c r="E46" i="1" s="1"/>
  <c r="D45" i="1"/>
  <c r="E45" i="1" s="1"/>
  <c r="D44" i="1"/>
  <c r="E44" i="1" s="1"/>
  <c r="D43" i="1"/>
  <c r="E43" i="1" s="1"/>
  <c r="D42" i="1"/>
  <c r="E42" i="1" s="1"/>
  <c r="D41" i="1"/>
  <c r="E41" i="1" s="1"/>
  <c r="D40" i="1"/>
  <c r="E40" i="1" s="1"/>
  <c r="D39" i="1" l="1"/>
  <c r="E39" i="1" s="1"/>
  <c r="E20" i="1" s="1"/>
  <c r="E20" i="7" s="1"/>
  <c r="E21" i="1" l="1"/>
  <c r="E1" i="1"/>
  <c r="E22" i="1" l="1"/>
  <c r="E21" i="7"/>
  <c r="E25" i="1" l="1"/>
  <c r="E25" i="7" s="1"/>
  <c r="E22" i="7"/>
</calcChain>
</file>

<file path=xl/sharedStrings.xml><?xml version="1.0" encoding="utf-8"?>
<sst xmlns="http://schemas.openxmlformats.org/spreadsheetml/2006/main" count="134" uniqueCount="71">
  <si>
    <t xml:space="preserve">ELECTRICITE GENERALE </t>
  </si>
  <si>
    <t>Designation</t>
  </si>
  <si>
    <t>Quantité(s)</t>
  </si>
  <si>
    <t>Unité(s)</t>
  </si>
  <si>
    <t>Prix unitaire</t>
  </si>
  <si>
    <t xml:space="preserve">Appareillage ODACE de chez Schneider Electric </t>
  </si>
  <si>
    <t xml:space="preserve">Tableau de distribution en disjoncteurs Schneider Electric </t>
  </si>
  <si>
    <t>Un va et vient un centre</t>
  </si>
  <si>
    <t>Un interrupteur une applique sur évier</t>
  </si>
  <si>
    <t>Prise 10/16 A BI+T</t>
  </si>
  <si>
    <t>Prise 16A BI+T Lave vaisselle</t>
  </si>
  <si>
    <t>Prise 20A BI+T four</t>
  </si>
  <si>
    <t>Sortie 32A plaques</t>
  </si>
  <si>
    <t>Prise RJ 45</t>
  </si>
  <si>
    <t>Prise télévision</t>
  </si>
  <si>
    <t>Un interrupteur un centre</t>
  </si>
  <si>
    <t>Un interrupteur une applique sur lavabo</t>
  </si>
  <si>
    <t>Mise à la terre sanitaire</t>
  </si>
  <si>
    <t>Alimentation chauffe eau T FLOW HYGRO</t>
  </si>
  <si>
    <t>Alimentation VMC double flux</t>
  </si>
  <si>
    <t>Prise 16A BI+T lave linge</t>
  </si>
  <si>
    <t>Alimentation porte de garage</t>
  </si>
  <si>
    <t>Un interrupteur une applique</t>
  </si>
  <si>
    <t>Réalisation d' un circuit de terre</t>
  </si>
  <si>
    <t>Mise à la terre sanitaire arrivée d'eau</t>
  </si>
  <si>
    <t>Fourniture et pose d'un contrôleur d'énergie WISSEUR</t>
  </si>
  <si>
    <t>Fourniture et câblage d'un tableau de communication</t>
  </si>
  <si>
    <t>Forfait de mise en route et déquilibrage</t>
  </si>
  <si>
    <t>Alimentation volet électrique</t>
  </si>
  <si>
    <t>Passage d'une gaine de 20 vide pour le future interphone</t>
  </si>
  <si>
    <t>Passage d'une gaine de 20 vide pour le future store extérieur</t>
  </si>
  <si>
    <t>Alimentation sèche serviette</t>
  </si>
  <si>
    <t>Prise 16A BI+T sèche linge 1</t>
  </si>
  <si>
    <t>Référence chantier : M ou Mme LEMMONIER</t>
  </si>
  <si>
    <t xml:space="preserve">Devis valable 3 mois </t>
  </si>
  <si>
    <t xml:space="preserve">Condition de règlement : 40% à la commande, 40% en cour de travaux et 20% à la réception </t>
  </si>
  <si>
    <t xml:space="preserve">Signature et bon pour accord, </t>
  </si>
  <si>
    <t xml:space="preserve">Le client </t>
  </si>
  <si>
    <t xml:space="preserve">L'artisan </t>
  </si>
  <si>
    <t>Montant H.T</t>
  </si>
  <si>
    <t>Montant T.T.C</t>
  </si>
  <si>
    <t xml:space="preserve">TVA </t>
  </si>
  <si>
    <t xml:space="preserve">Tel client : </t>
  </si>
  <si>
    <t>CUISINE</t>
  </si>
  <si>
    <t xml:space="preserve">1er acompte </t>
  </si>
  <si>
    <t>2eme acompte</t>
  </si>
  <si>
    <t xml:space="preserve">Solde TTC </t>
  </si>
  <si>
    <t xml:space="preserve">SALLE DE BAIN </t>
  </si>
  <si>
    <t>TABLEAU</t>
  </si>
  <si>
    <t>OPTION</t>
  </si>
  <si>
    <t>GARAGE</t>
  </si>
  <si>
    <t>CHAMBRE</t>
  </si>
  <si>
    <t>EXTERIEUR</t>
  </si>
  <si>
    <t>MISE A LA TERRE</t>
  </si>
  <si>
    <t xml:space="preserve">LOCAL TECHNIQUE </t>
  </si>
  <si>
    <t xml:space="preserve">INTERIEUR </t>
  </si>
  <si>
    <t>DEGAGEMENT</t>
  </si>
  <si>
    <t>WC</t>
  </si>
  <si>
    <t>BUREAU</t>
  </si>
  <si>
    <t xml:space="preserve">SEJOUR SALON </t>
  </si>
  <si>
    <t>COMPTEUR DE CHANTIER</t>
  </si>
  <si>
    <t>LIGNEVIDE</t>
  </si>
  <si>
    <t/>
  </si>
  <si>
    <t>Prix unitaire H.T</t>
  </si>
  <si>
    <t>Total H.T</t>
  </si>
  <si>
    <t>Christo</t>
  </si>
  <si>
    <t xml:space="preserve">Devis n° : </t>
  </si>
  <si>
    <t>Facture N°</t>
  </si>
  <si>
    <t>Devis N°</t>
  </si>
  <si>
    <t>2</t>
  </si>
  <si>
    <t>SARL ELCTROOOOOO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</si>
</sst>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  <numFmt numFmtId="166" formatCode="#,##0.00\ [$€-40C];\-#,##0.00\ [$€-40C]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2" borderId="14">
      <alignment wrapText="1"/>
    </xf>
    <xf numFmtId="0" fontId="4" fillId="0" borderId="0"/>
    <xf numFmtId="44" fontId="4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top"/>
    </xf>
    <xf numFmtId="0" fontId="0" fillId="0" borderId="0" xfId="0" applyFill="1" applyBorder="1" applyAlignment="1">
      <alignment horizontal="left"/>
    </xf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0" xfId="0" applyAlignment="1">
      <alignment horizontal="left"/>
    </xf>
    <xf numFmtId="0" fontId="0" fillId="0" borderId="14" xfId="0" applyBorder="1"/>
    <xf numFmtId="0" fontId="3" fillId="0" borderId="8" xfId="0" applyFont="1" applyBorder="1" applyAlignment="1">
      <alignment horizontal="center" vertical="center"/>
    </xf>
    <xf numFmtId="0" fontId="0" fillId="0" borderId="0" xfId="0" applyFill="1"/>
    <xf numFmtId="0" fontId="0" fillId="0" borderId="8" xfId="0" applyBorder="1"/>
    <xf numFmtId="0" fontId="0" fillId="2" borderId="14" xfId="0" applyFill="1" applyBorder="1" applyAlignment="1">
      <alignment horizontal="right" vertical="center"/>
    </xf>
    <xf numFmtId="164" fontId="0" fillId="2" borderId="14" xfId="0" applyNumberForma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12" xfId="0" applyFill="1" applyBorder="1" applyAlignment="1">
      <alignment horizontal="right" vertical="center"/>
    </xf>
    <xf numFmtId="0" fontId="0" fillId="0" borderId="14" xfId="0" applyBorder="1" applyAlignment="1" applyProtection="1">
      <alignment horizontal="left" vertical="center" wrapText="1"/>
      <protection locked="0"/>
    </xf>
    <xf numFmtId="0" fontId="0" fillId="0" borderId="14" xfId="0" applyFill="1" applyBorder="1" applyAlignment="1" applyProtection="1">
      <alignment horizontal="left" vertical="center" wrapText="1"/>
      <protection locked="0"/>
    </xf>
    <xf numFmtId="0" fontId="0" fillId="0" borderId="0" xfId="0"/>
    <xf numFmtId="164" fontId="0" fillId="0" borderId="0" xfId="0" applyNumberFormat="1"/>
    <xf numFmtId="164" fontId="6" fillId="0" borderId="1" xfId="0" applyNumberFormat="1" applyFont="1" applyFill="1" applyBorder="1"/>
    <xf numFmtId="0" fontId="6" fillId="0" borderId="6" xfId="0" applyFont="1" applyBorder="1" applyAlignment="1">
      <alignment horizontal="left"/>
    </xf>
    <xf numFmtId="9" fontId="6" fillId="0" borderId="5" xfId="0" applyNumberFormat="1" applyFont="1" applyBorder="1"/>
    <xf numFmtId="164" fontId="6" fillId="0" borderId="5" xfId="0" applyNumberFormat="1" applyFont="1" applyBorder="1"/>
    <xf numFmtId="165" fontId="0" fillId="0" borderId="0" xfId="0" applyNumberFormat="1"/>
    <xf numFmtId="165" fontId="0" fillId="0" borderId="1" xfId="0" applyNumberFormat="1" applyBorder="1"/>
    <xf numFmtId="165" fontId="0" fillId="0" borderId="8" xfId="0" applyNumberFormat="1" applyBorder="1"/>
    <xf numFmtId="0" fontId="0" fillId="0" borderId="0" xfId="0"/>
    <xf numFmtId="166" fontId="2" fillId="2" borderId="1" xfId="0" applyNumberFormat="1" applyFont="1" applyFill="1" applyBorder="1" applyAlignment="1">
      <alignment horizontal="center" vertical="center"/>
    </xf>
    <xf numFmtId="166" fontId="0" fillId="2" borderId="14" xfId="0" applyNumberFormat="1" applyFill="1" applyBorder="1" applyAlignment="1">
      <alignment horizontal="right" vertical="center"/>
    </xf>
    <xf numFmtId="164" fontId="0" fillId="0" borderId="1" xfId="0" applyNumberFormat="1" applyFont="1" applyFill="1" applyBorder="1"/>
    <xf numFmtId="0" fontId="0" fillId="0" borderId="0" xfId="0" applyAlignment="1">
      <alignment horizontal="left" vertical="center"/>
    </xf>
    <xf numFmtId="0" fontId="0" fillId="0" borderId="0" xfId="0" quotePrefix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7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6" xfId="0" applyBorder="1" applyAlignment="1">
      <alignment horizontal="center" vertical="center" shrinkToFit="1"/>
    </xf>
    <xf numFmtId="0" fontId="0" fillId="0" borderId="15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6" fillId="0" borderId="6" xfId="0" applyFont="1" applyFill="1" applyBorder="1"/>
    <xf numFmtId="0" fontId="6" fillId="0" borderId="5" xfId="0" applyFont="1" applyFill="1" applyBorder="1"/>
    <xf numFmtId="0" fontId="0" fillId="0" borderId="0" xfId="0"/>
    <xf numFmtId="0" fontId="0" fillId="0" borderId="10" xfId="0" applyBorder="1" applyAlignment="1">
      <alignment horizontal="center"/>
    </xf>
    <xf numFmtId="0" fontId="6" fillId="0" borderId="1" xfId="0" applyFont="1" applyFill="1" applyBorder="1"/>
    <xf numFmtId="0" fontId="6" fillId="0" borderId="6" xfId="0" applyFont="1" applyFill="1" applyBorder="1" applyAlignment="1">
      <alignment horizontal="left"/>
    </xf>
    <xf numFmtId="0" fontId="6" fillId="0" borderId="5" xfId="0" applyFont="1" applyFill="1" applyBorder="1" applyAlignment="1">
      <alignment horizontal="left"/>
    </xf>
    <xf numFmtId="0" fontId="6" fillId="0" borderId="1" xfId="0" applyFont="1" applyBorder="1" applyAlignment="1">
      <alignment horizontal="left"/>
    </xf>
    <xf numFmtId="49" fontId="0" fillId="0" borderId="6" xfId="0" applyNumberFormat="1" applyBorder="1" applyAlignment="1">
      <alignment vertical="center"/>
    </xf>
    <xf numFmtId="49" fontId="0" fillId="0" borderId="5" xfId="0" applyNumberFormat="1" applyBorder="1" applyAlignment="1">
      <alignment vertical="center"/>
    </xf>
    <xf numFmtId="2" fontId="0" fillId="0" borderId="5" xfId="0" applyNumberFormat="1" applyBorder="1" applyAlignment="1">
      <alignment vertical="center"/>
    </xf>
  </cellXfs>
  <cellStyles count="6">
    <cellStyle name="Monétaire 2" xfId="3"/>
    <cellStyle name="Monétaire 3" xfId="5"/>
    <cellStyle name="Normal" xfId="0" builtinId="0"/>
    <cellStyle name="Normal 2" xfId="2"/>
    <cellStyle name="Normal 3" xfId="4"/>
    <cellStyle name="tableau" xfId="1"/>
  </cellStyles>
  <dxfs count="32">
    <dxf>
      <font>
        <color theme="0"/>
      </font>
    </dxf>
    <dxf>
      <numFmt numFmtId="164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</dxf>
    <dxf>
      <numFmt numFmtId="166" formatCode="#,##0.00\ [$€-40C];\-#,##0.00\ [$€-40C]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64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6" formatCode="#,##0.00\ [$€-40C];\-#,##0.00\ [$€-40C]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5" formatCode="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1">
      <tableStyleElement type="wholeTable" dxfId="3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Inventaire" displayName="Inventaire" ref="A1:B43" totalsRowShown="0">
  <autoFilter ref="A1:B43"/>
  <sortState ref="A2:B43">
    <sortCondition ref="A1:A43"/>
  </sortState>
  <tableColumns count="2">
    <tableColumn id="1" name="Designation" dataDxfId="30"/>
    <tableColumn id="2" name="Prix unitaire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8:E57" headerRowDxfId="28">
  <autoFilter ref="A38:E57"/>
  <tableColumns count="5">
    <tableColumn id="1" name="Designation" totalsRowLabel="Total" dataDxfId="27" totalsRowDxfId="26" dataCellStyle="Normal"/>
    <tableColumn id="2" name="Quantité(s)" totalsRowFunction="sum" dataDxfId="25" totalsRowDxfId="24"/>
    <tableColumn id="3" name="Unité(s)" dataDxfId="23" totalsRowDxfId="22"/>
    <tableColumn id="4" name="Prix unitaire H.T" dataDxfId="21" totalsRowDxfId="20">
      <calculatedColumnFormula>VLOOKUP(A39,Inventaire[],2)</calculatedColumnFormula>
    </tableColumn>
    <tableColumn id="5" name="Total H.T" totalsRowFunction="sum" dataDxfId="19" totalsRowDxfId="18">
      <calculatedColumnFormula>SUM(B39*D39)</calculatedColumnFormula>
    </tableColumn>
  </tableColumns>
  <tableStyleInfo name="Style de tableau 1" showFirstColumn="0" showLastColumn="0" showRowStripes="0" showColumnStripes="0"/>
</table>
</file>

<file path=xl/tables/table3.xml><?xml version="1.0" encoding="utf-8"?>
<table xmlns="http://schemas.openxmlformats.org/spreadsheetml/2006/main" id="3" name="Tableau14" displayName="Tableau14" ref="A38:E57" headerRowDxfId="17">
  <autoFilter ref="A38:E57"/>
  <tableColumns count="5">
    <tableColumn id="1" name="Designation" totalsRowLabel="Total" dataDxfId="15" totalsRowDxfId="16" dataCellStyle="Normal"/>
    <tableColumn id="2" name="Quantité(s)" totalsRowFunction="sum" dataDxfId="13" totalsRowDxfId="14">
      <calculatedColumnFormula>Tableau1[[#This Row],[Quantité(s)]]</calculatedColumnFormula>
    </tableColumn>
    <tableColumn id="3" name="Unité(s)" dataDxfId="11" totalsRowDxfId="12"/>
    <tableColumn id="4" name="Prix unitaire H.T" dataDxfId="3" totalsRowDxfId="10">
      <calculatedColumnFormula>Tableau1[[#This Row],[Prix unitaire H.T]]</calculatedColumnFormula>
    </tableColumn>
    <tableColumn id="5" name="Total H.T" totalsRowFunction="sum" dataDxfId="1" totalsRowDxfId="9">
      <calculatedColumnFormula>Tableau1[[#This Row],[Total H.T]]</calculatedColumnFormula>
    </tableColumn>
  </tableColumns>
  <tableStyleInfo name="Style de tableau 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3"/>
  <sheetViews>
    <sheetView workbookViewId="0">
      <selection activeCell="E3" sqref="E3"/>
    </sheetView>
  </sheetViews>
  <sheetFormatPr baseColWidth="10" defaultRowHeight="15" x14ac:dyDescent="0.25"/>
  <cols>
    <col min="1" max="1" width="64.7109375" customWidth="1"/>
    <col min="2" max="2" width="14.85546875" style="30" customWidth="1"/>
  </cols>
  <sheetData>
    <row r="1" spans="1:5" x14ac:dyDescent="0.25">
      <c r="A1" t="s">
        <v>1</v>
      </c>
      <c r="B1" s="30" t="s">
        <v>4</v>
      </c>
      <c r="E1" t="s">
        <v>67</v>
      </c>
    </row>
    <row r="2" spans="1:5" x14ac:dyDescent="0.25">
      <c r="A2" s="4" t="s">
        <v>18</v>
      </c>
      <c r="B2" s="31">
        <v>69.88</v>
      </c>
      <c r="E2" t="s">
        <v>68</v>
      </c>
    </row>
    <row r="3" spans="1:5" x14ac:dyDescent="0.25">
      <c r="A3" s="4" t="s">
        <v>21</v>
      </c>
      <c r="B3" s="31">
        <v>69.88</v>
      </c>
    </row>
    <row r="4" spans="1:5" x14ac:dyDescent="0.25">
      <c r="A4" s="4" t="s">
        <v>31</v>
      </c>
      <c r="B4" s="31">
        <v>69.88</v>
      </c>
    </row>
    <row r="5" spans="1:5" x14ac:dyDescent="0.25">
      <c r="A5" s="4" t="s">
        <v>19</v>
      </c>
      <c r="B5" s="31">
        <v>69.88</v>
      </c>
    </row>
    <row r="6" spans="1:5" x14ac:dyDescent="0.25">
      <c r="A6" s="4" t="s">
        <v>28</v>
      </c>
      <c r="B6" s="31">
        <v>59.42</v>
      </c>
    </row>
    <row r="7" spans="1:5" x14ac:dyDescent="0.25">
      <c r="A7" s="4" t="s">
        <v>58</v>
      </c>
      <c r="B7" s="31">
        <v>0</v>
      </c>
    </row>
    <row r="8" spans="1:5" x14ac:dyDescent="0.25">
      <c r="A8" s="4" t="s">
        <v>51</v>
      </c>
      <c r="B8" s="31">
        <v>0</v>
      </c>
    </row>
    <row r="9" spans="1:5" x14ac:dyDescent="0.25">
      <c r="A9" s="4" t="s">
        <v>60</v>
      </c>
      <c r="B9" s="31">
        <v>0</v>
      </c>
    </row>
    <row r="10" spans="1:5" x14ac:dyDescent="0.25">
      <c r="A10" s="4" t="s">
        <v>43</v>
      </c>
      <c r="B10" s="31">
        <v>0</v>
      </c>
    </row>
    <row r="11" spans="1:5" x14ac:dyDescent="0.25">
      <c r="A11" s="4" t="s">
        <v>56</v>
      </c>
      <c r="B11" s="31">
        <v>0</v>
      </c>
    </row>
    <row r="12" spans="1:5" x14ac:dyDescent="0.25">
      <c r="A12" s="4" t="s">
        <v>52</v>
      </c>
      <c r="B12" s="31">
        <v>0</v>
      </c>
    </row>
    <row r="13" spans="1:5" x14ac:dyDescent="0.25">
      <c r="A13" s="4" t="s">
        <v>27</v>
      </c>
      <c r="B13" s="31">
        <v>450</v>
      </c>
    </row>
    <row r="14" spans="1:5" x14ac:dyDescent="0.25">
      <c r="A14" s="4" t="s">
        <v>26</v>
      </c>
      <c r="B14" s="31">
        <v>189.5</v>
      </c>
    </row>
    <row r="15" spans="1:5" x14ac:dyDescent="0.25">
      <c r="A15" s="4" t="s">
        <v>25</v>
      </c>
      <c r="B15" s="31">
        <v>418</v>
      </c>
    </row>
    <row r="16" spans="1:5" x14ac:dyDescent="0.25">
      <c r="A16" s="4" t="s">
        <v>50</v>
      </c>
      <c r="B16" s="31">
        <v>0</v>
      </c>
    </row>
    <row r="17" spans="1:4" x14ac:dyDescent="0.25">
      <c r="A17" s="4" t="s">
        <v>55</v>
      </c>
      <c r="B17" s="31">
        <v>0</v>
      </c>
    </row>
    <row r="18" spans="1:4" x14ac:dyDescent="0.25">
      <c r="A18" s="4" t="s">
        <v>61</v>
      </c>
      <c r="B18" s="31">
        <v>0</v>
      </c>
    </row>
    <row r="19" spans="1:4" x14ac:dyDescent="0.25">
      <c r="A19" s="4" t="s">
        <v>54</v>
      </c>
      <c r="B19" s="31">
        <v>0</v>
      </c>
    </row>
    <row r="20" spans="1:4" x14ac:dyDescent="0.25">
      <c r="A20" s="4" t="s">
        <v>53</v>
      </c>
      <c r="B20" s="31">
        <v>0</v>
      </c>
    </row>
    <row r="21" spans="1:4" x14ac:dyDescent="0.25">
      <c r="A21" s="4" t="s">
        <v>17</v>
      </c>
      <c r="B21" s="31">
        <v>49.04</v>
      </c>
      <c r="D21" s="45"/>
    </row>
    <row r="22" spans="1:4" x14ac:dyDescent="0.25">
      <c r="A22" s="4" t="s">
        <v>24</v>
      </c>
      <c r="B22" s="31">
        <v>49.04</v>
      </c>
      <c r="D22" s="45"/>
    </row>
    <row r="23" spans="1:4" x14ac:dyDescent="0.25">
      <c r="A23" s="4" t="s">
        <v>49</v>
      </c>
      <c r="B23" s="31">
        <v>0</v>
      </c>
      <c r="D23" s="45"/>
    </row>
    <row r="24" spans="1:4" x14ac:dyDescent="0.25">
      <c r="A24" s="4" t="s">
        <v>29</v>
      </c>
      <c r="B24" s="31">
        <v>18.5</v>
      </c>
      <c r="D24" s="45"/>
    </row>
    <row r="25" spans="1:4" x14ac:dyDescent="0.25">
      <c r="A25" s="16" t="s">
        <v>30</v>
      </c>
      <c r="B25" s="32">
        <v>18.5</v>
      </c>
      <c r="D25" s="45"/>
    </row>
    <row r="26" spans="1:4" x14ac:dyDescent="0.25">
      <c r="A26" s="4" t="s">
        <v>9</v>
      </c>
      <c r="B26" s="31">
        <v>55.45</v>
      </c>
      <c r="D26" s="45"/>
    </row>
    <row r="27" spans="1:4" x14ac:dyDescent="0.25">
      <c r="A27" s="16" t="s">
        <v>20</v>
      </c>
      <c r="B27" s="32">
        <v>69.88</v>
      </c>
      <c r="D27" s="45"/>
    </row>
    <row r="28" spans="1:4" x14ac:dyDescent="0.25">
      <c r="A28" s="16" t="s">
        <v>10</v>
      </c>
      <c r="B28" s="32">
        <v>69.88</v>
      </c>
      <c r="D28" s="45"/>
    </row>
    <row r="29" spans="1:4" x14ac:dyDescent="0.25">
      <c r="A29" s="16" t="s">
        <v>32</v>
      </c>
      <c r="B29" s="32">
        <v>69.88</v>
      </c>
      <c r="D29" s="45"/>
    </row>
    <row r="30" spans="1:4" x14ac:dyDescent="0.25">
      <c r="A30" s="16" t="s">
        <v>11</v>
      </c>
      <c r="B30" s="32">
        <v>69.88</v>
      </c>
      <c r="D30" s="45"/>
    </row>
    <row r="31" spans="1:4" x14ac:dyDescent="0.25">
      <c r="A31" s="16" t="s">
        <v>13</v>
      </c>
      <c r="B31" s="32">
        <v>70.459999999999994</v>
      </c>
      <c r="D31" s="45"/>
    </row>
    <row r="32" spans="1:4" x14ac:dyDescent="0.25">
      <c r="A32" s="16" t="s">
        <v>14</v>
      </c>
      <c r="B32" s="32">
        <v>70.459999999999994</v>
      </c>
      <c r="D32" s="45"/>
    </row>
    <row r="33" spans="1:4" x14ac:dyDescent="0.25">
      <c r="A33" s="16" t="s">
        <v>23</v>
      </c>
      <c r="B33" s="32">
        <v>113.37</v>
      </c>
      <c r="D33" s="45"/>
    </row>
    <row r="34" spans="1:4" x14ac:dyDescent="0.25">
      <c r="A34" s="16" t="s">
        <v>47</v>
      </c>
      <c r="B34" s="32">
        <v>0</v>
      </c>
      <c r="D34" s="45"/>
    </row>
    <row r="35" spans="1:4" x14ac:dyDescent="0.25">
      <c r="A35" s="16" t="s">
        <v>59</v>
      </c>
      <c r="B35" s="32">
        <v>0</v>
      </c>
      <c r="D35" s="45"/>
    </row>
    <row r="36" spans="1:4" x14ac:dyDescent="0.25">
      <c r="A36" s="16" t="s">
        <v>12</v>
      </c>
      <c r="B36" s="32">
        <v>84.45</v>
      </c>
      <c r="D36" s="45"/>
    </row>
    <row r="37" spans="1:4" x14ac:dyDescent="0.25">
      <c r="A37" s="16" t="s">
        <v>48</v>
      </c>
      <c r="B37" s="32">
        <v>0</v>
      </c>
      <c r="D37" s="45"/>
    </row>
    <row r="38" spans="1:4" x14ac:dyDescent="0.25">
      <c r="A38" s="16" t="s">
        <v>15</v>
      </c>
      <c r="B38" s="32">
        <v>64.83</v>
      </c>
      <c r="D38" s="45"/>
    </row>
    <row r="39" spans="1:4" x14ac:dyDescent="0.25">
      <c r="A39" s="16" t="s">
        <v>22</v>
      </c>
      <c r="B39" s="32">
        <v>64.83</v>
      </c>
      <c r="D39" s="45"/>
    </row>
    <row r="40" spans="1:4" x14ac:dyDescent="0.25">
      <c r="A40" s="16" t="s">
        <v>8</v>
      </c>
      <c r="B40" s="32">
        <v>64.83</v>
      </c>
      <c r="D40" s="45"/>
    </row>
    <row r="41" spans="1:4" x14ac:dyDescent="0.25">
      <c r="A41" s="16" t="s">
        <v>16</v>
      </c>
      <c r="B41" s="32">
        <v>64.83</v>
      </c>
      <c r="D41" s="45"/>
    </row>
    <row r="42" spans="1:4" x14ac:dyDescent="0.25">
      <c r="A42" s="16" t="s">
        <v>7</v>
      </c>
      <c r="B42" s="32">
        <v>85.62</v>
      </c>
      <c r="D42" s="45"/>
    </row>
    <row r="43" spans="1:4" x14ac:dyDescent="0.25">
      <c r="A43" s="16" t="s">
        <v>57</v>
      </c>
      <c r="B43" s="32">
        <v>0</v>
      </c>
      <c r="D43" s="4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8"/>
  <sheetViews>
    <sheetView showZeros="0" tabSelected="1" topLeftCell="A4" zoomScaleNormal="100" workbookViewId="0">
      <selection activeCell="A11" sqref="A11"/>
    </sheetView>
  </sheetViews>
  <sheetFormatPr baseColWidth="10" defaultRowHeight="15" x14ac:dyDescent="0.25"/>
  <cols>
    <col min="1" max="1" width="42.7109375" customWidth="1"/>
    <col min="2" max="2" width="10.42578125" customWidth="1"/>
    <col min="3" max="3" width="8.42578125" customWidth="1"/>
    <col min="4" max="4" width="14.5703125" customWidth="1"/>
    <col min="5" max="5" width="10.5703125" customWidth="1"/>
  </cols>
  <sheetData>
    <row r="1" spans="1:8" ht="20.100000000000001" customHeight="1" x14ac:dyDescent="0.25">
      <c r="A1" s="1" t="s">
        <v>0</v>
      </c>
      <c r="B1" s="1"/>
      <c r="E1" s="2">
        <f ca="1">TODAY()</f>
        <v>41933</v>
      </c>
    </row>
    <row r="2" spans="1:8" ht="20.100000000000001" customHeight="1" x14ac:dyDescent="0.25">
      <c r="A2" s="1" t="s">
        <v>65</v>
      </c>
      <c r="B2" s="1"/>
      <c r="D2" s="71" t="s">
        <v>66</v>
      </c>
      <c r="E2" s="72" t="s">
        <v>69</v>
      </c>
    </row>
    <row r="3" spans="1:8" ht="20.100000000000001" customHeight="1" x14ac:dyDescent="0.25">
      <c r="A3" s="1">
        <v>20</v>
      </c>
      <c r="B3" s="1"/>
    </row>
    <row r="4" spans="1:8" ht="20.100000000000001" customHeight="1" x14ac:dyDescent="0.25">
      <c r="A4" s="37"/>
      <c r="B4" s="1"/>
    </row>
    <row r="5" spans="1:8" ht="20.100000000000001" customHeight="1" x14ac:dyDescent="0.25">
      <c r="A5" s="1"/>
      <c r="B5" s="1"/>
    </row>
    <row r="6" spans="1:8" ht="20.100000000000001" customHeight="1" x14ac:dyDescent="0.25">
      <c r="A6" s="1"/>
      <c r="B6" s="1"/>
    </row>
    <row r="7" spans="1:8" ht="20.100000000000001" customHeight="1" x14ac:dyDescent="0.25">
      <c r="A7" s="47"/>
      <c r="B7" s="47"/>
      <c r="C7" s="47"/>
    </row>
    <row r="8" spans="1:8" ht="20.100000000000001" customHeight="1" x14ac:dyDescent="0.25"/>
    <row r="9" spans="1:8" ht="20.100000000000001" customHeight="1" x14ac:dyDescent="0.25">
      <c r="A9" t="s">
        <v>42</v>
      </c>
      <c r="B9" s="48" t="s">
        <v>70</v>
      </c>
      <c r="C9" s="49"/>
      <c r="D9" s="49"/>
      <c r="E9" s="50"/>
      <c r="G9" s="12"/>
      <c r="H9" s="12"/>
    </row>
    <row r="10" spans="1:8" ht="20.100000000000001" customHeight="1" x14ac:dyDescent="0.25">
      <c r="B10" s="51"/>
      <c r="C10" s="52"/>
      <c r="D10" s="52"/>
      <c r="E10" s="53"/>
      <c r="G10" s="12"/>
      <c r="H10" s="12"/>
    </row>
    <row r="11" spans="1:8" ht="20.100000000000001" customHeight="1" x14ac:dyDescent="0.25">
      <c r="B11" s="51"/>
      <c r="C11" s="52"/>
      <c r="D11" s="52"/>
      <c r="E11" s="53"/>
      <c r="G11" s="12"/>
      <c r="H11" s="12"/>
    </row>
    <row r="12" spans="1:8" ht="20.100000000000001" customHeight="1" x14ac:dyDescent="0.25">
      <c r="B12" s="51"/>
      <c r="C12" s="52"/>
      <c r="D12" s="52"/>
      <c r="E12" s="53"/>
      <c r="G12" s="3"/>
      <c r="H12" s="3"/>
    </row>
    <row r="13" spans="1:8" ht="20.100000000000001" customHeight="1" x14ac:dyDescent="0.25">
      <c r="B13" s="54"/>
      <c r="C13" s="55"/>
      <c r="D13" s="55"/>
      <c r="E13" s="56"/>
    </row>
    <row r="14" spans="1:8" ht="20.100000000000001" customHeight="1" x14ac:dyDescent="0.25">
      <c r="D14" s="3"/>
      <c r="E14" s="3"/>
    </row>
    <row r="15" spans="1:8" ht="20.100000000000001" customHeight="1" x14ac:dyDescent="0.25">
      <c r="A15" s="65" t="s">
        <v>33</v>
      </c>
      <c r="B15" s="65"/>
      <c r="C15" s="65"/>
      <c r="D15" s="3"/>
      <c r="E15" s="3"/>
    </row>
    <row r="16" spans="1:8" ht="20.100000000000001" customHeight="1" x14ac:dyDescent="0.25">
      <c r="A16" s="65" t="s">
        <v>5</v>
      </c>
      <c r="B16" s="65"/>
      <c r="C16" s="65"/>
      <c r="D16" s="3"/>
      <c r="E16" s="3"/>
    </row>
    <row r="17" spans="1:8" ht="20.100000000000001" customHeight="1" x14ac:dyDescent="0.25">
      <c r="A17" s="65" t="s">
        <v>6</v>
      </c>
      <c r="B17" s="65"/>
      <c r="C17" s="65"/>
      <c r="D17" s="3"/>
      <c r="E17" s="3"/>
    </row>
    <row r="18" spans="1:8" ht="20.100000000000001" customHeight="1" x14ac:dyDescent="0.25">
      <c r="D18" s="3"/>
      <c r="E18" s="3"/>
    </row>
    <row r="19" spans="1:8" ht="20.100000000000001" customHeight="1" x14ac:dyDescent="0.25">
      <c r="A19" s="15"/>
      <c r="B19" s="15"/>
    </row>
    <row r="20" spans="1:8" ht="20.100000000000001" customHeight="1" x14ac:dyDescent="0.25">
      <c r="C20" s="63" t="s">
        <v>39</v>
      </c>
      <c r="D20" s="64"/>
      <c r="E20" s="36">
        <f>SUM(E39:E57)</f>
        <v>1135.8800000000001</v>
      </c>
    </row>
    <row r="21" spans="1:8" ht="20.100000000000001" customHeight="1" x14ac:dyDescent="0.25">
      <c r="C21" s="27" t="s">
        <v>41</v>
      </c>
      <c r="D21" s="28">
        <v>0.2</v>
      </c>
      <c r="E21" s="29">
        <f>SUM(E20*D21)</f>
        <v>227.17600000000004</v>
      </c>
    </row>
    <row r="22" spans="1:8" ht="20.100000000000001" customHeight="1" x14ac:dyDescent="0.25">
      <c r="C22" s="63" t="s">
        <v>40</v>
      </c>
      <c r="D22" s="64"/>
      <c r="E22" s="26">
        <f>SUM(E21+E20)</f>
        <v>1363.056</v>
      </c>
    </row>
    <row r="23" spans="1:8" s="24" customFormat="1" ht="20.100000000000001" customHeight="1" x14ac:dyDescent="0.25">
      <c r="C23" s="67" t="s">
        <v>44</v>
      </c>
      <c r="D23" s="67"/>
      <c r="E23" s="26">
        <v>10</v>
      </c>
    </row>
    <row r="24" spans="1:8" s="24" customFormat="1" ht="20.100000000000001" customHeight="1" x14ac:dyDescent="0.25">
      <c r="C24" s="68" t="s">
        <v>45</v>
      </c>
      <c r="D24" s="69"/>
      <c r="E24" s="26">
        <v>100</v>
      </c>
    </row>
    <row r="25" spans="1:8" s="24" customFormat="1" ht="20.100000000000001" customHeight="1" x14ac:dyDescent="0.25">
      <c r="C25" s="70" t="s">
        <v>46</v>
      </c>
      <c r="D25" s="70"/>
      <c r="E25" s="26">
        <f>SUM(E22-E23-E24)</f>
        <v>1253.056</v>
      </c>
    </row>
    <row r="26" spans="1:8" ht="20.100000000000001" customHeight="1" x14ac:dyDescent="0.25">
      <c r="C26" s="66"/>
      <c r="D26" s="66"/>
      <c r="E26" s="66"/>
      <c r="H26" s="25"/>
    </row>
    <row r="27" spans="1:8" ht="20.100000000000001" customHeight="1" x14ac:dyDescent="0.25">
      <c r="A27" t="s">
        <v>34</v>
      </c>
      <c r="H27" s="25"/>
    </row>
    <row r="28" spans="1:8" ht="20.100000000000001" customHeight="1" x14ac:dyDescent="0.25">
      <c r="A28" s="65" t="s">
        <v>35</v>
      </c>
      <c r="B28" s="65"/>
      <c r="C28" s="65"/>
      <c r="D28" s="65"/>
      <c r="E28" s="65"/>
    </row>
    <row r="29" spans="1:8" s="33" customFormat="1" ht="20.100000000000001" customHeight="1" x14ac:dyDescent="0.25"/>
    <row r="30" spans="1:8" s="33" customFormat="1" ht="20.100000000000001" customHeight="1" x14ac:dyDescent="0.25"/>
    <row r="31" spans="1:8" ht="20.100000000000001" customHeight="1" x14ac:dyDescent="0.25"/>
    <row r="32" spans="1:8" ht="20.100000000000001" customHeight="1" x14ac:dyDescent="0.25">
      <c r="A32" s="57" t="s">
        <v>36</v>
      </c>
      <c r="B32" s="58"/>
      <c r="C32" s="58"/>
      <c r="D32" s="58"/>
      <c r="E32" s="59"/>
    </row>
    <row r="33" spans="1:5" ht="20.100000000000001" customHeight="1" x14ac:dyDescent="0.25">
      <c r="A33" s="14" t="s">
        <v>37</v>
      </c>
      <c r="B33" s="60" t="s">
        <v>38</v>
      </c>
      <c r="C33" s="61"/>
      <c r="D33" s="61"/>
      <c r="E33" s="62"/>
    </row>
    <row r="34" spans="1:5" ht="20.100000000000001" customHeight="1" x14ac:dyDescent="0.25">
      <c r="A34" s="13"/>
      <c r="B34" s="5"/>
      <c r="C34" s="10"/>
      <c r="D34" s="10"/>
      <c r="E34" s="6"/>
    </row>
    <row r="35" spans="1:5" ht="20.100000000000001" customHeight="1" x14ac:dyDescent="0.25">
      <c r="A35" s="13"/>
      <c r="B35" s="5"/>
      <c r="C35" s="10"/>
      <c r="D35" s="10"/>
      <c r="E35" s="6"/>
    </row>
    <row r="36" spans="1:5" ht="20.100000000000001" customHeight="1" x14ac:dyDescent="0.25">
      <c r="A36" s="11"/>
      <c r="B36" s="7"/>
      <c r="C36" s="8"/>
      <c r="D36" s="8"/>
      <c r="E36" s="9"/>
    </row>
    <row r="37" spans="1:5" ht="20.100000000000001" customHeight="1" x14ac:dyDescent="0.25"/>
    <row r="38" spans="1:5" ht="20.100000000000001" customHeight="1" x14ac:dyDescent="0.25">
      <c r="A38" s="19" t="s">
        <v>1</v>
      </c>
      <c r="B38" s="19" t="s">
        <v>2</v>
      </c>
      <c r="C38" s="19" t="s">
        <v>3</v>
      </c>
      <c r="D38" s="34" t="s">
        <v>63</v>
      </c>
      <c r="E38" s="20" t="s">
        <v>64</v>
      </c>
    </row>
    <row r="39" spans="1:5" x14ac:dyDescent="0.25">
      <c r="A39" s="22" t="s">
        <v>43</v>
      </c>
      <c r="B39" s="17"/>
      <c r="C39" s="17"/>
      <c r="D39" s="35">
        <f>VLOOKUP(A39,Inventaire[],2)</f>
        <v>0</v>
      </c>
      <c r="E39" s="18">
        <f t="shared" ref="E39" si="0">SUM(B39*D39)</f>
        <v>0</v>
      </c>
    </row>
    <row r="40" spans="1:5" x14ac:dyDescent="0.25">
      <c r="A40" s="23" t="s">
        <v>61</v>
      </c>
      <c r="B40" s="21"/>
      <c r="C40" s="17"/>
      <c r="D40" s="35">
        <f>VLOOKUP(A40,Inventaire[],2)</f>
        <v>0</v>
      </c>
      <c r="E40" s="18">
        <f t="shared" ref="E40:E56" si="1">SUM(B40*D40)</f>
        <v>0</v>
      </c>
    </row>
    <row r="41" spans="1:5" x14ac:dyDescent="0.25">
      <c r="A41" s="23" t="s">
        <v>18</v>
      </c>
      <c r="B41" s="21">
        <v>1</v>
      </c>
      <c r="C41" s="17"/>
      <c r="D41" s="35">
        <f>VLOOKUP(A41,Inventaire[],2)</f>
        <v>69.88</v>
      </c>
      <c r="E41" s="18">
        <f t="shared" si="1"/>
        <v>69.88</v>
      </c>
    </row>
    <row r="42" spans="1:5" x14ac:dyDescent="0.25">
      <c r="A42" s="23" t="s">
        <v>28</v>
      </c>
      <c r="B42" s="21">
        <v>2</v>
      </c>
      <c r="C42" s="17"/>
      <c r="D42" s="35">
        <f>VLOOKUP(A42,Inventaire[],2)</f>
        <v>59.42</v>
      </c>
      <c r="E42" s="18">
        <f t="shared" si="1"/>
        <v>118.84</v>
      </c>
    </row>
    <row r="43" spans="1:5" x14ac:dyDescent="0.25">
      <c r="A43" s="23" t="s">
        <v>28</v>
      </c>
      <c r="B43" s="21">
        <v>1</v>
      </c>
      <c r="C43" s="17"/>
      <c r="D43" s="35">
        <f>VLOOKUP(A43,Inventaire[],2)</f>
        <v>59.42</v>
      </c>
      <c r="E43" s="18">
        <f t="shared" si="1"/>
        <v>59.42</v>
      </c>
    </row>
    <row r="44" spans="1:5" x14ac:dyDescent="0.25">
      <c r="A44" s="23" t="s">
        <v>61</v>
      </c>
      <c r="B44" s="21"/>
      <c r="C44" s="17"/>
      <c r="D44" s="35">
        <f>VLOOKUP(A44,Inventaire[],2)</f>
        <v>0</v>
      </c>
      <c r="E44" s="18">
        <f t="shared" si="1"/>
        <v>0</v>
      </c>
    </row>
    <row r="45" spans="1:5" x14ac:dyDescent="0.25">
      <c r="A45" s="23" t="s">
        <v>58</v>
      </c>
      <c r="B45" s="21"/>
      <c r="C45" s="17"/>
      <c r="D45" s="35">
        <f>VLOOKUP(A45,Inventaire[],2)</f>
        <v>0</v>
      </c>
      <c r="E45" s="18">
        <f t="shared" si="1"/>
        <v>0</v>
      </c>
    </row>
    <row r="46" spans="1:5" x14ac:dyDescent="0.25">
      <c r="A46" s="23" t="s">
        <v>61</v>
      </c>
      <c r="B46" s="21"/>
      <c r="C46" s="17"/>
      <c r="D46" s="35">
        <f>VLOOKUP(A46,Inventaire[],2)</f>
        <v>0</v>
      </c>
      <c r="E46" s="18">
        <f t="shared" si="1"/>
        <v>0</v>
      </c>
    </row>
    <row r="47" spans="1:5" x14ac:dyDescent="0.25">
      <c r="A47" s="23" t="s">
        <v>23</v>
      </c>
      <c r="B47" s="21">
        <v>1</v>
      </c>
      <c r="C47" s="17"/>
      <c r="D47" s="35">
        <f>VLOOKUP(A47,Inventaire[],2)</f>
        <v>113.37</v>
      </c>
      <c r="E47" s="18">
        <f t="shared" si="1"/>
        <v>113.37</v>
      </c>
    </row>
    <row r="48" spans="1:5" x14ac:dyDescent="0.25">
      <c r="A48" s="23" t="s">
        <v>15</v>
      </c>
      <c r="B48" s="21">
        <v>1</v>
      </c>
      <c r="C48" s="17"/>
      <c r="D48" s="35">
        <f>VLOOKUP(A48,Inventaire[],2)</f>
        <v>64.83</v>
      </c>
      <c r="E48" s="18">
        <f t="shared" si="1"/>
        <v>64.83</v>
      </c>
    </row>
    <row r="49" spans="1:5" x14ac:dyDescent="0.25">
      <c r="A49" s="23" t="s">
        <v>16</v>
      </c>
      <c r="B49" s="21">
        <v>1</v>
      </c>
      <c r="C49" s="17"/>
      <c r="D49" s="35">
        <f>VLOOKUP(A49,Inventaire[],2)</f>
        <v>64.83</v>
      </c>
      <c r="E49" s="18">
        <f t="shared" si="1"/>
        <v>64.83</v>
      </c>
    </row>
    <row r="50" spans="1:5" x14ac:dyDescent="0.25">
      <c r="A50" s="23" t="s">
        <v>22</v>
      </c>
      <c r="B50" s="21">
        <v>1</v>
      </c>
      <c r="C50" s="17"/>
      <c r="D50" s="35">
        <f>VLOOKUP(A50,Inventaire[],2)</f>
        <v>64.83</v>
      </c>
      <c r="E50" s="18">
        <f t="shared" si="1"/>
        <v>64.83</v>
      </c>
    </row>
    <row r="51" spans="1:5" x14ac:dyDescent="0.25">
      <c r="A51" s="23" t="s">
        <v>61</v>
      </c>
      <c r="B51" s="21"/>
      <c r="C51" s="17"/>
      <c r="D51" s="35">
        <f>VLOOKUP(A51,Inventaire[],2)</f>
        <v>0</v>
      </c>
      <c r="E51" s="18">
        <f t="shared" si="1"/>
        <v>0</v>
      </c>
    </row>
    <row r="52" spans="1:5" x14ac:dyDescent="0.25">
      <c r="A52" s="23" t="s">
        <v>51</v>
      </c>
      <c r="B52" s="21"/>
      <c r="C52" s="17"/>
      <c r="D52" s="35">
        <f>VLOOKUP(A52,Inventaire[],2)</f>
        <v>0</v>
      </c>
      <c r="E52" s="18">
        <f t="shared" si="1"/>
        <v>0</v>
      </c>
    </row>
    <row r="53" spans="1:5" x14ac:dyDescent="0.25">
      <c r="A53" s="23" t="s">
        <v>61</v>
      </c>
      <c r="B53" s="21"/>
      <c r="C53" s="17"/>
      <c r="D53" s="35">
        <f>VLOOKUP(A53,Inventaire[],2)</f>
        <v>0</v>
      </c>
      <c r="E53" s="18">
        <f t="shared" si="1"/>
        <v>0</v>
      </c>
    </row>
    <row r="54" spans="1:5" x14ac:dyDescent="0.25">
      <c r="A54" s="23" t="s">
        <v>13</v>
      </c>
      <c r="B54" s="21">
        <v>1</v>
      </c>
      <c r="C54" s="17"/>
      <c r="D54" s="35">
        <f>VLOOKUP(A54,Inventaire[],2)</f>
        <v>70.459999999999994</v>
      </c>
      <c r="E54" s="18">
        <f t="shared" si="1"/>
        <v>70.459999999999994</v>
      </c>
    </row>
    <row r="55" spans="1:5" x14ac:dyDescent="0.25">
      <c r="A55" s="23" t="s">
        <v>27</v>
      </c>
      <c r="B55" s="21">
        <v>1</v>
      </c>
      <c r="C55" s="17"/>
      <c r="D55" s="35">
        <f>VLOOKUP(A55,Inventaire[],2)</f>
        <v>450</v>
      </c>
      <c r="E55" s="18">
        <f t="shared" si="1"/>
        <v>450</v>
      </c>
    </row>
    <row r="56" spans="1:5" x14ac:dyDescent="0.25">
      <c r="A56" s="23" t="s">
        <v>28</v>
      </c>
      <c r="B56" s="21">
        <v>1</v>
      </c>
      <c r="C56" s="17"/>
      <c r="D56" s="35">
        <f>VLOOKUP(A56,Inventaire[],2)</f>
        <v>59.42</v>
      </c>
      <c r="E56" s="18">
        <f t="shared" si="1"/>
        <v>59.42</v>
      </c>
    </row>
    <row r="57" spans="1:5" ht="30" x14ac:dyDescent="0.25">
      <c r="A57" s="23" t="s">
        <v>30</v>
      </c>
      <c r="B57" s="21"/>
      <c r="C57" s="17"/>
      <c r="D57" s="35">
        <f>VLOOKUP(A57,Inventaire[],2)</f>
        <v>18.5</v>
      </c>
      <c r="E57" s="18">
        <f>SUM(B57*D57)</f>
        <v>0</v>
      </c>
    </row>
    <row r="58" spans="1:5" x14ac:dyDescent="0.25">
      <c r="A58" s="38" t="s">
        <v>62</v>
      </c>
    </row>
  </sheetData>
  <mergeCells count="18">
    <mergeCell ref="B12:E12"/>
    <mergeCell ref="B13:E13"/>
    <mergeCell ref="A32:E32"/>
    <mergeCell ref="B33:E33"/>
    <mergeCell ref="C20:D20"/>
    <mergeCell ref="C22:D22"/>
    <mergeCell ref="A15:C15"/>
    <mergeCell ref="A16:C16"/>
    <mergeCell ref="A17:C17"/>
    <mergeCell ref="C26:E26"/>
    <mergeCell ref="A28:E28"/>
    <mergeCell ref="C23:D23"/>
    <mergeCell ref="C24:D24"/>
    <mergeCell ref="C25:D25"/>
    <mergeCell ref="A7:C7"/>
    <mergeCell ref="B9:E9"/>
    <mergeCell ref="B10:E10"/>
    <mergeCell ref="B11:E11"/>
  </mergeCells>
  <conditionalFormatting sqref="A38:E57">
    <cfRule type="containsText" dxfId="8" priority="1" operator="containsText" text="LIGNEVIDE">
      <formula>NOT(ISERROR(SEARCH("LIGNEVIDE",A38)))</formula>
    </cfRule>
  </conditionalFormatting>
  <dataValidations count="1">
    <dataValidation type="list" showInputMessage="1" sqref="A39:A57">
      <formula1>liste_Inventaire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r:id="rId1"/>
  <headerFooter differentFirst="1">
    <oddHeader xml:space="preserve">&amp;LELECTRICITE GENERALE &amp;CDevis n° : </oddHeader>
    <oddFooter>&amp;LCODE APE 453A N° SIRET 494 878 960 00017&amp;R&amp;P/&amp;N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ndsWith" priority="34" operator="endsWith" id="{85E7C815-7A05-497C-8365-C0C258733D5C}">
            <xm:f>RIGHT(F38,LEN(SUM(A38:E470)))=SUM(A38:E470)</xm:f>
            <xm:f>SUM(A38:E470)</xm:f>
            <x14:dxf>
              <font>
                <color theme="0"/>
              </font>
            </x14:dxf>
          </x14:cfRule>
          <xm:sqref>F38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8"/>
  <sheetViews>
    <sheetView showZeros="0" zoomScaleNormal="100" workbookViewId="0">
      <selection activeCell="B9" sqref="B9:E9"/>
    </sheetView>
  </sheetViews>
  <sheetFormatPr baseColWidth="10" defaultRowHeight="15" x14ac:dyDescent="0.25"/>
  <cols>
    <col min="1" max="1" width="42.7109375" style="45" customWidth="1"/>
    <col min="2" max="2" width="10.42578125" style="45" customWidth="1"/>
    <col min="3" max="3" width="8.42578125" style="45" customWidth="1"/>
    <col min="4" max="4" width="14.5703125" style="45" customWidth="1"/>
    <col min="5" max="5" width="10.5703125" style="45" customWidth="1"/>
    <col min="6" max="16384" width="11.42578125" style="45"/>
  </cols>
  <sheetData>
    <row r="1" spans="1:8" ht="20.100000000000001" customHeight="1" x14ac:dyDescent="0.25">
      <c r="A1" s="1" t="s">
        <v>0</v>
      </c>
      <c r="B1" s="1"/>
      <c r="E1" s="2">
        <f ca="1">TODAY()</f>
        <v>41933</v>
      </c>
    </row>
    <row r="2" spans="1:8" ht="20.100000000000001" customHeight="1" x14ac:dyDescent="0.25">
      <c r="A2" s="1" t="s">
        <v>65</v>
      </c>
      <c r="B2" s="1"/>
      <c r="D2" s="71" t="s">
        <v>67</v>
      </c>
      <c r="E2" s="73" t="str">
        <f>Devis!E2</f>
        <v>2</v>
      </c>
    </row>
    <row r="3" spans="1:8" ht="20.100000000000001" customHeight="1" x14ac:dyDescent="0.25">
      <c r="A3" s="1">
        <v>20</v>
      </c>
      <c r="B3" s="1"/>
    </row>
    <row r="4" spans="1:8" ht="20.100000000000001" customHeight="1" x14ac:dyDescent="0.25">
      <c r="A4" s="46"/>
      <c r="B4" s="1"/>
    </row>
    <row r="5" spans="1:8" ht="20.100000000000001" customHeight="1" x14ac:dyDescent="0.25">
      <c r="A5" s="1"/>
      <c r="B5" s="1"/>
    </row>
    <row r="6" spans="1:8" ht="20.100000000000001" customHeight="1" x14ac:dyDescent="0.25">
      <c r="A6" s="1"/>
      <c r="B6" s="1"/>
    </row>
    <row r="7" spans="1:8" ht="20.100000000000001" customHeight="1" x14ac:dyDescent="0.25">
      <c r="A7" s="47"/>
      <c r="B7" s="47"/>
      <c r="C7" s="47"/>
    </row>
    <row r="8" spans="1:8" ht="20.100000000000001" customHeight="1" x14ac:dyDescent="0.25"/>
    <row r="9" spans="1:8" ht="20.100000000000001" customHeight="1" x14ac:dyDescent="0.25">
      <c r="A9" s="45" t="s">
        <v>42</v>
      </c>
      <c r="B9" s="48" t="str">
        <f>Devis!B9</f>
        <v>SARL ELCTROOOOOO</v>
      </c>
      <c r="C9" s="49"/>
      <c r="D9" s="49"/>
      <c r="E9" s="50"/>
      <c r="G9" s="12"/>
      <c r="H9" s="12"/>
    </row>
    <row r="10" spans="1:8" ht="20.100000000000001" customHeight="1" x14ac:dyDescent="0.25">
      <c r="B10" s="51"/>
      <c r="C10" s="52"/>
      <c r="D10" s="52"/>
      <c r="E10" s="53"/>
      <c r="G10" s="12"/>
      <c r="H10" s="12"/>
    </row>
    <row r="11" spans="1:8" ht="20.100000000000001" customHeight="1" x14ac:dyDescent="0.25">
      <c r="B11" s="51"/>
      <c r="C11" s="52"/>
      <c r="D11" s="52"/>
      <c r="E11" s="53"/>
      <c r="G11" s="12"/>
      <c r="H11" s="12"/>
    </row>
    <row r="12" spans="1:8" ht="20.100000000000001" customHeight="1" x14ac:dyDescent="0.25">
      <c r="B12" s="51"/>
      <c r="C12" s="52"/>
      <c r="D12" s="52"/>
      <c r="E12" s="53"/>
      <c r="G12" s="3"/>
      <c r="H12" s="3"/>
    </row>
    <row r="13" spans="1:8" ht="20.100000000000001" customHeight="1" x14ac:dyDescent="0.25">
      <c r="B13" s="54"/>
      <c r="C13" s="55"/>
      <c r="D13" s="55"/>
      <c r="E13" s="56"/>
    </row>
    <row r="14" spans="1:8" ht="20.100000000000001" customHeight="1" x14ac:dyDescent="0.25">
      <c r="D14" s="3"/>
      <c r="E14" s="3"/>
    </row>
    <row r="15" spans="1:8" ht="20.100000000000001" customHeight="1" x14ac:dyDescent="0.25">
      <c r="A15" s="65" t="s">
        <v>33</v>
      </c>
      <c r="B15" s="65"/>
      <c r="C15" s="65"/>
      <c r="D15" s="3"/>
      <c r="E15" s="3"/>
    </row>
    <row r="16" spans="1:8" ht="20.100000000000001" customHeight="1" x14ac:dyDescent="0.25">
      <c r="A16" s="65" t="s">
        <v>5</v>
      </c>
      <c r="B16" s="65"/>
      <c r="C16" s="65"/>
      <c r="D16" s="3"/>
      <c r="E16" s="3"/>
    </row>
    <row r="17" spans="1:8" ht="20.100000000000001" customHeight="1" x14ac:dyDescent="0.25">
      <c r="A17" s="65" t="s">
        <v>6</v>
      </c>
      <c r="B17" s="65"/>
      <c r="C17" s="65"/>
      <c r="D17" s="3"/>
      <c r="E17" s="3"/>
    </row>
    <row r="18" spans="1:8" ht="20.100000000000001" customHeight="1" x14ac:dyDescent="0.25">
      <c r="D18" s="3"/>
      <c r="E18" s="3"/>
    </row>
    <row r="19" spans="1:8" ht="20.100000000000001" customHeight="1" x14ac:dyDescent="0.25">
      <c r="A19" s="15"/>
      <c r="B19" s="15"/>
    </row>
    <row r="20" spans="1:8" ht="20.100000000000001" customHeight="1" x14ac:dyDescent="0.25">
      <c r="C20" s="63" t="s">
        <v>39</v>
      </c>
      <c r="D20" s="64"/>
      <c r="E20" s="36">
        <f>Devis!E20</f>
        <v>1135.8800000000001</v>
      </c>
    </row>
    <row r="21" spans="1:8" ht="20.100000000000001" customHeight="1" x14ac:dyDescent="0.25">
      <c r="C21" s="27" t="s">
        <v>41</v>
      </c>
      <c r="D21" s="28">
        <v>0.2</v>
      </c>
      <c r="E21" s="36">
        <f>Devis!E21</f>
        <v>227.17600000000004</v>
      </c>
    </row>
    <row r="22" spans="1:8" ht="20.100000000000001" customHeight="1" x14ac:dyDescent="0.25">
      <c r="C22" s="63" t="s">
        <v>40</v>
      </c>
      <c r="D22" s="64"/>
      <c r="E22" s="36">
        <f>Devis!E22</f>
        <v>1363.056</v>
      </c>
    </row>
    <row r="23" spans="1:8" ht="20.100000000000001" customHeight="1" x14ac:dyDescent="0.25">
      <c r="C23" s="67" t="s">
        <v>44</v>
      </c>
      <c r="D23" s="67"/>
      <c r="E23" s="36">
        <f>Devis!E23</f>
        <v>10</v>
      </c>
    </row>
    <row r="24" spans="1:8" ht="20.100000000000001" customHeight="1" x14ac:dyDescent="0.25">
      <c r="C24" s="68" t="s">
        <v>45</v>
      </c>
      <c r="D24" s="69"/>
      <c r="E24" s="36">
        <f>Devis!E24</f>
        <v>100</v>
      </c>
    </row>
    <row r="25" spans="1:8" ht="20.100000000000001" customHeight="1" x14ac:dyDescent="0.25">
      <c r="C25" s="70" t="s">
        <v>46</v>
      </c>
      <c r="D25" s="70"/>
      <c r="E25" s="36">
        <f>Devis!E25</f>
        <v>1253.056</v>
      </c>
    </row>
    <row r="26" spans="1:8" ht="20.100000000000001" customHeight="1" x14ac:dyDescent="0.25">
      <c r="C26" s="66"/>
      <c r="D26" s="66"/>
      <c r="E26" s="66"/>
      <c r="H26" s="25"/>
    </row>
    <row r="27" spans="1:8" ht="20.100000000000001" customHeight="1" x14ac:dyDescent="0.25">
      <c r="A27" s="45" t="s">
        <v>34</v>
      </c>
      <c r="H27" s="25"/>
    </row>
    <row r="28" spans="1:8" ht="20.100000000000001" customHeight="1" x14ac:dyDescent="0.25">
      <c r="A28" s="65" t="s">
        <v>35</v>
      </c>
      <c r="B28" s="65"/>
      <c r="C28" s="65"/>
      <c r="D28" s="65"/>
      <c r="E28" s="65"/>
    </row>
    <row r="29" spans="1:8" ht="20.100000000000001" customHeight="1" x14ac:dyDescent="0.25"/>
    <row r="30" spans="1:8" ht="20.100000000000001" customHeight="1" x14ac:dyDescent="0.25"/>
    <row r="31" spans="1:8" ht="20.100000000000001" customHeight="1" x14ac:dyDescent="0.25"/>
    <row r="32" spans="1:8" ht="20.100000000000001" customHeight="1" x14ac:dyDescent="0.25">
      <c r="A32" s="57" t="s">
        <v>36</v>
      </c>
      <c r="B32" s="58"/>
      <c r="C32" s="58"/>
      <c r="D32" s="58"/>
      <c r="E32" s="59"/>
    </row>
    <row r="33" spans="1:5" ht="20.100000000000001" customHeight="1" x14ac:dyDescent="0.25">
      <c r="A33" s="14" t="s">
        <v>37</v>
      </c>
      <c r="B33" s="60" t="s">
        <v>38</v>
      </c>
      <c r="C33" s="61"/>
      <c r="D33" s="61"/>
      <c r="E33" s="62"/>
    </row>
    <row r="34" spans="1:5" ht="20.100000000000001" customHeight="1" x14ac:dyDescent="0.25">
      <c r="A34" s="13"/>
      <c r="B34" s="39"/>
      <c r="C34" s="40"/>
      <c r="D34" s="40"/>
      <c r="E34" s="41"/>
    </row>
    <row r="35" spans="1:5" ht="20.100000000000001" customHeight="1" x14ac:dyDescent="0.25">
      <c r="A35" s="13"/>
      <c r="B35" s="39"/>
      <c r="C35" s="40"/>
      <c r="D35" s="40"/>
      <c r="E35" s="41"/>
    </row>
    <row r="36" spans="1:5" ht="20.100000000000001" customHeight="1" x14ac:dyDescent="0.25">
      <c r="A36" s="11"/>
      <c r="B36" s="42"/>
      <c r="C36" s="43"/>
      <c r="D36" s="43"/>
      <c r="E36" s="44"/>
    </row>
    <row r="37" spans="1:5" ht="20.100000000000001" customHeight="1" x14ac:dyDescent="0.25"/>
    <row r="38" spans="1:5" ht="20.100000000000001" customHeight="1" x14ac:dyDescent="0.25">
      <c r="A38" s="19" t="s">
        <v>1</v>
      </c>
      <c r="B38" s="19" t="s">
        <v>2</v>
      </c>
      <c r="C38" s="19" t="s">
        <v>3</v>
      </c>
      <c r="D38" s="34" t="s">
        <v>63</v>
      </c>
      <c r="E38" s="20" t="s">
        <v>64</v>
      </c>
    </row>
    <row r="39" spans="1:5" x14ac:dyDescent="0.25">
      <c r="A39" s="22" t="s">
        <v>43</v>
      </c>
      <c r="B39" s="17">
        <f>Tableau1[[#This Row],[Quantité(s)]]</f>
        <v>0</v>
      </c>
      <c r="C39" s="17"/>
      <c r="D39" s="35">
        <f>Tableau1[[#This Row],[Prix unitaire H.T]]</f>
        <v>0</v>
      </c>
      <c r="E39" s="18">
        <f>Tableau1[[#This Row],[Total H.T]]</f>
        <v>0</v>
      </c>
    </row>
    <row r="40" spans="1:5" x14ac:dyDescent="0.25">
      <c r="A40" s="23" t="s">
        <v>61</v>
      </c>
      <c r="B40" s="17">
        <f>Tableau1[[#This Row],[Quantité(s)]]</f>
        <v>0</v>
      </c>
      <c r="C40" s="17"/>
      <c r="D40" s="35">
        <f>Tableau1[[#This Row],[Prix unitaire H.T]]</f>
        <v>0</v>
      </c>
      <c r="E40" s="18">
        <f>Tableau1[[#This Row],[Total H.T]]</f>
        <v>0</v>
      </c>
    </row>
    <row r="41" spans="1:5" x14ac:dyDescent="0.25">
      <c r="A41" s="23" t="s">
        <v>18</v>
      </c>
      <c r="B41" s="17">
        <f>Tableau1[[#This Row],[Quantité(s)]]</f>
        <v>1</v>
      </c>
      <c r="C41" s="17"/>
      <c r="D41" s="35">
        <f>Tableau1[[#This Row],[Prix unitaire H.T]]</f>
        <v>69.88</v>
      </c>
      <c r="E41" s="18">
        <f>Tableau1[[#This Row],[Total H.T]]</f>
        <v>69.88</v>
      </c>
    </row>
    <row r="42" spans="1:5" x14ac:dyDescent="0.25">
      <c r="A42" s="23" t="s">
        <v>28</v>
      </c>
      <c r="B42" s="17">
        <f>Tableau1[[#This Row],[Quantité(s)]]</f>
        <v>2</v>
      </c>
      <c r="C42" s="17"/>
      <c r="D42" s="35">
        <f>Tableau1[[#This Row],[Prix unitaire H.T]]</f>
        <v>59.42</v>
      </c>
      <c r="E42" s="18">
        <f>Tableau1[[#This Row],[Total H.T]]</f>
        <v>118.84</v>
      </c>
    </row>
    <row r="43" spans="1:5" x14ac:dyDescent="0.25">
      <c r="A43" s="23" t="s">
        <v>28</v>
      </c>
      <c r="B43" s="17">
        <f>Tableau1[[#This Row],[Quantité(s)]]</f>
        <v>1</v>
      </c>
      <c r="C43" s="17"/>
      <c r="D43" s="35">
        <f>Tableau1[[#This Row],[Prix unitaire H.T]]</f>
        <v>59.42</v>
      </c>
      <c r="E43" s="18">
        <f>Tableau1[[#This Row],[Total H.T]]</f>
        <v>59.42</v>
      </c>
    </row>
    <row r="44" spans="1:5" x14ac:dyDescent="0.25">
      <c r="A44" s="23" t="s">
        <v>61</v>
      </c>
      <c r="B44" s="17">
        <f>Tableau1[[#This Row],[Quantité(s)]]</f>
        <v>0</v>
      </c>
      <c r="C44" s="17"/>
      <c r="D44" s="35">
        <f>Tableau1[[#This Row],[Prix unitaire H.T]]</f>
        <v>0</v>
      </c>
      <c r="E44" s="18">
        <f>Tableau1[[#This Row],[Total H.T]]</f>
        <v>0</v>
      </c>
    </row>
    <row r="45" spans="1:5" x14ac:dyDescent="0.25">
      <c r="A45" s="23" t="s">
        <v>58</v>
      </c>
      <c r="B45" s="17">
        <f>Tableau1[[#This Row],[Quantité(s)]]</f>
        <v>0</v>
      </c>
      <c r="C45" s="17"/>
      <c r="D45" s="35">
        <f>Tableau1[[#This Row],[Prix unitaire H.T]]</f>
        <v>0</v>
      </c>
      <c r="E45" s="18">
        <f>Tableau1[[#This Row],[Total H.T]]</f>
        <v>0</v>
      </c>
    </row>
    <row r="46" spans="1:5" x14ac:dyDescent="0.25">
      <c r="A46" s="23" t="s">
        <v>61</v>
      </c>
      <c r="B46" s="17">
        <f>Tableau1[[#This Row],[Quantité(s)]]</f>
        <v>0</v>
      </c>
      <c r="C46" s="17"/>
      <c r="D46" s="35">
        <f>Tableau1[[#This Row],[Prix unitaire H.T]]</f>
        <v>0</v>
      </c>
      <c r="E46" s="18">
        <f>Tableau1[[#This Row],[Total H.T]]</f>
        <v>0</v>
      </c>
    </row>
    <row r="47" spans="1:5" x14ac:dyDescent="0.25">
      <c r="A47" s="23" t="s">
        <v>23</v>
      </c>
      <c r="B47" s="17">
        <f>Tableau1[[#This Row],[Quantité(s)]]</f>
        <v>1</v>
      </c>
      <c r="C47" s="17"/>
      <c r="D47" s="35">
        <f>Tableau1[[#This Row],[Prix unitaire H.T]]</f>
        <v>113.37</v>
      </c>
      <c r="E47" s="18">
        <f>Tableau1[[#This Row],[Total H.T]]</f>
        <v>113.37</v>
      </c>
    </row>
    <row r="48" spans="1:5" x14ac:dyDescent="0.25">
      <c r="A48" s="23" t="s">
        <v>15</v>
      </c>
      <c r="B48" s="17">
        <f>Tableau1[[#This Row],[Quantité(s)]]</f>
        <v>1</v>
      </c>
      <c r="C48" s="17"/>
      <c r="D48" s="35">
        <f>Tableau1[[#This Row],[Prix unitaire H.T]]</f>
        <v>64.83</v>
      </c>
      <c r="E48" s="18">
        <f>Tableau1[[#This Row],[Total H.T]]</f>
        <v>64.83</v>
      </c>
    </row>
    <row r="49" spans="1:5" x14ac:dyDescent="0.25">
      <c r="A49" s="23" t="s">
        <v>16</v>
      </c>
      <c r="B49" s="17">
        <f>Tableau1[[#This Row],[Quantité(s)]]</f>
        <v>1</v>
      </c>
      <c r="C49" s="17"/>
      <c r="D49" s="35">
        <f>Tableau1[[#This Row],[Prix unitaire H.T]]</f>
        <v>64.83</v>
      </c>
      <c r="E49" s="18">
        <f>Tableau1[[#This Row],[Total H.T]]</f>
        <v>64.83</v>
      </c>
    </row>
    <row r="50" spans="1:5" x14ac:dyDescent="0.25">
      <c r="A50" s="23" t="s">
        <v>22</v>
      </c>
      <c r="B50" s="17">
        <f>Tableau1[[#This Row],[Quantité(s)]]</f>
        <v>1</v>
      </c>
      <c r="C50" s="17"/>
      <c r="D50" s="35">
        <f>Tableau1[[#This Row],[Prix unitaire H.T]]</f>
        <v>64.83</v>
      </c>
      <c r="E50" s="18">
        <f>Tableau1[[#This Row],[Total H.T]]</f>
        <v>64.83</v>
      </c>
    </row>
    <row r="51" spans="1:5" x14ac:dyDescent="0.25">
      <c r="A51" s="23" t="s">
        <v>61</v>
      </c>
      <c r="B51" s="17">
        <f>Tableau1[[#This Row],[Quantité(s)]]</f>
        <v>0</v>
      </c>
      <c r="C51" s="17"/>
      <c r="D51" s="35">
        <f>Tableau1[[#This Row],[Prix unitaire H.T]]</f>
        <v>0</v>
      </c>
      <c r="E51" s="18">
        <f>Tableau1[[#This Row],[Total H.T]]</f>
        <v>0</v>
      </c>
    </row>
    <row r="52" spans="1:5" x14ac:dyDescent="0.25">
      <c r="A52" s="23" t="s">
        <v>51</v>
      </c>
      <c r="B52" s="17">
        <f>Tableau1[[#This Row],[Quantité(s)]]</f>
        <v>0</v>
      </c>
      <c r="C52" s="17"/>
      <c r="D52" s="35">
        <f>Tableau1[[#This Row],[Prix unitaire H.T]]</f>
        <v>0</v>
      </c>
      <c r="E52" s="18">
        <f>Tableau1[[#This Row],[Total H.T]]</f>
        <v>0</v>
      </c>
    </row>
    <row r="53" spans="1:5" x14ac:dyDescent="0.25">
      <c r="A53" s="23" t="s">
        <v>61</v>
      </c>
      <c r="B53" s="17">
        <f>Tableau1[[#This Row],[Quantité(s)]]</f>
        <v>0</v>
      </c>
      <c r="C53" s="17"/>
      <c r="D53" s="35">
        <f>Tableau1[[#This Row],[Prix unitaire H.T]]</f>
        <v>0</v>
      </c>
      <c r="E53" s="18">
        <f>Tableau1[[#This Row],[Total H.T]]</f>
        <v>0</v>
      </c>
    </row>
    <row r="54" spans="1:5" x14ac:dyDescent="0.25">
      <c r="A54" s="23" t="s">
        <v>13</v>
      </c>
      <c r="B54" s="17">
        <f>Tableau1[[#This Row],[Quantité(s)]]</f>
        <v>1</v>
      </c>
      <c r="C54" s="17"/>
      <c r="D54" s="35">
        <f>Tableau1[[#This Row],[Prix unitaire H.T]]</f>
        <v>70.459999999999994</v>
      </c>
      <c r="E54" s="18">
        <f>Tableau1[[#This Row],[Total H.T]]</f>
        <v>70.459999999999994</v>
      </c>
    </row>
    <row r="55" spans="1:5" x14ac:dyDescent="0.25">
      <c r="A55" s="23" t="s">
        <v>27</v>
      </c>
      <c r="B55" s="17">
        <f>Tableau1[[#This Row],[Quantité(s)]]</f>
        <v>1</v>
      </c>
      <c r="C55" s="17"/>
      <c r="D55" s="35">
        <f>Tableau1[[#This Row],[Prix unitaire H.T]]</f>
        <v>450</v>
      </c>
      <c r="E55" s="18">
        <f>Tableau1[[#This Row],[Total H.T]]</f>
        <v>450</v>
      </c>
    </row>
    <row r="56" spans="1:5" x14ac:dyDescent="0.25">
      <c r="A56" s="23" t="s">
        <v>28</v>
      </c>
      <c r="B56" s="17">
        <f>Tableau1[[#This Row],[Quantité(s)]]</f>
        <v>1</v>
      </c>
      <c r="C56" s="17"/>
      <c r="D56" s="35">
        <f>Tableau1[[#This Row],[Prix unitaire H.T]]</f>
        <v>59.42</v>
      </c>
      <c r="E56" s="18">
        <f>Tableau1[[#This Row],[Total H.T]]</f>
        <v>59.42</v>
      </c>
    </row>
    <row r="57" spans="1:5" ht="30" x14ac:dyDescent="0.25">
      <c r="A57" s="23" t="s">
        <v>30</v>
      </c>
      <c r="B57" s="17">
        <f>Tableau1[[#This Row],[Quantité(s)]]</f>
        <v>0</v>
      </c>
      <c r="C57" s="17"/>
      <c r="D57" s="35">
        <f>Tableau1[[#This Row],[Prix unitaire H.T]]</f>
        <v>18.5</v>
      </c>
      <c r="E57" s="18">
        <f>Tableau1[[#This Row],[Total H.T]]</f>
        <v>0</v>
      </c>
    </row>
    <row r="58" spans="1:5" x14ac:dyDescent="0.25">
      <c r="A58" s="38" t="s">
        <v>62</v>
      </c>
    </row>
  </sheetData>
  <mergeCells count="18">
    <mergeCell ref="C24:D24"/>
    <mergeCell ref="C25:D25"/>
    <mergeCell ref="C26:E26"/>
    <mergeCell ref="A28:E28"/>
    <mergeCell ref="A32:E32"/>
    <mergeCell ref="B33:E33"/>
    <mergeCell ref="A15:C15"/>
    <mergeCell ref="A16:C16"/>
    <mergeCell ref="A17:C17"/>
    <mergeCell ref="C20:D20"/>
    <mergeCell ref="C22:D22"/>
    <mergeCell ref="C23:D23"/>
    <mergeCell ref="A7:C7"/>
    <mergeCell ref="B9:E9"/>
    <mergeCell ref="B10:E10"/>
    <mergeCell ref="B11:E11"/>
    <mergeCell ref="B12:E12"/>
    <mergeCell ref="B13:E13"/>
  </mergeCells>
  <conditionalFormatting sqref="A38:E57">
    <cfRule type="containsText" dxfId="6" priority="1" operator="containsText" text="LIGNEVIDE">
      <formula>NOT(ISERROR(SEARCH("LIGNEVIDE",A38)))</formula>
    </cfRule>
  </conditionalFormatting>
  <dataValidations count="1">
    <dataValidation type="list" showInputMessage="1" sqref="A39:A57">
      <formula1>liste_Inventaire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r:id="rId1"/>
  <headerFooter differentFirst="1">
    <oddHeader>&amp;LELECTRICITE GENERALE &amp;CFacture N°</oddHeader>
    <oddFooter>&amp;LCODE APE 453A N° SIRET 494 878 960 00017&amp;R&amp;P/&amp;N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ndsWith" priority="2" operator="endsWith" id="{74B9E6A3-B59B-4C5A-9791-79207EEAA180}">
            <xm:f>RIGHT(F38,LEN(SUM(A38:E470)))=SUM(A38:E470)</xm:f>
            <xm:f>SUM(A38:E470)</xm:f>
            <x14:dxf>
              <font>
                <color theme="0"/>
              </font>
            </x14:dxf>
          </x14:cfRule>
          <xm:sqref>F38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des articles'!$E$1:$E$2</xm:f>
          </x14:formula1>
          <xm:sqref>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Listes des articles</vt:lpstr>
      <vt:lpstr>Devis</vt:lpstr>
      <vt:lpstr>Facture</vt:lpstr>
      <vt:lpstr>Devis!Impression_des_titres</vt:lpstr>
      <vt:lpstr>Facture!Impression_des_titres</vt:lpstr>
      <vt:lpstr>Facture!liste_Inventaire</vt:lpstr>
      <vt:lpstr>liste_Inventaire</vt:lpstr>
      <vt:lpstr>Facture!liste_Prix</vt:lpstr>
      <vt:lpstr>liste_Prix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ZINE</cp:lastModifiedBy>
  <cp:lastPrinted>2014-10-14T11:47:24Z</cp:lastPrinted>
  <dcterms:created xsi:type="dcterms:W3CDTF">2014-09-18T08:18:41Z</dcterms:created>
  <dcterms:modified xsi:type="dcterms:W3CDTF">2014-10-21T11:49:35Z</dcterms:modified>
</cp:coreProperties>
</file>