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0" yWindow="0" windowWidth="15480" windowHeight="8370" tabRatio="577"/>
  </bookViews>
  <sheets>
    <sheet name="Facture" sheetId="2" r:id="rId1"/>
  </sheets>
  <functionGroups builtInGroupCount="17"/>
  <definedNames>
    <definedName name="_xlnm._FilterDatabase" localSheetId="0" hidden="1">Facture!$A$18:$F$18</definedName>
    <definedName name="codetva">#REF!</definedName>
    <definedName name="Designation">#REF!</definedName>
    <definedName name="identifiant">#REF!</definedName>
    <definedName name="prixht">#REF!</definedName>
    <definedName name="Refer">#REF!</definedName>
    <definedName name="References">#REF!</definedName>
    <definedName name="Table">Facture!$A$19:$F$35</definedName>
    <definedName name="Table1">Facture!$A$19:$F$28</definedName>
    <definedName name="Table2">Facture!$A$19:$F$28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9" i="2" l="1"/>
  <c r="F30" i="2"/>
  <c r="F31" i="2"/>
  <c r="F32" i="2"/>
  <c r="F33" i="2"/>
  <c r="F34" i="2"/>
  <c r="E29" i="2"/>
  <c r="E30" i="2"/>
  <c r="E31" i="2"/>
  <c r="E32" i="2"/>
  <c r="E33" i="2"/>
  <c r="E34" i="2"/>
  <c r="D29" i="2"/>
  <c r="D30" i="2"/>
  <c r="D31" i="2"/>
  <c r="D32" i="2"/>
  <c r="D33" i="2"/>
  <c r="D34" i="2"/>
  <c r="A35" i="2"/>
  <c r="A34" i="2"/>
  <c r="A33" i="2"/>
  <c r="A32" i="2"/>
  <c r="A31" i="2"/>
  <c r="A30" i="2"/>
  <c r="A29" i="2"/>
  <c r="A28" i="2"/>
  <c r="F19" i="2" l="1"/>
  <c r="F20" i="2" l="1"/>
  <c r="F21" i="2"/>
  <c r="F22" i="2"/>
  <c r="F23" i="2"/>
  <c r="F24" i="2"/>
  <c r="F25" i="2"/>
  <c r="F26" i="2"/>
  <c r="F27" i="2"/>
  <c r="F28" i="2"/>
  <c r="A27" i="2"/>
  <c r="F38" i="2" l="1"/>
  <c r="A26" i="2"/>
  <c r="A25" i="2"/>
  <c r="A24" i="2"/>
  <c r="A23" i="2"/>
  <c r="A22" i="2"/>
  <c r="A21" i="2"/>
  <c r="A20" i="2"/>
  <c r="A19" i="2" l="1"/>
  <c r="F36" i="2" l="1"/>
  <c r="F37" i="2"/>
  <c r="F39" i="2" l="1"/>
</calcChain>
</file>

<file path=xl/sharedStrings.xml><?xml version="1.0" encoding="utf-8"?>
<sst xmlns="http://schemas.openxmlformats.org/spreadsheetml/2006/main" count="20" uniqueCount="18">
  <si>
    <t>N°</t>
  </si>
  <si>
    <t>Articles1</t>
  </si>
  <si>
    <t>Articles2</t>
  </si>
  <si>
    <t>Articles3</t>
  </si>
  <si>
    <t>Articles4</t>
  </si>
  <si>
    <t>Articles5</t>
  </si>
  <si>
    <t>Articles6</t>
  </si>
  <si>
    <t>Articles7</t>
  </si>
  <si>
    <t>Articles8</t>
  </si>
  <si>
    <t>Articles9</t>
  </si>
  <si>
    <t>Articles10</t>
  </si>
  <si>
    <t>Qté</t>
  </si>
  <si>
    <t>Prix</t>
  </si>
  <si>
    <t>Tva</t>
  </si>
  <si>
    <t>Total</t>
  </si>
  <si>
    <t>Total HT</t>
  </si>
  <si>
    <t>Total TTC</t>
  </si>
  <si>
    <t>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</si>
</sst>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\ &quot;€&quot;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2"/>
      <name val="Arabic Transparent"/>
      <charset val="178"/>
    </font>
    <font>
      <b/>
      <sz val="14"/>
      <color rgb="FF000000"/>
      <name val="Calibri"/>
      <family val="2"/>
    </font>
    <font>
      <b/>
      <sz val="12"/>
      <color rgb="FF000000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1"/>
      <name val="Arabic Transparent"/>
      <charset val="178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/>
    <xf numFmtId="0" fontId="2" fillId="0" borderId="0" xfId="0" applyFont="1" applyBorder="1"/>
    <xf numFmtId="0" fontId="2" fillId="0" borderId="0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0" fillId="0" borderId="0" xfId="0" applyBorder="1"/>
    <xf numFmtId="14" fontId="0" fillId="0" borderId="0" xfId="0" applyNumberFormat="1" applyAlignment="1">
      <alignment vertical="center"/>
    </xf>
    <xf numFmtId="0" fontId="3" fillId="0" borderId="0" xfId="2" applyAlignment="1">
      <alignment vertical="center"/>
    </xf>
    <xf numFmtId="0" fontId="0" fillId="0" borderId="0" xfId="0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 readingOrder="2"/>
    </xf>
    <xf numFmtId="0" fontId="9" fillId="0" borderId="0" xfId="0" applyFont="1" applyAlignment="1">
      <alignment vertical="center" wrapText="1" readingOrder="2"/>
    </xf>
    <xf numFmtId="0" fontId="12" fillId="0" borderId="0" xfId="0" applyFont="1" applyBorder="1" applyAlignment="1">
      <alignment vertical="center"/>
    </xf>
    <xf numFmtId="0" fontId="0" fillId="0" borderId="0" xfId="0" applyBorder="1" applyAlignment="1">
      <alignment horizontal="right"/>
    </xf>
    <xf numFmtId="0" fontId="16" fillId="0" borderId="0" xfId="0" applyFont="1"/>
    <xf numFmtId="0" fontId="10" fillId="0" borderId="0" xfId="0" applyFont="1" applyBorder="1" applyAlignment="1">
      <alignment vertical="center"/>
    </xf>
    <xf numFmtId="0" fontId="12" fillId="0" borderId="0" xfId="0" applyFont="1" applyAlignment="1">
      <alignment horizontal="right" readingOrder="2"/>
    </xf>
    <xf numFmtId="0" fontId="14" fillId="0" borderId="0" xfId="0" applyFont="1" applyAlignment="1">
      <alignment vertical="center"/>
    </xf>
    <xf numFmtId="0" fontId="13" fillId="0" borderId="0" xfId="0" applyFont="1" applyAlignment="1">
      <alignment readingOrder="2"/>
    </xf>
    <xf numFmtId="0" fontId="5" fillId="0" borderId="0" xfId="0" applyFont="1" applyAlignment="1"/>
    <xf numFmtId="0" fontId="6" fillId="0" borderId="0" xfId="0" applyFont="1" applyAlignment="1"/>
    <xf numFmtId="9" fontId="11" fillId="2" borderId="4" xfId="0" applyNumberFormat="1" applyFont="1" applyFill="1" applyBorder="1" applyAlignment="1">
      <alignment horizontal="center" vertical="center"/>
    </xf>
    <xf numFmtId="9" fontId="11" fillId="2" borderId="4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43" fontId="4" fillId="0" borderId="1" xfId="3" applyFont="1" applyBorder="1" applyAlignment="1">
      <alignment horizontal="center" vertical="center"/>
    </xf>
    <xf numFmtId="9" fontId="4" fillId="0" borderId="1" xfId="1" applyFont="1" applyBorder="1" applyAlignment="1">
      <alignment horizontal="center" vertical="center"/>
    </xf>
    <xf numFmtId="43" fontId="4" fillId="0" borderId="1" xfId="3" applyFont="1" applyBorder="1"/>
    <xf numFmtId="0" fontId="11" fillId="2" borderId="3" xfId="0" applyFont="1" applyFill="1" applyBorder="1" applyAlignment="1">
      <alignment horizontal="center"/>
    </xf>
    <xf numFmtId="0" fontId="15" fillId="0" borderId="0" xfId="0" applyFont="1" applyBorder="1" applyAlignment="1">
      <alignment vertical="center" wrapText="1"/>
    </xf>
    <xf numFmtId="43" fontId="4" fillId="0" borderId="2" xfId="3" applyFont="1" applyBorder="1"/>
    <xf numFmtId="0" fontId="11" fillId="2" borderId="2" xfId="0" applyFont="1" applyFill="1" applyBorder="1" applyAlignment="1">
      <alignment horizontal="center"/>
    </xf>
    <xf numFmtId="0" fontId="8" fillId="0" borderId="0" xfId="0" applyFont="1" applyAlignment="1">
      <alignment horizontal="center" vertical="center" wrapText="1" readingOrder="2"/>
    </xf>
    <xf numFmtId="0" fontId="1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8" fillId="0" borderId="0" xfId="0" quotePrefix="1" applyFont="1" applyAlignment="1">
      <alignment horizontal="center" vertical="center" wrapText="1" readingOrder="2"/>
    </xf>
    <xf numFmtId="0" fontId="18" fillId="0" borderId="0" xfId="0" applyFont="1" applyAlignment="1">
      <alignment horizontal="center" vertical="center"/>
    </xf>
  </cellXfs>
  <cellStyles count="4">
    <cellStyle name="Lien hypertexte" xfId="2" builtinId="8"/>
    <cellStyle name="Milliers" xfId="3" builtinId="3"/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381002</xdr:colOff>
      <xdr:row>8</xdr:row>
      <xdr:rowOff>66675</xdr:rowOff>
    </xdr:from>
    <xdr:to>
      <xdr:col>9</xdr:col>
      <xdr:colOff>752476</xdr:colOff>
      <xdr:row>9</xdr:row>
      <xdr:rowOff>133350</xdr:rowOff>
    </xdr:to>
    <xdr:sp macro="[0]!EnregistrerFacture" textlink="">
      <xdr:nvSpPr>
        <xdr:cNvPr id="2" name="ZoneTexte 1"/>
        <xdr:cNvSpPr txBox="1"/>
      </xdr:nvSpPr>
      <xdr:spPr>
        <a:xfrm>
          <a:off x="8448677" y="1590675"/>
          <a:ext cx="1133474" cy="2571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Enregistrer</a:t>
          </a:r>
        </a:p>
      </xdr:txBody>
    </xdr:sp>
    <xdr:clientData/>
  </xdr:twoCellAnchor>
  <xdr:twoCellAnchor>
    <xdr:from>
      <xdr:col>8</xdr:col>
      <xdr:colOff>323851</xdr:colOff>
      <xdr:row>5</xdr:row>
      <xdr:rowOff>66675</xdr:rowOff>
    </xdr:from>
    <xdr:to>
      <xdr:col>10</xdr:col>
      <xdr:colOff>76202</xdr:colOff>
      <xdr:row>7</xdr:row>
      <xdr:rowOff>0</xdr:rowOff>
    </xdr:to>
    <xdr:sp macro="[0]!RAZ" textlink="">
      <xdr:nvSpPr>
        <xdr:cNvPr id="5" name="ZoneTexte 4"/>
        <xdr:cNvSpPr txBox="1"/>
      </xdr:nvSpPr>
      <xdr:spPr>
        <a:xfrm>
          <a:off x="8391526" y="1019175"/>
          <a:ext cx="1276351" cy="3143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R.A.Z.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723900</xdr:colOff>
          <xdr:row>29</xdr:row>
          <xdr:rowOff>190500</xdr:rowOff>
        </xdr:from>
        <xdr:to>
          <xdr:col>10</xdr:col>
          <xdr:colOff>638175</xdr:colOff>
          <xdr:row>31</xdr:row>
          <xdr:rowOff>9525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cellules vides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704850</xdr:colOff>
          <xdr:row>28</xdr:row>
          <xdr:rowOff>104775</xdr:rowOff>
        </xdr:from>
        <xdr:to>
          <xdr:col>10</xdr:col>
          <xdr:colOff>619125</xdr:colOff>
          <xdr:row>29</xdr:row>
          <xdr:rowOff>133350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tout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L47"/>
  <sheetViews>
    <sheetView tabSelected="1" topLeftCell="A16" zoomScaleNormal="100" workbookViewId="0">
      <selection activeCell="J40" sqref="J40"/>
    </sheetView>
  </sheetViews>
  <sheetFormatPr baseColWidth="10" defaultRowHeight="15" x14ac:dyDescent="0.25"/>
  <cols>
    <col min="1" max="1" width="6.5703125" customWidth="1"/>
    <col min="2" max="2" width="20.7109375" customWidth="1"/>
    <col min="3" max="3" width="17.28515625" customWidth="1"/>
    <col min="4" max="4" width="17.5703125" customWidth="1"/>
    <col min="5" max="5" width="15" customWidth="1"/>
    <col min="6" max="6" width="20.5703125" customWidth="1"/>
    <col min="7" max="7" width="11.85546875" style="3" customWidth="1"/>
    <col min="8" max="8" width="11.42578125" style="3"/>
  </cols>
  <sheetData>
    <row r="2" spans="1:12" ht="15" customHeight="1" x14ac:dyDescent="0.3">
      <c r="A2" s="18"/>
      <c r="B2" s="19"/>
      <c r="C2" s="19"/>
      <c r="D2" s="14"/>
      <c r="F2" s="2"/>
    </row>
    <row r="3" spans="1:12" ht="15" customHeight="1" x14ac:dyDescent="0.3">
      <c r="A3" s="18"/>
      <c r="B3" s="19"/>
      <c r="C3" s="19"/>
      <c r="D3" s="14"/>
    </row>
    <row r="4" spans="1:12" ht="15" customHeight="1" x14ac:dyDescent="0.3">
      <c r="A4" s="18"/>
      <c r="B4" s="19"/>
      <c r="C4" s="19"/>
      <c r="D4" s="14"/>
    </row>
    <row r="5" spans="1:12" ht="15" customHeight="1" x14ac:dyDescent="0.3">
      <c r="A5" s="18"/>
      <c r="B5" s="19"/>
      <c r="C5" s="19"/>
      <c r="D5" s="14"/>
    </row>
    <row r="6" spans="1:12" ht="15" customHeight="1" x14ac:dyDescent="0.3">
      <c r="A6" s="18"/>
      <c r="B6" s="19"/>
      <c r="C6" s="19"/>
      <c r="D6" s="14"/>
    </row>
    <row r="7" spans="1:12" ht="15" customHeight="1" x14ac:dyDescent="0.3">
      <c r="A7" s="18"/>
      <c r="B7" s="19"/>
      <c r="C7" s="19"/>
      <c r="D7" s="14"/>
      <c r="F7" s="7"/>
      <c r="L7" s="8"/>
    </row>
    <row r="8" spans="1:12" ht="15" customHeight="1" x14ac:dyDescent="0.25">
      <c r="A8" s="20"/>
      <c r="B8" s="19"/>
      <c r="C8" s="19"/>
      <c r="D8" s="14"/>
    </row>
    <row r="9" spans="1:12" ht="15" customHeight="1" x14ac:dyDescent="0.3">
      <c r="A9" s="18"/>
      <c r="B9" s="19"/>
      <c r="C9" s="19"/>
      <c r="D9" s="14"/>
      <c r="E9" s="32"/>
      <c r="F9" s="33"/>
    </row>
    <row r="10" spans="1:12" ht="15" customHeight="1" x14ac:dyDescent="0.25">
      <c r="A10" s="1"/>
      <c r="B10" s="36" t="s">
        <v>17</v>
      </c>
      <c r="C10" s="36"/>
      <c r="D10" s="36"/>
      <c r="E10" s="32"/>
      <c r="F10" s="33"/>
    </row>
    <row r="11" spans="1:12" ht="15" customHeight="1" x14ac:dyDescent="0.25">
      <c r="B11" s="36"/>
      <c r="C11" s="36"/>
      <c r="D11" s="36"/>
    </row>
    <row r="13" spans="1:12" ht="15" customHeight="1" x14ac:dyDescent="0.25">
      <c r="B13" s="17"/>
    </row>
    <row r="14" spans="1:12" ht="15" customHeight="1" x14ac:dyDescent="0.25">
      <c r="B14" s="34"/>
      <c r="C14" s="34"/>
      <c r="D14" s="34"/>
      <c r="F14" s="28"/>
    </row>
    <row r="15" spans="1:12" ht="15" customHeight="1" x14ac:dyDescent="0.25">
      <c r="A15" s="6"/>
      <c r="B15" s="34"/>
      <c r="C15" s="34"/>
      <c r="D15" s="34"/>
      <c r="F15" s="28"/>
    </row>
    <row r="16" spans="1:12" ht="15" customHeight="1" x14ac:dyDescent="0.25">
      <c r="A16" s="6"/>
      <c r="B16" s="6"/>
      <c r="C16" s="6"/>
      <c r="D16" s="12"/>
      <c r="E16" s="13"/>
      <c r="F16" s="6"/>
    </row>
    <row r="17" spans="1:8" ht="15.75" customHeight="1" x14ac:dyDescent="0.25">
      <c r="A17" s="6"/>
      <c r="B17" s="6"/>
      <c r="C17" s="6"/>
      <c r="D17" s="15"/>
      <c r="E17" s="6"/>
      <c r="F17" s="6"/>
    </row>
    <row r="18" spans="1:8" ht="39.75" customHeight="1" x14ac:dyDescent="0.25">
      <c r="A18" s="10" t="s">
        <v>0</v>
      </c>
      <c r="B18" s="10"/>
      <c r="C18" s="10" t="s">
        <v>11</v>
      </c>
      <c r="D18" s="10" t="s">
        <v>12</v>
      </c>
      <c r="E18" s="10" t="s">
        <v>13</v>
      </c>
      <c r="F18" s="10" t="s">
        <v>14</v>
      </c>
      <c r="G18" s="4"/>
      <c r="H18" s="9"/>
    </row>
    <row r="19" spans="1:8" ht="16.5" x14ac:dyDescent="0.25">
      <c r="A19" s="10" t="str">
        <f>IF(B19="","","1 ")</f>
        <v xml:space="preserve">1 </v>
      </c>
      <c r="B19" s="10" t="s">
        <v>1</v>
      </c>
      <c r="C19" s="23">
        <v>11</v>
      </c>
      <c r="D19" s="24">
        <v>12</v>
      </c>
      <c r="E19" s="25">
        <v>7.0000000000000007E-2</v>
      </c>
      <c r="F19" s="24">
        <f>IF(B19="","",C19*D19)</f>
        <v>132</v>
      </c>
      <c r="H19" s="9"/>
    </row>
    <row r="20" spans="1:8" ht="16.5" x14ac:dyDescent="0.25">
      <c r="A20" s="10" t="str">
        <f>IF(B20="","","2 ")</f>
        <v xml:space="preserve">2 </v>
      </c>
      <c r="B20" s="10" t="s">
        <v>2</v>
      </c>
      <c r="C20" s="23">
        <v>22</v>
      </c>
      <c r="D20" s="24">
        <v>13</v>
      </c>
      <c r="E20" s="25">
        <v>7.0000000000000007E-2</v>
      </c>
      <c r="F20" s="24">
        <f t="shared" ref="F20:F34" si="0">IF(B20="","",C20*D20)</f>
        <v>286</v>
      </c>
      <c r="H20" s="5"/>
    </row>
    <row r="21" spans="1:8" ht="16.5" x14ac:dyDescent="0.25">
      <c r="A21" s="10" t="str">
        <f>IF(B21="","","3 ")</f>
        <v xml:space="preserve">3 </v>
      </c>
      <c r="B21" s="10" t="s">
        <v>3</v>
      </c>
      <c r="C21" s="23">
        <v>33</v>
      </c>
      <c r="D21" s="24">
        <v>14</v>
      </c>
      <c r="E21" s="25">
        <v>7.0000000000000007E-2</v>
      </c>
      <c r="F21" s="24">
        <f t="shared" si="0"/>
        <v>462</v>
      </c>
      <c r="H21" s="5"/>
    </row>
    <row r="22" spans="1:8" ht="16.5" x14ac:dyDescent="0.25">
      <c r="A22" s="10" t="str">
        <f>IF(B22="","","4 ")</f>
        <v xml:space="preserve">4 </v>
      </c>
      <c r="B22" s="10" t="s">
        <v>4</v>
      </c>
      <c r="C22" s="23">
        <v>44</v>
      </c>
      <c r="D22" s="24">
        <v>15</v>
      </c>
      <c r="E22" s="25">
        <v>7.0000000000000007E-2</v>
      </c>
      <c r="F22" s="24">
        <f t="shared" si="0"/>
        <v>660</v>
      </c>
      <c r="H22" s="5"/>
    </row>
    <row r="23" spans="1:8" ht="16.5" x14ac:dyDescent="0.25">
      <c r="A23" s="10" t="str">
        <f>IF(B23="","","5 ")</f>
        <v xml:space="preserve">5 </v>
      </c>
      <c r="B23" s="10" t="s">
        <v>5</v>
      </c>
      <c r="C23" s="23">
        <v>55</v>
      </c>
      <c r="D23" s="24">
        <v>16</v>
      </c>
      <c r="E23" s="25">
        <v>7.0000000000000007E-2</v>
      </c>
      <c r="F23" s="24">
        <f t="shared" si="0"/>
        <v>880</v>
      </c>
      <c r="H23" s="5"/>
    </row>
    <row r="24" spans="1:8" ht="16.5" x14ac:dyDescent="0.25">
      <c r="A24" s="10" t="str">
        <f>IF(B24="","","6 ")</f>
        <v xml:space="preserve">6 </v>
      </c>
      <c r="B24" s="10" t="s">
        <v>6</v>
      </c>
      <c r="C24" s="23">
        <v>66</v>
      </c>
      <c r="D24" s="24">
        <v>17</v>
      </c>
      <c r="E24" s="25">
        <v>7.0000000000000007E-2</v>
      </c>
      <c r="F24" s="24">
        <f t="shared" si="0"/>
        <v>1122</v>
      </c>
      <c r="H24" s="5"/>
    </row>
    <row r="25" spans="1:8" ht="16.5" x14ac:dyDescent="0.25">
      <c r="A25" s="10" t="str">
        <f>IF(B25="","","7 ")</f>
        <v xml:space="preserve">7 </v>
      </c>
      <c r="B25" s="10" t="s">
        <v>7</v>
      </c>
      <c r="C25" s="23">
        <v>77</v>
      </c>
      <c r="D25" s="24">
        <v>20</v>
      </c>
      <c r="E25" s="25">
        <v>0.17</v>
      </c>
      <c r="F25" s="24">
        <f t="shared" si="0"/>
        <v>1540</v>
      </c>
      <c r="H25" s="5"/>
    </row>
    <row r="26" spans="1:8" ht="16.5" x14ac:dyDescent="0.25">
      <c r="A26" s="10" t="str">
        <f>IF(B26="","","8 ")</f>
        <v xml:space="preserve">8 </v>
      </c>
      <c r="B26" s="10" t="s">
        <v>8</v>
      </c>
      <c r="C26" s="23">
        <v>88</v>
      </c>
      <c r="D26" s="24">
        <v>30</v>
      </c>
      <c r="E26" s="25">
        <v>0.17</v>
      </c>
      <c r="F26" s="24">
        <f t="shared" si="0"/>
        <v>2640</v>
      </c>
      <c r="H26" s="5"/>
    </row>
    <row r="27" spans="1:8" ht="16.5" x14ac:dyDescent="0.25">
      <c r="A27" s="10" t="str">
        <f>IF(B27="","","9 ")</f>
        <v xml:space="preserve">9 </v>
      </c>
      <c r="B27" s="10" t="s">
        <v>9</v>
      </c>
      <c r="C27" s="23">
        <v>99</v>
      </c>
      <c r="D27" s="24">
        <v>40</v>
      </c>
      <c r="E27" s="25">
        <v>0.17</v>
      </c>
      <c r="F27" s="24">
        <f t="shared" si="0"/>
        <v>3960</v>
      </c>
      <c r="H27" s="5"/>
    </row>
    <row r="28" spans="1:8" ht="16.5" x14ac:dyDescent="0.25">
      <c r="A28" s="10" t="str">
        <f>IF(B28="","","10 ")</f>
        <v xml:space="preserve">10 </v>
      </c>
      <c r="B28" s="10" t="s">
        <v>10</v>
      </c>
      <c r="C28" s="23">
        <v>123</v>
      </c>
      <c r="D28" s="24">
        <v>50</v>
      </c>
      <c r="E28" s="25">
        <v>0.17</v>
      </c>
      <c r="F28" s="24">
        <f t="shared" si="0"/>
        <v>6150</v>
      </c>
      <c r="H28" s="5"/>
    </row>
    <row r="29" spans="1:8" ht="16.5" x14ac:dyDescent="0.25">
      <c r="A29" s="10" t="str">
        <f>IF(B29="","","11 ")</f>
        <v/>
      </c>
      <c r="B29" s="10"/>
      <c r="C29" s="23"/>
      <c r="D29" s="24" t="str">
        <f>IF(B29="","",VLOOKUP(B29,#REF!,3,0))</f>
        <v/>
      </c>
      <c r="E29" s="25" t="str">
        <f>IF(B29="","",VLOOKUP(B29,#REF!,2,0))</f>
        <v/>
      </c>
      <c r="F29" s="24" t="str">
        <f t="shared" si="0"/>
        <v/>
      </c>
      <c r="H29" s="5"/>
    </row>
    <row r="30" spans="1:8" ht="16.5" x14ac:dyDescent="0.25">
      <c r="A30" s="10" t="str">
        <f>IF(B30="","","12 ")</f>
        <v/>
      </c>
      <c r="B30" s="10"/>
      <c r="C30" s="23"/>
      <c r="D30" s="24" t="str">
        <f>IF(B30="","",VLOOKUP(B30,#REF!,3,0))</f>
        <v/>
      </c>
      <c r="E30" s="25" t="str">
        <f>IF(B30="","",VLOOKUP(B30,#REF!,2,0))</f>
        <v/>
      </c>
      <c r="F30" s="24" t="str">
        <f t="shared" si="0"/>
        <v/>
      </c>
      <c r="H30" s="5"/>
    </row>
    <row r="31" spans="1:8" ht="16.5" x14ac:dyDescent="0.25">
      <c r="A31" s="10" t="str">
        <f>IF(B31="","","13 ")</f>
        <v/>
      </c>
      <c r="B31" s="10"/>
      <c r="C31" s="23"/>
      <c r="D31" s="24" t="str">
        <f>IF(B31="","",VLOOKUP(B31,#REF!,3,0))</f>
        <v/>
      </c>
      <c r="E31" s="25" t="str">
        <f>IF(B31="","",VLOOKUP(B31,#REF!,2,0))</f>
        <v/>
      </c>
      <c r="F31" s="24" t="str">
        <f t="shared" si="0"/>
        <v/>
      </c>
      <c r="H31" s="5"/>
    </row>
    <row r="32" spans="1:8" ht="16.5" x14ac:dyDescent="0.25">
      <c r="A32" s="10" t="str">
        <f>IF(B32="","","14 ")</f>
        <v/>
      </c>
      <c r="B32" s="10"/>
      <c r="C32" s="23"/>
      <c r="D32" s="24" t="str">
        <f>IF(B32="","",VLOOKUP(B32,#REF!,3,0))</f>
        <v/>
      </c>
      <c r="E32" s="25" t="str">
        <f>IF(B32="","",VLOOKUP(B32,#REF!,2,0))</f>
        <v/>
      </c>
      <c r="F32" s="24" t="str">
        <f t="shared" si="0"/>
        <v/>
      </c>
      <c r="H32" s="5"/>
    </row>
    <row r="33" spans="1:8" ht="16.5" x14ac:dyDescent="0.25">
      <c r="A33" s="10" t="str">
        <f>IF(B33="","","15 ")</f>
        <v/>
      </c>
      <c r="B33" s="10"/>
      <c r="C33" s="23"/>
      <c r="D33" s="24" t="str">
        <f>IF(B33="","",VLOOKUP(B33,#REF!,3,0))</f>
        <v/>
      </c>
      <c r="E33" s="25" t="str">
        <f>IF(B33="","",VLOOKUP(B33,#REF!,2,0))</f>
        <v/>
      </c>
      <c r="F33" s="24" t="str">
        <f t="shared" si="0"/>
        <v/>
      </c>
      <c r="H33" s="5"/>
    </row>
    <row r="34" spans="1:8" ht="16.5" x14ac:dyDescent="0.25">
      <c r="A34" s="10" t="str">
        <f>IF(B34="","","16 ")</f>
        <v/>
      </c>
      <c r="B34" s="10"/>
      <c r="C34" s="23"/>
      <c r="D34" s="24" t="str">
        <f>IF(B34="","",VLOOKUP(B34,#REF!,3,0))</f>
        <v/>
      </c>
      <c r="E34" s="25" t="str">
        <f>IF(B34="","",VLOOKUP(B34,#REF!,2,0))</f>
        <v/>
      </c>
      <c r="F34" s="24" t="str">
        <f t="shared" si="0"/>
        <v/>
      </c>
      <c r="H34" s="5"/>
    </row>
    <row r="35" spans="1:8" ht="16.5" x14ac:dyDescent="0.25">
      <c r="A35" s="10" t="str">
        <f>IF(B35="","","17 ")</f>
        <v/>
      </c>
      <c r="B35" s="10"/>
      <c r="C35" s="23"/>
      <c r="D35" s="24"/>
      <c r="E35" s="25"/>
      <c r="F35" s="24"/>
      <c r="H35" s="5"/>
    </row>
    <row r="36" spans="1:8" ht="18" x14ac:dyDescent="0.25">
      <c r="D36" s="30" t="s">
        <v>15</v>
      </c>
      <c r="E36" s="30"/>
      <c r="F36" s="29">
        <f>SUM(F19:F28)</f>
        <v>17832</v>
      </c>
    </row>
    <row r="37" spans="1:8" ht="18" x14ac:dyDescent="0.25">
      <c r="D37" s="27" t="s">
        <v>13</v>
      </c>
      <c r="E37" s="21">
        <v>7.0000000000000007E-2</v>
      </c>
      <c r="F37" s="26">
        <f>(SUMIF(E19:E28,7%,F19:F28))*7%</f>
        <v>247.94000000000003</v>
      </c>
    </row>
    <row r="38" spans="1:8" ht="18" x14ac:dyDescent="0.25">
      <c r="D38" s="27" t="s">
        <v>13</v>
      </c>
      <c r="E38" s="22">
        <v>0.17</v>
      </c>
      <c r="F38" s="26">
        <f>(SUMIF(E19:E28,17%,F19:F28))*17%</f>
        <v>2429.3000000000002</v>
      </c>
    </row>
    <row r="39" spans="1:8" ht="18" x14ac:dyDescent="0.25">
      <c r="D39" s="30" t="s">
        <v>16</v>
      </c>
      <c r="E39" s="30"/>
      <c r="F39" s="26">
        <f>F36+F37+F38</f>
        <v>20509.239999999998</v>
      </c>
    </row>
    <row r="43" spans="1:8" ht="15" customHeight="1" x14ac:dyDescent="0.25">
      <c r="A43" s="35"/>
      <c r="B43" s="31"/>
      <c r="C43" s="31"/>
      <c r="D43" s="31"/>
      <c r="E43" s="31"/>
      <c r="F43" s="31"/>
      <c r="G43" s="11"/>
    </row>
    <row r="44" spans="1:8" ht="15" customHeight="1" x14ac:dyDescent="0.25">
      <c r="A44" s="31"/>
      <c r="B44" s="31"/>
      <c r="C44" s="31"/>
      <c r="D44" s="31"/>
      <c r="E44" s="31"/>
      <c r="F44" s="31"/>
      <c r="G44" s="11"/>
    </row>
    <row r="45" spans="1:8" ht="15" customHeight="1" x14ac:dyDescent="0.25">
      <c r="A45" s="31"/>
      <c r="B45" s="31"/>
      <c r="C45" s="31"/>
      <c r="D45" s="31"/>
      <c r="E45" s="31"/>
      <c r="F45" s="31"/>
      <c r="G45" s="11"/>
    </row>
    <row r="47" spans="1:8" ht="15.75" x14ac:dyDescent="0.25">
      <c r="E47" s="16"/>
    </row>
  </sheetData>
  <mergeCells count="8">
    <mergeCell ref="D39:E39"/>
    <mergeCell ref="A43:F45"/>
    <mergeCell ref="E9:E10"/>
    <mergeCell ref="F9:F10"/>
    <mergeCell ref="D36:E36"/>
    <mergeCell ref="B14:C15"/>
    <mergeCell ref="D14:D15"/>
    <mergeCell ref="B10:D11"/>
  </mergeCells>
  <dataValidations count="1">
    <dataValidation type="list" allowBlank="1" showInputMessage="1" showErrorMessage="1" sqref="B14">
      <formula1>identifiant</formula1>
    </dataValidation>
  </dataValidations>
  <pageMargins left="0.11811023622047245" right="0.51181102362204722" top="0.55118110236220474" bottom="0.55118110236220474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locked="0" defaultSize="0" print="0" autoFill="0" autoPict="0" macro="[0]!Masquer_vides">
                <anchor moveWithCells="1">
                  <from>
                    <xdr:col>8</xdr:col>
                    <xdr:colOff>723900</xdr:colOff>
                    <xdr:row>29</xdr:row>
                    <xdr:rowOff>190500</xdr:rowOff>
                  </from>
                  <to>
                    <xdr:col>10</xdr:col>
                    <xdr:colOff>638175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locked="0" defaultSize="0" print="0" autoFill="0" autoPict="0" macro="[0]!Afficher_tout">
                <anchor moveWithCells="1" sizeWithCells="1">
                  <from>
                    <xdr:col>8</xdr:col>
                    <xdr:colOff>704850</xdr:colOff>
                    <xdr:row>28</xdr:row>
                    <xdr:rowOff>104775</xdr:rowOff>
                  </from>
                  <to>
                    <xdr:col>10</xdr:col>
                    <xdr:colOff>619125</xdr:colOff>
                    <xdr:row>29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#REF!</xm:f>
          </x14:formula1>
          <xm:sqref>F9 E16</xm:sqref>
        </x14:dataValidation>
        <x14:dataValidation type="list" allowBlank="1" showInputMessage="1" showErrorMessage="1">
          <x14:formula1>
            <xm:f>#REF!</xm:f>
          </x14:formula1>
          <xm:sqref>F2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Facture</vt:lpstr>
      <vt:lpstr>Table</vt:lpstr>
      <vt:lpstr>Table1</vt:lpstr>
      <vt:lpstr>Table2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asus&amp;</dc:creator>
  <cp:lastModifiedBy>ZINE</cp:lastModifiedBy>
  <cp:lastPrinted>2014-09-06T21:20:57Z</cp:lastPrinted>
  <dcterms:created xsi:type="dcterms:W3CDTF">2014-08-06T22:57:23Z</dcterms:created>
  <dcterms:modified xsi:type="dcterms:W3CDTF">2014-09-10T14:23:09Z</dcterms:modified>
</cp:coreProperties>
</file>