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17130" windowHeight="6750"/>
  </bookViews>
  <sheets>
    <sheet name="Feuil9" sheetId="15" r:id="rId1"/>
  </sheets>
  <definedNames>
    <definedName name="Allume">#REF!</definedName>
    <definedName name="Bas">INDIRECT(#REF!)</definedName>
    <definedName name="Eteint">#REF!</definedName>
    <definedName name="Haut">#REF!</definedName>
    <definedName name="image1">INDIRECT(#REF!)</definedName>
    <definedName name="image2">INDIRECT(#REF!)</definedName>
    <definedName name="image3">INDIRECT(#REF!)</definedName>
    <definedName name="image4">INDIRECT(#REF!)</definedName>
    <definedName name="image5">INDIRECT(#REF!)</definedName>
    <definedName name="image6">INDIRECT(#REF!)</definedName>
    <definedName name="image7">INDIRECT(#REF!)</definedName>
    <definedName name="image8">INDIRECT(#REF!)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D9" i="15" l="1"/>
  <c r="ED12" i="15" s="1"/>
  <c r="EI9" i="15"/>
  <c r="EI12" i="15" s="1"/>
  <c r="EN9" i="15"/>
  <c r="EN12" i="15" s="1"/>
  <c r="EO6" i="15"/>
  <c r="ES9" i="15" s="1"/>
  <c r="ES12" i="15" s="1"/>
  <c r="FB6" i="15"/>
  <c r="AX14" i="15"/>
  <c r="I8" i="15"/>
  <c r="EH15" i="15" l="1"/>
  <c r="EI15" i="15" s="1"/>
  <c r="ER15" i="15"/>
  <c r="ES15" i="15" s="1"/>
  <c r="EM15" i="15"/>
  <c r="EC15" i="15"/>
  <c r="DS6" i="15"/>
  <c r="DX9" i="15" s="1"/>
  <c r="DW12" i="15" s="1"/>
  <c r="EJ15" i="15" l="1"/>
  <c r="EK15" i="15" s="1"/>
  <c r="EN15" i="15"/>
  <c r="EO15" i="15" s="1"/>
  <c r="ED15" i="15"/>
  <c r="ET15" i="15"/>
  <c r="EU15" i="15" s="1"/>
  <c r="DX12" i="15"/>
  <c r="DY12" i="15" s="1"/>
  <c r="DL9" i="15"/>
  <c r="DK12" i="15" s="1"/>
  <c r="DT9" i="15"/>
  <c r="DP9" i="15"/>
  <c r="EZ7" i="15"/>
  <c r="FA7" i="15"/>
  <c r="FB7" i="15"/>
  <c r="FC7" i="15"/>
  <c r="FD7" i="15"/>
  <c r="AJ8" i="15"/>
  <c r="AK11" i="15" s="1"/>
  <c r="AL8" i="15"/>
  <c r="AL11" i="15" s="1"/>
  <c r="AN8" i="15"/>
  <c r="AO8" i="15"/>
  <c r="AP11" i="15" s="1"/>
  <c r="AQ8" i="15"/>
  <c r="AS8" i="15"/>
  <c r="AR11" i="15" s="1"/>
  <c r="AV8" i="15"/>
  <c r="AX8" i="15"/>
  <c r="AZ8" i="15"/>
  <c r="BB8" i="15"/>
  <c r="BD8" i="15"/>
  <c r="BE8" i="15"/>
  <c r="BG8" i="15"/>
  <c r="BG12" i="15" s="1"/>
  <c r="BI8" i="15"/>
  <c r="BH12" i="15" s="1"/>
  <c r="AF8" i="15"/>
  <c r="AH8" i="15"/>
  <c r="AJ11" i="15" s="1"/>
  <c r="AO11" i="15"/>
  <c r="AQ11" i="15"/>
  <c r="EY20" i="15"/>
  <c r="FD8" i="15"/>
  <c r="BF12" i="15"/>
  <c r="BD12" i="15"/>
  <c r="BC12" i="15"/>
  <c r="BB12" i="15"/>
  <c r="AZ12" i="15"/>
  <c r="AY12" i="15"/>
  <c r="AI11" i="15"/>
  <c r="FD9" i="15"/>
  <c r="FD11" i="15" s="1"/>
  <c r="FD12" i="15" s="1"/>
  <c r="FC8" i="15"/>
  <c r="FB9" i="15"/>
  <c r="FA11" i="15"/>
  <c r="EZ9" i="15"/>
  <c r="EZ13" i="15" s="1"/>
  <c r="Q7" i="15"/>
  <c r="Q8" i="15" s="1"/>
  <c r="DE6" i="15"/>
  <c r="DD7" i="15" s="1"/>
  <c r="DD11" i="15" s="1"/>
  <c r="CS6" i="15"/>
  <c r="CV7" i="15" s="1"/>
  <c r="CC6" i="15"/>
  <c r="CH7" i="15" s="1"/>
  <c r="CG12" i="15" s="1"/>
  <c r="BP6" i="15"/>
  <c r="T6" i="15"/>
  <c r="V7" i="15" s="1"/>
  <c r="EP15" i="15" l="1"/>
  <c r="EE15" i="15"/>
  <c r="EF15" i="15" s="1"/>
  <c r="DO12" i="15"/>
  <c r="DS12" i="15"/>
  <c r="DT12" i="15" s="1"/>
  <c r="DU12" i="15" s="1"/>
  <c r="AP13" i="15"/>
  <c r="AP15" i="15" s="1"/>
  <c r="AJ13" i="15"/>
  <c r="AJ15" i="15" s="1"/>
  <c r="CX7" i="15"/>
  <c r="CW11" i="15" s="1"/>
  <c r="BU7" i="15"/>
  <c r="BX12" i="15" s="1"/>
  <c r="CC7" i="15"/>
  <c r="CC12" i="15" s="1"/>
  <c r="BB14" i="15"/>
  <c r="FC9" i="15"/>
  <c r="FC13" i="15" s="1"/>
  <c r="P7" i="15"/>
  <c r="O7" i="15" s="1"/>
  <c r="O8" i="15" s="1"/>
  <c r="T7" i="15"/>
  <c r="BY7" i="15"/>
  <c r="CA12" i="15" s="1"/>
  <c r="CF7" i="15"/>
  <c r="CF12" i="15" s="1"/>
  <c r="FA9" i="15"/>
  <c r="FA13" i="15" s="1"/>
  <c r="W8" i="15"/>
  <c r="V8" i="15"/>
  <c r="BS8" i="15"/>
  <c r="BQ8" i="15"/>
  <c r="BO8" i="15"/>
  <c r="BM8" i="15"/>
  <c r="CV11" i="15"/>
  <c r="CS7" i="15"/>
  <c r="CT11" i="15" s="1"/>
  <c r="CK7" i="15"/>
  <c r="CN11" i="15" s="1"/>
  <c r="CO7" i="15"/>
  <c r="CP11" i="15" s="1"/>
  <c r="CT7" i="15"/>
  <c r="CU11" i="15" s="1"/>
  <c r="P8" i="15"/>
  <c r="BL8" i="15"/>
  <c r="BP8" i="15"/>
  <c r="EZ8" i="15"/>
  <c r="FB11" i="15"/>
  <c r="FB12" i="15" s="1"/>
  <c r="FD13" i="15"/>
  <c r="DG7" i="15"/>
  <c r="DG11" i="15" s="1"/>
  <c r="DE7" i="15"/>
  <c r="DE11" i="15" s="1"/>
  <c r="DC7" i="15"/>
  <c r="DC11" i="15" s="1"/>
  <c r="BW7" i="15"/>
  <c r="BY12" i="15" s="1"/>
  <c r="BW14" i="15" s="1"/>
  <c r="CA7" i="15"/>
  <c r="CB12" i="15" s="1"/>
  <c r="CD7" i="15"/>
  <c r="CE12" i="15" s="1"/>
  <c r="CM7" i="15"/>
  <c r="CO11" i="15" s="1"/>
  <c r="CQ7" i="15"/>
  <c r="CQ11" i="15" s="1"/>
  <c r="DF7" i="15"/>
  <c r="DF11" i="15" s="1"/>
  <c r="BN8" i="15"/>
  <c r="BR8" i="15"/>
  <c r="FB8" i="15"/>
  <c r="FC11" i="15"/>
  <c r="FC12" i="15" s="1"/>
  <c r="EZ11" i="15"/>
  <c r="EZ12" i="15" s="1"/>
  <c r="BF14" i="15"/>
  <c r="FA8" i="15"/>
  <c r="DL12" i="15" l="1"/>
  <c r="DM12" i="15" s="1"/>
  <c r="DP12" i="15"/>
  <c r="DQ12" i="15" s="1"/>
  <c r="CA14" i="15"/>
  <c r="DC14" i="15"/>
  <c r="DE17" i="15" s="1"/>
  <c r="FA12" i="15"/>
  <c r="N7" i="15"/>
  <c r="M7" i="15" s="1"/>
  <c r="BC17" i="15"/>
  <c r="CE14" i="15"/>
  <c r="CC17" i="15" s="1"/>
  <c r="BN15" i="15"/>
  <c r="BN14" i="15"/>
  <c r="BP14" i="15"/>
  <c r="BP15" i="15"/>
  <c r="BO15" i="15"/>
  <c r="BO14" i="15"/>
  <c r="BS15" i="15"/>
  <c r="BS14" i="15"/>
  <c r="FA15" i="15"/>
  <c r="FB17" i="15" s="1"/>
  <c r="BR15" i="15"/>
  <c r="BR14" i="15"/>
  <c r="BL14" i="15"/>
  <c r="BL15" i="15"/>
  <c r="CO12" i="15"/>
  <c r="CO14" i="15" s="1"/>
  <c r="CU12" i="15"/>
  <c r="CU14" i="15" s="1"/>
  <c r="BM15" i="15"/>
  <c r="BM14" i="15"/>
  <c r="BQ15" i="15"/>
  <c r="BQ14" i="15"/>
  <c r="W9" i="15"/>
  <c r="X9" i="15"/>
  <c r="N8" i="15" l="1"/>
  <c r="DS16" i="15"/>
  <c r="AM17" i="15"/>
  <c r="CS17" i="15"/>
  <c r="BP17" i="15"/>
  <c r="Y10" i="15"/>
  <c r="X10" i="15"/>
  <c r="M8" i="15"/>
  <c r="L7" i="15"/>
  <c r="K7" i="15" l="1"/>
  <c r="L8" i="15"/>
  <c r="Y11" i="15"/>
  <c r="Z11" i="15"/>
  <c r="Z12" i="15" l="1"/>
  <c r="AA12" i="15"/>
  <c r="K8" i="15"/>
  <c r="J7" i="15"/>
  <c r="J8" i="15" l="1"/>
  <c r="I7" i="15"/>
  <c r="M17" i="15" s="1"/>
  <c r="AB13" i="15"/>
  <c r="AA13" i="15"/>
  <c r="AB14" i="15" l="1"/>
  <c r="Z17" i="15" s="1"/>
  <c r="AC14" i="15"/>
  <c r="AD15" i="15" l="1"/>
  <c r="AD16" i="15" s="1"/>
  <c r="AC15" i="15"/>
  <c r="EM17" i="15" l="1"/>
</calcChain>
</file>

<file path=xl/sharedStrings.xml><?xml version="1.0" encoding="utf-8"?>
<sst xmlns="http://schemas.openxmlformats.org/spreadsheetml/2006/main" count="49" uniqueCount="13">
  <si>
    <t xml:space="preserve">   2 ÷</t>
  </si>
  <si>
    <t>x</t>
  </si>
  <si>
    <t>=</t>
  </si>
  <si>
    <t>Decimal  (10)</t>
  </si>
  <si>
    <r>
      <t xml:space="preserve">Hexa </t>
    </r>
    <r>
      <rPr>
        <b/>
        <sz val="9"/>
        <color theme="1"/>
        <rFont val="Arial"/>
        <family val="2"/>
      </rPr>
      <t>(16)</t>
    </r>
  </si>
  <si>
    <t>Bénaire (2)</t>
  </si>
  <si>
    <t>Octal (8)</t>
  </si>
  <si>
    <r>
      <t xml:space="preserve">Octal </t>
    </r>
    <r>
      <rPr>
        <b/>
        <sz val="11"/>
        <color theme="1"/>
        <rFont val="Arial"/>
        <family val="2"/>
      </rPr>
      <t>(8)</t>
    </r>
  </si>
  <si>
    <r>
      <t xml:space="preserve">Decimal  </t>
    </r>
    <r>
      <rPr>
        <b/>
        <sz val="11"/>
        <color theme="1"/>
        <rFont val="Arial"/>
        <family val="2"/>
      </rPr>
      <t>(10)</t>
    </r>
  </si>
  <si>
    <t>Decimal (10)</t>
  </si>
  <si>
    <t>+</t>
  </si>
  <si>
    <t>Hexa (16)</t>
  </si>
  <si>
    <t>DC52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</si>
</sst>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rgb="FFFF0000"/>
      <name val="Wingdings"/>
      <charset val="2"/>
    </font>
    <font>
      <b/>
      <sz val="18"/>
      <name val="Calibri"/>
      <family val="2"/>
      <scheme val="minor"/>
    </font>
    <font>
      <b/>
      <sz val="11"/>
      <color theme="1"/>
      <name val="Arial"/>
      <family val="2"/>
    </font>
    <font>
      <sz val="9"/>
      <color rgb="FF000000"/>
      <name val="Verdana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8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18"/>
      <color theme="1"/>
      <name val="Arial"/>
      <family val="2"/>
    </font>
    <font>
      <b/>
      <sz val="48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b/>
      <sz val="9"/>
      <color theme="1"/>
      <name val="Arial"/>
      <family val="2"/>
    </font>
    <font>
      <sz val="11"/>
      <color theme="9" tint="0.39997558519241921"/>
      <name val="Calibri"/>
      <family val="2"/>
      <scheme val="minor"/>
    </font>
    <font>
      <sz val="10"/>
      <color rgb="FF000000"/>
      <name val="Verdana"/>
      <family val="2"/>
    </font>
    <font>
      <sz val="11"/>
      <color rgb="FF000000"/>
      <name val="Verdana"/>
      <family val="2"/>
    </font>
    <font>
      <b/>
      <sz val="20"/>
      <color rgb="FF000000"/>
      <name val="Calibri"/>
      <family val="2"/>
      <scheme val="minor"/>
    </font>
    <font>
      <sz val="11"/>
      <color rgb="FF333333"/>
      <name val="Courier New"/>
      <family val="3"/>
    </font>
    <font>
      <b/>
      <sz val="12"/>
      <color theme="1"/>
      <name val="Arial"/>
      <family val="2"/>
    </font>
    <font>
      <sz val="8"/>
      <color rgb="FF333333"/>
      <name val="Courier New"/>
      <family val="3"/>
    </font>
    <font>
      <b/>
      <sz val="16"/>
      <color rgb="FF000000"/>
      <name val="Verdana"/>
      <family val="2"/>
    </font>
    <font>
      <sz val="16"/>
      <color rgb="FFFF0000"/>
      <name val="Calibri"/>
      <family val="2"/>
      <scheme val="minor"/>
    </font>
    <font>
      <b/>
      <sz val="14"/>
      <color rgb="FF000000"/>
      <name val="Verdana"/>
      <family val="2"/>
    </font>
    <font>
      <sz val="14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4"/>
      <color rgb="FF000000"/>
      <name val="Verdana"/>
      <family val="2"/>
    </font>
    <font>
      <sz val="11"/>
      <color theme="5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6"/>
      <color theme="1"/>
      <name val="Calibri"/>
      <family val="2"/>
    </font>
    <font>
      <b/>
      <sz val="28"/>
      <color rgb="FFFF0000"/>
      <name val="Calibri"/>
      <family val="2"/>
      <scheme val="minor"/>
    </font>
    <font>
      <b/>
      <sz val="2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5" tint="0.79998168889431442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3"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8" borderId="0" xfId="0" applyFill="1" applyBorder="1"/>
    <xf numFmtId="0" fontId="6" fillId="8" borderId="0" xfId="0" applyFont="1" applyFill="1" applyBorder="1" applyAlignment="1">
      <alignment vertical="center"/>
    </xf>
    <xf numFmtId="0" fontId="5" fillId="8" borderId="0" xfId="0" applyFont="1" applyFill="1" applyBorder="1" applyAlignment="1"/>
    <xf numFmtId="0" fontId="0" fillId="4" borderId="15" xfId="0" applyFill="1" applyBorder="1"/>
    <xf numFmtId="0" fontId="4" fillId="4" borderId="0" xfId="0" applyFont="1" applyFill="1" applyBorder="1" applyAlignment="1">
      <alignment vertical="center"/>
    </xf>
    <xf numFmtId="0" fontId="5" fillId="4" borderId="6" xfId="0" applyFont="1" applyFill="1" applyBorder="1" applyAlignment="1"/>
    <xf numFmtId="0" fontId="0" fillId="4" borderId="6" xfId="0" applyFill="1" applyBorder="1"/>
    <xf numFmtId="0" fontId="0" fillId="4" borderId="0" xfId="0" applyFill="1" applyBorder="1"/>
    <xf numFmtId="0" fontId="3" fillId="7" borderId="18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vertical="center"/>
    </xf>
    <xf numFmtId="0" fontId="5" fillId="4" borderId="5" xfId="0" applyFont="1" applyFill="1" applyBorder="1" applyAlignment="1"/>
    <xf numFmtId="0" fontId="13" fillId="4" borderId="15" xfId="0" applyFont="1" applyFill="1" applyBorder="1" applyAlignment="1">
      <alignment vertical="center"/>
    </xf>
    <xf numFmtId="0" fontId="0" fillId="6" borderId="15" xfId="0" applyFill="1" applyBorder="1"/>
    <xf numFmtId="0" fontId="0" fillId="6" borderId="0" xfId="0" applyFill="1" applyBorder="1"/>
    <xf numFmtId="0" fontId="0" fillId="6" borderId="16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5" xfId="0" applyFill="1" applyBorder="1"/>
    <xf numFmtId="0" fontId="4" fillId="6" borderId="15" xfId="0" applyFont="1" applyFill="1" applyBorder="1" applyAlignment="1">
      <alignment vertical="center"/>
    </xf>
    <xf numFmtId="0" fontId="8" fillId="6" borderId="0" xfId="0" applyFont="1" applyFill="1" applyBorder="1" applyAlignment="1">
      <alignment vertical="center" wrapText="1"/>
    </xf>
    <xf numFmtId="0" fontId="0" fillId="10" borderId="2" xfId="0" applyFill="1" applyBorder="1"/>
    <xf numFmtId="0" fontId="0" fillId="10" borderId="3" xfId="0" applyFill="1" applyBorder="1"/>
    <xf numFmtId="0" fontId="0" fillId="10" borderId="15" xfId="0" applyFill="1" applyBorder="1"/>
    <xf numFmtId="0" fontId="0" fillId="10" borderId="0" xfId="0" applyFill="1" applyBorder="1"/>
    <xf numFmtId="0" fontId="0" fillId="10" borderId="4" xfId="0" applyFill="1" applyBorder="1"/>
    <xf numFmtId="0" fontId="0" fillId="10" borderId="16" xfId="0" applyFill="1" applyBorder="1"/>
    <xf numFmtId="0" fontId="0" fillId="10" borderId="6" xfId="0" applyFill="1" applyBorder="1"/>
    <xf numFmtId="0" fontId="0" fillId="10" borderId="7" xfId="0" applyFill="1" applyBorder="1"/>
    <xf numFmtId="0" fontId="0" fillId="10" borderId="5" xfId="0" applyFill="1" applyBorder="1"/>
    <xf numFmtId="0" fontId="6" fillId="10" borderId="0" xfId="0" applyFont="1" applyFill="1" applyBorder="1" applyAlignment="1">
      <alignment vertical="center"/>
    </xf>
    <xf numFmtId="0" fontId="5" fillId="10" borderId="0" xfId="0" applyFont="1" applyFill="1" applyBorder="1" applyAlignment="1"/>
    <xf numFmtId="0" fontId="8" fillId="10" borderId="0" xfId="0" applyFont="1" applyFill="1" applyBorder="1" applyAlignment="1">
      <alignment vertical="center" wrapText="1"/>
    </xf>
    <xf numFmtId="0" fontId="6" fillId="6" borderId="0" xfId="0" applyFont="1" applyFill="1" applyBorder="1" applyAlignment="1">
      <alignment vertical="center"/>
    </xf>
    <xf numFmtId="0" fontId="5" fillId="6" borderId="0" xfId="0" applyFont="1" applyFill="1" applyBorder="1" applyAlignment="1"/>
    <xf numFmtId="0" fontId="1" fillId="6" borderId="0" xfId="0" applyFont="1" applyFill="1" applyBorder="1" applyAlignment="1"/>
    <xf numFmtId="0" fontId="7" fillId="6" borderId="0" xfId="0" applyFont="1" applyFill="1" applyBorder="1"/>
    <xf numFmtId="0" fontId="2" fillId="4" borderId="1" xfId="0" applyFont="1" applyFill="1" applyBorder="1" applyAlignment="1">
      <alignment horizontal="center" vertical="center"/>
    </xf>
    <xf numFmtId="0" fontId="0" fillId="12" borderId="2" xfId="0" applyFill="1" applyBorder="1"/>
    <xf numFmtId="0" fontId="0" fillId="12" borderId="15" xfId="0" applyFill="1" applyBorder="1"/>
    <xf numFmtId="0" fontId="0" fillId="12" borderId="5" xfId="0" applyFill="1" applyBorder="1"/>
    <xf numFmtId="0" fontId="0" fillId="12" borderId="0" xfId="0" applyFill="1" applyBorder="1"/>
    <xf numFmtId="0" fontId="0" fillId="12" borderId="16" xfId="0" applyFill="1" applyBorder="1"/>
    <xf numFmtId="0" fontId="0" fillId="12" borderId="6" xfId="0" applyFill="1" applyBorder="1"/>
    <xf numFmtId="0" fontId="0" fillId="12" borderId="7" xfId="0" applyFill="1" applyBorder="1"/>
    <xf numFmtId="0" fontId="0" fillId="12" borderId="3" xfId="0" applyFill="1" applyBorder="1"/>
    <xf numFmtId="0" fontId="0" fillId="12" borderId="4" xfId="0" applyFill="1" applyBorder="1"/>
    <xf numFmtId="0" fontId="4" fillId="12" borderId="0" xfId="0" applyFont="1" applyFill="1" applyBorder="1" applyAlignment="1">
      <alignment horizontal="center" vertical="center"/>
    </xf>
    <xf numFmtId="0" fontId="5" fillId="12" borderId="16" xfId="0" applyFont="1" applyFill="1" applyBorder="1" applyAlignment="1"/>
    <xf numFmtId="0" fontId="3" fillId="11" borderId="1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6" fillId="8" borderId="0" xfId="0" applyFont="1" applyFill="1" applyBorder="1" applyAlignment="1">
      <alignment horizontal="center" vertical="center"/>
    </xf>
    <xf numFmtId="0" fontId="19" fillId="8" borderId="0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vertical="center"/>
    </xf>
    <xf numFmtId="0" fontId="16" fillId="8" borderId="0" xfId="0" applyFont="1" applyFill="1" applyBorder="1"/>
    <xf numFmtId="1" fontId="16" fillId="8" borderId="0" xfId="0" applyNumberFormat="1" applyFont="1" applyFill="1" applyBorder="1"/>
    <xf numFmtId="0" fontId="4" fillId="8" borderId="5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horizontal="center"/>
    </xf>
    <xf numFmtId="0" fontId="15" fillId="8" borderId="0" xfId="0" applyFont="1" applyFill="1" applyBorder="1" applyAlignment="1">
      <alignment horizontal="left"/>
    </xf>
    <xf numFmtId="0" fontId="0" fillId="8" borderId="2" xfId="0" applyFill="1" applyBorder="1"/>
    <xf numFmtId="0" fontId="5" fillId="8" borderId="3" xfId="0" applyFont="1" applyFill="1" applyBorder="1" applyAlignment="1">
      <alignment vertical="center"/>
    </xf>
    <xf numFmtId="0" fontId="0" fillId="8" borderId="4" xfId="0" applyFill="1" applyBorder="1"/>
    <xf numFmtId="0" fontId="5" fillId="8" borderId="15" xfId="0" applyFont="1" applyFill="1" applyBorder="1" applyAlignment="1">
      <alignment vertical="center"/>
    </xf>
    <xf numFmtId="0" fontId="0" fillId="8" borderId="16" xfId="0" applyFill="1" applyBorder="1"/>
    <xf numFmtId="0" fontId="0" fillId="8" borderId="15" xfId="0" applyFill="1" applyBorder="1"/>
    <xf numFmtId="0" fontId="1" fillId="8" borderId="16" xfId="0" applyFont="1" applyFill="1" applyBorder="1" applyAlignment="1">
      <alignment horizontal="center" vertical="center"/>
    </xf>
    <xf numFmtId="0" fontId="13" fillId="8" borderId="24" xfId="0" applyFont="1" applyFill="1" applyBorder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vertical="center"/>
    </xf>
    <xf numFmtId="0" fontId="0" fillId="8" borderId="5" xfId="0" applyFill="1" applyBorder="1"/>
    <xf numFmtId="0" fontId="0" fillId="8" borderId="6" xfId="0" applyFill="1" applyBorder="1"/>
    <xf numFmtId="0" fontId="0" fillId="8" borderId="7" xfId="0" applyFill="1" applyBorder="1"/>
    <xf numFmtId="0" fontId="3" fillId="13" borderId="0" xfId="0" applyFont="1" applyFill="1" applyBorder="1" applyAlignment="1">
      <alignment horizontal="center" vertical="center"/>
    </xf>
    <xf numFmtId="0" fontId="0" fillId="13" borderId="0" xfId="0" applyFill="1" applyBorder="1"/>
    <xf numFmtId="0" fontId="21" fillId="4" borderId="1" xfId="0" applyNumberFormat="1" applyFont="1" applyFill="1" applyBorder="1" applyAlignment="1">
      <alignment horizontal="center" vertical="center"/>
    </xf>
    <xf numFmtId="0" fontId="0" fillId="13" borderId="3" xfId="0" applyFill="1" applyBorder="1"/>
    <xf numFmtId="0" fontId="5" fillId="13" borderId="6" xfId="0" applyFont="1" applyFill="1" applyBorder="1" applyAlignment="1"/>
    <xf numFmtId="0" fontId="0" fillId="13" borderId="6" xfId="0" applyFill="1" applyBorder="1"/>
    <xf numFmtId="0" fontId="2" fillId="13" borderId="0" xfId="0" applyFont="1" applyFill="1" applyBorder="1" applyAlignment="1">
      <alignment horizontal="center" vertical="center"/>
    </xf>
    <xf numFmtId="0" fontId="12" fillId="13" borderId="0" xfId="0" applyFont="1" applyFill="1" applyBorder="1"/>
    <xf numFmtId="0" fontId="4" fillId="13" borderId="0" xfId="0" applyFont="1" applyFill="1" applyBorder="1" applyAlignment="1">
      <alignment vertical="center"/>
    </xf>
    <xf numFmtId="0" fontId="20" fillId="13" borderId="0" xfId="0" applyNumberFormat="1" applyFont="1" applyFill="1" applyBorder="1" applyAlignment="1">
      <alignment vertical="center"/>
    </xf>
    <xf numFmtId="0" fontId="21" fillId="13" borderId="0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14" borderId="2" xfId="0" applyFill="1" applyBorder="1"/>
    <xf numFmtId="0" fontId="13" fillId="14" borderId="15" xfId="0" applyFont="1" applyFill="1" applyBorder="1" applyAlignment="1">
      <alignment vertical="center"/>
    </xf>
    <xf numFmtId="0" fontId="0" fillId="14" borderId="15" xfId="0" applyFill="1" applyBorder="1"/>
    <xf numFmtId="0" fontId="3" fillId="14" borderId="15" xfId="0" applyFont="1" applyFill="1" applyBorder="1" applyAlignment="1">
      <alignment horizontal="center" vertical="center"/>
    </xf>
    <xf numFmtId="0" fontId="2" fillId="14" borderId="15" xfId="0" applyFont="1" applyFill="1" applyBorder="1" applyAlignment="1">
      <alignment horizontal="center" vertical="center"/>
    </xf>
    <xf numFmtId="0" fontId="22" fillId="14" borderId="15" xfId="0" applyNumberFormat="1" applyFont="1" applyFill="1" applyBorder="1" applyAlignment="1">
      <alignment vertical="center"/>
    </xf>
    <xf numFmtId="0" fontId="12" fillId="14" borderId="15" xfId="0" applyFont="1" applyFill="1" applyBorder="1"/>
    <xf numFmtId="0" fontId="4" fillId="14" borderId="15" xfId="0" applyFont="1" applyFill="1" applyBorder="1" applyAlignment="1">
      <alignment vertical="center"/>
    </xf>
    <xf numFmtId="0" fontId="5" fillId="14" borderId="5" xfId="0" applyFont="1" applyFill="1" applyBorder="1" applyAlignment="1"/>
    <xf numFmtId="0" fontId="0" fillId="14" borderId="3" xfId="0" applyFill="1" applyBorder="1"/>
    <xf numFmtId="0" fontId="0" fillId="14" borderId="0" xfId="0" applyFill="1" applyBorder="1"/>
    <xf numFmtId="0" fontId="20" fillId="14" borderId="0" xfId="0" applyNumberFormat="1" applyFont="1" applyFill="1" applyBorder="1" applyAlignment="1">
      <alignment vertical="center"/>
    </xf>
    <xf numFmtId="0" fontId="12" fillId="14" borderId="0" xfId="0" applyFont="1" applyFill="1" applyBorder="1"/>
    <xf numFmtId="0" fontId="4" fillId="14" borderId="0" xfId="0" applyFont="1" applyFill="1" applyBorder="1" applyAlignment="1">
      <alignment vertical="center"/>
    </xf>
    <xf numFmtId="0" fontId="0" fillId="14" borderId="6" xfId="0" applyFill="1" applyBorder="1"/>
    <xf numFmtId="0" fontId="5" fillId="14" borderId="6" xfId="0" applyFont="1" applyFill="1" applyBorder="1" applyAlignment="1"/>
    <xf numFmtId="0" fontId="3" fillId="14" borderId="0" xfId="0" applyFont="1" applyFill="1" applyBorder="1" applyAlignment="1">
      <alignment vertical="center"/>
    </xf>
    <xf numFmtId="0" fontId="2" fillId="14" borderId="0" xfId="0" applyFont="1" applyFill="1" applyBorder="1" applyAlignment="1">
      <alignment vertical="center"/>
    </xf>
    <xf numFmtId="0" fontId="1" fillId="14" borderId="0" xfId="0" applyFont="1" applyFill="1" applyBorder="1" applyAlignment="1"/>
    <xf numFmtId="0" fontId="21" fillId="14" borderId="0" xfId="0" applyNumberFormat="1" applyFont="1" applyFill="1" applyBorder="1" applyAlignment="1">
      <alignment vertical="center"/>
    </xf>
    <xf numFmtId="0" fontId="0" fillId="14" borderId="4" xfId="0" applyFill="1" applyBorder="1"/>
    <xf numFmtId="0" fontId="0" fillId="14" borderId="16" xfId="0" applyFill="1" applyBorder="1"/>
    <xf numFmtId="0" fontId="20" fillId="14" borderId="16" xfId="0" applyNumberFormat="1" applyFont="1" applyFill="1" applyBorder="1" applyAlignment="1">
      <alignment vertical="center"/>
    </xf>
    <xf numFmtId="0" fontId="2" fillId="14" borderId="16" xfId="0" applyFont="1" applyFill="1" applyBorder="1" applyAlignment="1">
      <alignment horizontal="center" vertical="center"/>
    </xf>
    <xf numFmtId="0" fontId="12" fillId="14" borderId="16" xfId="0" applyFont="1" applyFill="1" applyBorder="1"/>
    <xf numFmtId="0" fontId="4" fillId="14" borderId="16" xfId="0" applyFont="1" applyFill="1" applyBorder="1" applyAlignment="1">
      <alignment vertical="center"/>
    </xf>
    <xf numFmtId="0" fontId="0" fillId="14" borderId="7" xfId="0" applyFill="1" applyBorder="1"/>
    <xf numFmtId="0" fontId="3" fillId="3" borderId="1" xfId="0" applyFont="1" applyFill="1" applyBorder="1" applyAlignment="1">
      <alignment horizontal="center" vertical="center"/>
    </xf>
    <xf numFmtId="0" fontId="0" fillId="13" borderId="4" xfId="0" applyFill="1" applyBorder="1"/>
    <xf numFmtId="0" fontId="0" fillId="13" borderId="16" xfId="0" applyFill="1" applyBorder="1"/>
    <xf numFmtId="0" fontId="20" fillId="13" borderId="16" xfId="0" applyNumberFormat="1" applyFont="1" applyFill="1" applyBorder="1" applyAlignment="1">
      <alignment vertical="center"/>
    </xf>
    <xf numFmtId="0" fontId="2" fillId="13" borderId="16" xfId="0" applyFont="1" applyFill="1" applyBorder="1" applyAlignment="1">
      <alignment horizontal="center" vertical="center"/>
    </xf>
    <xf numFmtId="0" fontId="12" fillId="13" borderId="16" xfId="0" applyFont="1" applyFill="1" applyBorder="1"/>
    <xf numFmtId="0" fontId="4" fillId="13" borderId="16" xfId="0" applyFont="1" applyFill="1" applyBorder="1" applyAlignment="1">
      <alignment vertical="center"/>
    </xf>
    <xf numFmtId="0" fontId="0" fillId="13" borderId="7" xfId="0" applyFill="1" applyBorder="1"/>
    <xf numFmtId="0" fontId="3" fillId="3" borderId="1" xfId="0" applyFont="1" applyFill="1" applyBorder="1" applyAlignment="1">
      <alignment horizontal="center"/>
    </xf>
    <xf numFmtId="0" fontId="26" fillId="14" borderId="0" xfId="0" applyFont="1" applyFill="1" applyBorder="1"/>
    <xf numFmtId="0" fontId="4" fillId="14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27" fillId="14" borderId="0" xfId="0" applyFont="1" applyFill="1" applyBorder="1"/>
    <xf numFmtId="0" fontId="32" fillId="14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0" fillId="16" borderId="0" xfId="0" applyFill="1"/>
    <xf numFmtId="0" fontId="29" fillId="16" borderId="0" xfId="0" applyFont="1" applyFill="1" applyBorder="1" applyAlignment="1">
      <alignment horizontal="center" vertical="center" readingOrder="1"/>
    </xf>
    <xf numFmtId="0" fontId="31" fillId="16" borderId="0" xfId="0" applyFont="1" applyFill="1" applyBorder="1" applyAlignment="1">
      <alignment horizontal="center" vertical="center" readingOrder="1"/>
    </xf>
    <xf numFmtId="0" fontId="0" fillId="16" borderId="0" xfId="0" applyFill="1" applyBorder="1"/>
    <xf numFmtId="0" fontId="3" fillId="16" borderId="0" xfId="0" applyFont="1" applyFill="1" applyBorder="1" applyAlignment="1">
      <alignment horizontal="center" vertical="center"/>
    </xf>
    <xf numFmtId="0" fontId="9" fillId="16" borderId="0" xfId="0" applyFont="1" applyFill="1" applyBorder="1" applyAlignment="1">
      <alignment vertical="center"/>
    </xf>
    <xf numFmtId="0" fontId="33" fillId="16" borderId="0" xfId="0" applyFont="1" applyFill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17" borderId="15" xfId="0" applyFill="1" applyBorder="1"/>
    <xf numFmtId="0" fontId="0" fillId="17" borderId="0" xfId="0" applyFill="1" applyBorder="1"/>
    <xf numFmtId="0" fontId="0" fillId="17" borderId="16" xfId="0" applyFill="1" applyBorder="1"/>
    <xf numFmtId="0" fontId="0" fillId="17" borderId="5" xfId="0" applyFill="1" applyBorder="1"/>
    <xf numFmtId="0" fontId="0" fillId="17" borderId="6" xfId="0" applyFill="1" applyBorder="1"/>
    <xf numFmtId="0" fontId="0" fillId="17" borderId="7" xfId="0" applyFill="1" applyBorder="1"/>
    <xf numFmtId="0" fontId="0" fillId="17" borderId="2" xfId="0" applyFill="1" applyBorder="1"/>
    <xf numFmtId="0" fontId="0" fillId="17" borderId="3" xfId="0" applyFill="1" applyBorder="1"/>
    <xf numFmtId="0" fontId="0" fillId="17" borderId="4" xfId="0" applyFill="1" applyBorder="1"/>
    <xf numFmtId="0" fontId="2" fillId="17" borderId="0" xfId="0" applyFont="1" applyFill="1" applyBorder="1" applyAlignment="1">
      <alignment horizontal="center" vertical="center"/>
    </xf>
    <xf numFmtId="0" fontId="6" fillId="17" borderId="0" xfId="0" applyFont="1" applyFill="1" applyBorder="1" applyAlignment="1">
      <alignment vertical="center"/>
    </xf>
    <xf numFmtId="0" fontId="5" fillId="17" borderId="0" xfId="0" applyFont="1" applyFill="1" applyBorder="1" applyAlignment="1"/>
    <xf numFmtId="0" fontId="2" fillId="4" borderId="28" xfId="0" applyFont="1" applyFill="1" applyBorder="1" applyAlignment="1">
      <alignment horizontal="center" vertical="center"/>
    </xf>
    <xf numFmtId="0" fontId="34" fillId="4" borderId="0" xfId="0" applyFont="1" applyFill="1" applyBorder="1" applyAlignment="1">
      <alignment horizontal="center"/>
    </xf>
    <xf numFmtId="0" fontId="34" fillId="4" borderId="15" xfId="0" applyFont="1" applyFill="1" applyBorder="1" applyAlignment="1">
      <alignment horizontal="center"/>
    </xf>
    <xf numFmtId="0" fontId="3" fillId="7" borderId="28" xfId="0" applyFont="1" applyFill="1" applyBorder="1" applyAlignment="1">
      <alignment horizontal="center" vertical="center"/>
    </xf>
    <xf numFmtId="0" fontId="13" fillId="13" borderId="0" xfId="0" applyFont="1" applyFill="1" applyBorder="1" applyAlignment="1">
      <alignment vertical="center"/>
    </xf>
    <xf numFmtId="0" fontId="22" fillId="13" borderId="0" xfId="0" applyNumberFormat="1" applyFont="1" applyFill="1" applyBorder="1" applyAlignment="1">
      <alignment vertical="center"/>
    </xf>
    <xf numFmtId="0" fontId="4" fillId="17" borderId="0" xfId="0" applyFont="1" applyFill="1" applyBorder="1" applyAlignment="1">
      <alignment vertical="center"/>
    </xf>
    <xf numFmtId="0" fontId="3" fillId="18" borderId="1" xfId="0" applyFont="1" applyFill="1" applyBorder="1" applyAlignment="1">
      <alignment horizontal="center" vertical="center"/>
    </xf>
    <xf numFmtId="0" fontId="0" fillId="19" borderId="2" xfId="0" applyFill="1" applyBorder="1"/>
    <xf numFmtId="0" fontId="0" fillId="19" borderId="3" xfId="0" applyFill="1" applyBorder="1"/>
    <xf numFmtId="0" fontId="0" fillId="19" borderId="4" xfId="0" applyFill="1" applyBorder="1"/>
    <xf numFmtId="0" fontId="0" fillId="19" borderId="15" xfId="0" applyFill="1" applyBorder="1"/>
    <xf numFmtId="0" fontId="0" fillId="19" borderId="0" xfId="0" applyFill="1" applyBorder="1"/>
    <xf numFmtId="0" fontId="0" fillId="19" borderId="16" xfId="0" applyFill="1" applyBorder="1"/>
    <xf numFmtId="0" fontId="1" fillId="14" borderId="0" xfId="0" applyFont="1" applyFill="1" applyBorder="1" applyAlignment="1">
      <alignment horizontal="center" vertical="center"/>
    </xf>
    <xf numFmtId="0" fontId="5" fillId="14" borderId="0" xfId="0" applyFont="1" applyFill="1" applyBorder="1" applyAlignment="1">
      <alignment vertical="center"/>
    </xf>
    <xf numFmtId="0" fontId="6" fillId="14" borderId="0" xfId="0" applyFont="1" applyFill="1" applyBorder="1" applyAlignment="1">
      <alignment vertical="center"/>
    </xf>
    <xf numFmtId="0" fontId="0" fillId="14" borderId="5" xfId="0" applyFill="1" applyBorder="1"/>
    <xf numFmtId="0" fontId="0" fillId="14" borderId="0" xfId="0" applyFill="1" applyBorder="1" applyAlignment="1"/>
    <xf numFmtId="0" fontId="2" fillId="14" borderId="10" xfId="0" applyFont="1" applyFill="1" applyBorder="1" applyAlignment="1">
      <alignment vertical="center"/>
    </xf>
    <xf numFmtId="0" fontId="0" fillId="14" borderId="0" xfId="0" applyFill="1" applyBorder="1" applyAlignment="1">
      <alignment horizontal="center" vertical="center"/>
    </xf>
    <xf numFmtId="0" fontId="5" fillId="14" borderId="0" xfId="0" applyFont="1" applyFill="1" applyBorder="1" applyAlignment="1"/>
    <xf numFmtId="0" fontId="36" fillId="14" borderId="0" xfId="0" applyFont="1" applyFill="1" applyBorder="1"/>
    <xf numFmtId="0" fontId="20" fillId="16" borderId="0" xfId="0" applyNumberFormat="1" applyFont="1" applyFill="1" applyBorder="1" applyAlignment="1">
      <alignment vertical="center"/>
    </xf>
    <xf numFmtId="0" fontId="2" fillId="16" borderId="0" xfId="0" applyFont="1" applyFill="1" applyBorder="1" applyAlignment="1">
      <alignment horizontal="center" vertical="center"/>
    </xf>
    <xf numFmtId="0" fontId="12" fillId="16" borderId="0" xfId="0" applyFont="1" applyFill="1" applyBorder="1"/>
    <xf numFmtId="0" fontId="4" fillId="16" borderId="0" xfId="0" applyFont="1" applyFill="1" applyBorder="1" applyAlignment="1">
      <alignment vertical="center"/>
    </xf>
    <xf numFmtId="0" fontId="0" fillId="19" borderId="5" xfId="0" applyFill="1" applyBorder="1"/>
    <xf numFmtId="0" fontId="21" fillId="19" borderId="0" xfId="0" applyNumberFormat="1" applyFont="1" applyFill="1" applyBorder="1" applyAlignment="1">
      <alignment horizontal="center" vertical="center"/>
    </xf>
    <xf numFmtId="0" fontId="3" fillId="19" borderId="0" xfId="0" applyFont="1" applyFill="1" applyBorder="1" applyAlignment="1">
      <alignment horizontal="center" vertical="center"/>
    </xf>
    <xf numFmtId="0" fontId="4" fillId="19" borderId="16" xfId="0" applyFont="1" applyFill="1" applyBorder="1" applyAlignment="1">
      <alignment vertical="center"/>
    </xf>
    <xf numFmtId="0" fontId="0" fillId="19" borderId="7" xfId="0" applyFill="1" applyBorder="1"/>
    <xf numFmtId="0" fontId="0" fillId="19" borderId="6" xfId="0" applyFill="1" applyBorder="1"/>
    <xf numFmtId="0" fontId="5" fillId="19" borderId="6" xfId="0" applyFont="1" applyFill="1" applyBorder="1" applyAlignment="1"/>
    <xf numFmtId="0" fontId="0" fillId="19" borderId="0" xfId="0" applyFill="1" applyBorder="1" applyAlignment="1">
      <alignment horizontal="center" vertical="center"/>
    </xf>
    <xf numFmtId="0" fontId="35" fillId="19" borderId="15" xfId="0" applyFont="1" applyFill="1" applyBorder="1"/>
    <xf numFmtId="0" fontId="35" fillId="19" borderId="0" xfId="0" applyFont="1" applyFill="1" applyBorder="1"/>
    <xf numFmtId="0" fontId="21" fillId="19" borderId="0" xfId="0" applyNumberFormat="1" applyFont="1" applyFill="1" applyBorder="1" applyAlignment="1">
      <alignment vertical="center"/>
    </xf>
    <xf numFmtId="0" fontId="21" fillId="19" borderId="16" xfId="0" applyNumberFormat="1" applyFont="1" applyFill="1" applyBorder="1" applyAlignment="1">
      <alignment vertical="center"/>
    </xf>
    <xf numFmtId="0" fontId="3" fillId="19" borderId="16" xfId="0" applyFont="1" applyFill="1" applyBorder="1" applyAlignment="1">
      <alignment horizontal="center" vertical="center"/>
    </xf>
    <xf numFmtId="0" fontId="37" fillId="19" borderId="0" xfId="0" applyFont="1" applyFill="1" applyBorder="1"/>
    <xf numFmtId="0" fontId="37" fillId="19" borderId="16" xfId="0" applyFont="1" applyFill="1" applyBorder="1"/>
    <xf numFmtId="0" fontId="3" fillId="19" borderId="16" xfId="0" applyFont="1" applyFill="1" applyBorder="1" applyAlignment="1">
      <alignment vertical="center"/>
    </xf>
    <xf numFmtId="0" fontId="2" fillId="14" borderId="0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20" borderId="0" xfId="0" applyFill="1" applyBorder="1"/>
    <xf numFmtId="0" fontId="13" fillId="20" borderId="0" xfId="0" applyFont="1" applyFill="1" applyBorder="1" applyAlignment="1">
      <alignment vertical="center"/>
    </xf>
    <xf numFmtId="0" fontId="0" fillId="20" borderId="2" xfId="0" applyFill="1" applyBorder="1"/>
    <xf numFmtId="0" fontId="0" fillId="20" borderId="3" xfId="0" applyFill="1" applyBorder="1"/>
    <xf numFmtId="0" fontId="0" fillId="20" borderId="4" xfId="0" applyFill="1" applyBorder="1"/>
    <xf numFmtId="0" fontId="0" fillId="20" borderId="15" xfId="0" applyFill="1" applyBorder="1"/>
    <xf numFmtId="0" fontId="0" fillId="20" borderId="16" xfId="0" applyFill="1" applyBorder="1"/>
    <xf numFmtId="0" fontId="0" fillId="20" borderId="5" xfId="0" applyFill="1" applyBorder="1"/>
    <xf numFmtId="0" fontId="0" fillId="20" borderId="6" xfId="0" applyFill="1" applyBorder="1"/>
    <xf numFmtId="0" fontId="0" fillId="20" borderId="7" xfId="0" applyFill="1" applyBorder="1"/>
    <xf numFmtId="0" fontId="3" fillId="6" borderId="1" xfId="0" applyFont="1" applyFill="1" applyBorder="1" applyAlignment="1">
      <alignment horizontal="center" vertical="center"/>
    </xf>
    <xf numFmtId="0" fontId="0" fillId="21" borderId="0" xfId="0" applyFill="1"/>
    <xf numFmtId="0" fontId="0" fillId="22" borderId="2" xfId="0" applyFill="1" applyBorder="1"/>
    <xf numFmtId="0" fontId="0" fillId="22" borderId="3" xfId="0" applyFill="1" applyBorder="1"/>
    <xf numFmtId="0" fontId="0" fillId="22" borderId="4" xfId="0" applyFill="1" applyBorder="1"/>
    <xf numFmtId="0" fontId="0" fillId="22" borderId="15" xfId="0" applyFill="1" applyBorder="1"/>
    <xf numFmtId="0" fontId="0" fillId="22" borderId="0" xfId="0" applyFill="1" applyBorder="1"/>
    <xf numFmtId="0" fontId="0" fillId="22" borderId="16" xfId="0" applyFill="1" applyBorder="1"/>
    <xf numFmtId="0" fontId="0" fillId="22" borderId="5" xfId="0" applyFill="1" applyBorder="1"/>
    <xf numFmtId="0" fontId="0" fillId="22" borderId="6" xfId="0" applyFill="1" applyBorder="1"/>
    <xf numFmtId="0" fontId="0" fillId="22" borderId="7" xfId="0" applyFill="1" applyBorder="1"/>
    <xf numFmtId="0" fontId="3" fillId="5" borderId="1" xfId="0" applyFont="1" applyFill="1" applyBorder="1" applyAlignment="1">
      <alignment horizontal="center"/>
    </xf>
    <xf numFmtId="0" fontId="35" fillId="10" borderId="0" xfId="0" applyFont="1" applyFill="1" applyBorder="1"/>
    <xf numFmtId="0" fontId="35" fillId="10" borderId="0" xfId="0" applyFont="1" applyFill="1" applyBorder="1" applyAlignment="1">
      <alignment vertical="center"/>
    </xf>
    <xf numFmtId="0" fontId="35" fillId="17" borderId="0" xfId="0" applyFont="1" applyFill="1" applyBorder="1" applyAlignment="1">
      <alignment horizontal="center" vertical="center"/>
    </xf>
    <xf numFmtId="0" fontId="35" fillId="14" borderId="0" xfId="0" applyFont="1" applyFill="1" applyBorder="1"/>
    <xf numFmtId="0" fontId="3" fillId="14" borderId="0" xfId="0" applyFont="1" applyFill="1" applyBorder="1" applyAlignment="1">
      <alignment horizontal="center" vertical="center"/>
    </xf>
    <xf numFmtId="0" fontId="16" fillId="19" borderId="0" xfId="0" applyFont="1" applyFill="1" applyBorder="1" applyAlignment="1">
      <alignment horizontal="center" vertical="center"/>
    </xf>
    <xf numFmtId="0" fontId="4" fillId="19" borderId="0" xfId="0" applyFont="1" applyFill="1" applyBorder="1" applyAlignment="1">
      <alignment horizontal="center" vertical="center"/>
    </xf>
    <xf numFmtId="0" fontId="5" fillId="18" borderId="1" xfId="0" applyFont="1" applyFill="1" applyBorder="1" applyAlignment="1">
      <alignment horizontal="center" vertical="center"/>
    </xf>
    <xf numFmtId="0" fontId="5" fillId="19" borderId="0" xfId="0" applyFont="1" applyFill="1" applyBorder="1" applyAlignment="1">
      <alignment horizontal="center" vertical="center"/>
    </xf>
    <xf numFmtId="0" fontId="0" fillId="19" borderId="0" xfId="0" applyFill="1"/>
    <xf numFmtId="0" fontId="13" fillId="16" borderId="0" xfId="0" applyFont="1" applyFill="1" applyBorder="1" applyAlignment="1">
      <alignment vertical="center"/>
    </xf>
    <xf numFmtId="0" fontId="5" fillId="19" borderId="0" xfId="0" applyFont="1" applyFill="1" applyBorder="1" applyAlignment="1">
      <alignment vertical="center"/>
    </xf>
    <xf numFmtId="0" fontId="0" fillId="20" borderId="0" xfId="0" applyFill="1"/>
    <xf numFmtId="0" fontId="4" fillId="20" borderId="0" xfId="0" applyFont="1" applyFill="1" applyBorder="1" applyAlignment="1">
      <alignment vertical="center"/>
    </xf>
    <xf numFmtId="0" fontId="43" fillId="0" borderId="0" xfId="0" applyFont="1" applyAlignment="1">
      <alignment horizontal="center" vertical="center"/>
    </xf>
    <xf numFmtId="0" fontId="43" fillId="21" borderId="0" xfId="0" applyFont="1" applyFill="1" applyAlignment="1">
      <alignment horizontal="center" vertical="center"/>
    </xf>
    <xf numFmtId="0" fontId="39" fillId="19" borderId="0" xfId="0" applyFont="1" applyFill="1" applyBorder="1" applyAlignment="1">
      <alignment horizontal="center" vertical="center"/>
    </xf>
    <xf numFmtId="0" fontId="38" fillId="20" borderId="3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4" fillId="20" borderId="2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 wrapText="1"/>
    </xf>
    <xf numFmtId="0" fontId="13" fillId="2" borderId="3" xfId="0" applyFont="1" applyFill="1" applyBorder="1" applyAlignment="1">
      <alignment horizontal="center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 wrapText="1"/>
    </xf>
    <xf numFmtId="0" fontId="13" fillId="2" borderId="6" xfId="0" applyFont="1" applyFill="1" applyBorder="1" applyAlignment="1">
      <alignment horizontal="center" vertical="center" wrapText="1"/>
    </xf>
    <xf numFmtId="0" fontId="13" fillId="2" borderId="7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42" fillId="2" borderId="2" xfId="0" applyFont="1" applyFill="1" applyBorder="1" applyAlignment="1">
      <alignment horizontal="center" vertical="center"/>
    </xf>
    <xf numFmtId="0" fontId="42" fillId="2" borderId="3" xfId="0" applyFont="1" applyFill="1" applyBorder="1" applyAlignment="1">
      <alignment horizontal="center" vertical="center"/>
    </xf>
    <xf numFmtId="0" fontId="42" fillId="2" borderId="4" xfId="0" applyFont="1" applyFill="1" applyBorder="1" applyAlignment="1">
      <alignment horizontal="center" vertical="center"/>
    </xf>
    <xf numFmtId="0" fontId="42" fillId="2" borderId="5" xfId="0" applyFont="1" applyFill="1" applyBorder="1" applyAlignment="1">
      <alignment horizontal="center" vertical="center"/>
    </xf>
    <xf numFmtId="0" fontId="42" fillId="2" borderId="6" xfId="0" applyFont="1" applyFill="1" applyBorder="1" applyAlignment="1">
      <alignment horizontal="center" vertical="center"/>
    </xf>
    <xf numFmtId="0" fontId="42" fillId="2" borderId="7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40" fillId="12" borderId="12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18" fillId="4" borderId="23" xfId="0" applyFont="1" applyFill="1" applyBorder="1" applyAlignment="1">
      <alignment horizontal="center" vertical="center"/>
    </xf>
    <xf numFmtId="0" fontId="0" fillId="17" borderId="23" xfId="0" applyFill="1" applyBorder="1" applyAlignment="1">
      <alignment horizontal="center" vertical="center"/>
    </xf>
    <xf numFmtId="0" fontId="25" fillId="14" borderId="23" xfId="0" applyFont="1" applyFill="1" applyBorder="1" applyAlignment="1">
      <alignment horizontal="center" vertical="center"/>
    </xf>
    <xf numFmtId="0" fontId="23" fillId="13" borderId="0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4" fillId="2" borderId="5" xfId="0" applyFont="1" applyFill="1" applyBorder="1" applyAlignment="1">
      <alignment horizontal="center" vertical="center" wrapText="1"/>
    </xf>
    <xf numFmtId="0" fontId="14" fillId="2" borderId="6" xfId="0" applyFont="1" applyFill="1" applyBorder="1" applyAlignment="1">
      <alignment horizontal="center" vertical="center" wrapText="1"/>
    </xf>
    <xf numFmtId="0" fontId="14" fillId="2" borderId="7" xfId="0" applyFont="1" applyFill="1" applyBorder="1" applyAlignment="1">
      <alignment horizontal="center" vertical="center" wrapText="1"/>
    </xf>
    <xf numFmtId="0" fontId="15" fillId="8" borderId="2" xfId="0" applyFont="1" applyFill="1" applyBorder="1" applyAlignment="1">
      <alignment horizontal="right" vertical="center"/>
    </xf>
    <xf numFmtId="0" fontId="15" fillId="8" borderId="3" xfId="0" applyFont="1" applyFill="1" applyBorder="1" applyAlignment="1">
      <alignment horizontal="right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/>
    </xf>
    <xf numFmtId="0" fontId="2" fillId="14" borderId="0" xfId="0" applyFont="1" applyFill="1" applyBorder="1" applyAlignment="1">
      <alignment horizontal="center"/>
    </xf>
    <xf numFmtId="0" fontId="2" fillId="14" borderId="10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22" fillId="4" borderId="25" xfId="0" applyNumberFormat="1" applyFont="1" applyFill="1" applyBorder="1" applyAlignment="1">
      <alignment horizontal="center" vertical="center"/>
    </xf>
    <xf numFmtId="0" fontId="22" fillId="4" borderId="26" xfId="0" applyNumberFormat="1" applyFont="1" applyFill="1" applyBorder="1" applyAlignment="1">
      <alignment horizontal="center" vertical="center"/>
    </xf>
    <xf numFmtId="0" fontId="22" fillId="4" borderId="27" xfId="0" applyNumberFormat="1" applyFont="1" applyFill="1" applyBorder="1" applyAlignment="1">
      <alignment horizontal="center" vertical="center"/>
    </xf>
    <xf numFmtId="0" fontId="20" fillId="4" borderId="17" xfId="0" applyNumberFormat="1" applyFont="1" applyFill="1" applyBorder="1" applyAlignment="1">
      <alignment horizontal="center" vertical="center"/>
    </xf>
    <xf numFmtId="0" fontId="20" fillId="4" borderId="13" xfId="0" applyNumberFormat="1" applyFont="1" applyFill="1" applyBorder="1" applyAlignment="1">
      <alignment horizontal="center" vertical="center"/>
    </xf>
    <xf numFmtId="0" fontId="20" fillId="4" borderId="8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28" fillId="15" borderId="22" xfId="0" applyFont="1" applyFill="1" applyBorder="1" applyAlignment="1">
      <alignment horizontal="center" vertical="center"/>
    </xf>
    <xf numFmtId="0" fontId="28" fillId="15" borderId="21" xfId="0" applyFont="1" applyFill="1" applyBorder="1" applyAlignment="1">
      <alignment horizontal="center" vertical="center"/>
    </xf>
    <xf numFmtId="0" fontId="28" fillId="15" borderId="20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5" fillId="9" borderId="2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30" fillId="2" borderId="2" xfId="0" applyFont="1" applyFill="1" applyBorder="1" applyAlignment="1">
      <alignment horizontal="center" vertical="center"/>
    </xf>
    <xf numFmtId="0" fontId="30" fillId="2" borderId="4" xfId="0" applyFont="1" applyFill="1" applyBorder="1" applyAlignment="1">
      <alignment horizontal="center" vertical="center"/>
    </xf>
    <xf numFmtId="0" fontId="30" fillId="2" borderId="5" xfId="0" applyFont="1" applyFill="1" applyBorder="1" applyAlignment="1">
      <alignment horizontal="center" vertical="center"/>
    </xf>
    <xf numFmtId="0" fontId="30" fillId="2" borderId="7" xfId="0" applyFont="1" applyFill="1" applyBorder="1" applyAlignment="1">
      <alignment horizontal="center" vertical="center"/>
    </xf>
    <xf numFmtId="0" fontId="10" fillId="4" borderId="2" xfId="0" applyNumberFormat="1" applyFont="1" applyFill="1" applyBorder="1" applyAlignment="1">
      <alignment horizontal="center" vertical="center"/>
    </xf>
    <xf numFmtId="0" fontId="10" fillId="4" borderId="3" xfId="0" applyNumberFormat="1" applyFont="1" applyFill="1" applyBorder="1" applyAlignment="1">
      <alignment horizontal="center" vertical="center"/>
    </xf>
    <xf numFmtId="0" fontId="10" fillId="4" borderId="4" xfId="0" applyNumberFormat="1" applyFont="1" applyFill="1" applyBorder="1" applyAlignment="1">
      <alignment horizontal="center" vertical="center"/>
    </xf>
    <xf numFmtId="0" fontId="10" fillId="4" borderId="5" xfId="0" applyNumberFormat="1" applyFont="1" applyFill="1" applyBorder="1" applyAlignment="1">
      <alignment horizontal="center" vertical="center"/>
    </xf>
    <xf numFmtId="0" fontId="10" fillId="4" borderId="6" xfId="0" applyNumberFormat="1" applyFont="1" applyFill="1" applyBorder="1" applyAlignment="1">
      <alignment horizontal="center" vertical="center"/>
    </xf>
    <xf numFmtId="0" fontId="10" fillId="4" borderId="7" xfId="0" applyNumberFormat="1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41" fillId="16" borderId="0" xfId="0" applyFont="1" applyFill="1" applyBorder="1" applyAlignment="1">
      <alignment horizontal="center" vertical="center"/>
    </xf>
    <xf numFmtId="0" fontId="39" fillId="16" borderId="0" xfId="0" applyFont="1" applyFill="1" applyBorder="1" applyAlignment="1">
      <alignment horizontal="center" vertical="center"/>
    </xf>
    <xf numFmtId="0" fontId="17" fillId="18" borderId="17" xfId="0" applyFont="1" applyFill="1" applyBorder="1" applyAlignment="1">
      <alignment horizontal="center" vertical="center"/>
    </xf>
    <xf numFmtId="0" fontId="17" fillId="18" borderId="8" xfId="0" applyFont="1" applyFill="1" applyBorder="1" applyAlignment="1">
      <alignment horizontal="center" vertical="center"/>
    </xf>
    <xf numFmtId="0" fontId="20" fillId="4" borderId="9" xfId="0" applyNumberFormat="1" applyFont="1" applyFill="1" applyBorder="1" applyAlignment="1">
      <alignment horizontal="center" vertical="center"/>
    </xf>
    <xf numFmtId="0" fontId="20" fillId="4" borderId="14" xfId="0" applyNumberFormat="1" applyFont="1" applyFill="1" applyBorder="1" applyAlignment="1">
      <alignment horizontal="center" vertical="center"/>
    </xf>
    <xf numFmtId="0" fontId="20" fillId="4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85725</xdr:colOff>
      <xdr:row>3</xdr:row>
      <xdr:rowOff>95250</xdr:rowOff>
    </xdr:from>
    <xdr:to>
      <xdr:col>37</xdr:col>
      <xdr:colOff>304800</xdr:colOff>
      <xdr:row>4</xdr:row>
      <xdr:rowOff>142875</xdr:rowOff>
    </xdr:to>
    <xdr:sp macro="" textlink="">
      <xdr:nvSpPr>
        <xdr:cNvPr id="2" name="Flèche droite 1"/>
        <xdr:cNvSpPr/>
      </xdr:nvSpPr>
      <xdr:spPr>
        <a:xfrm>
          <a:off x="11039475" y="838200"/>
          <a:ext cx="53340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66675</xdr:colOff>
      <xdr:row>16</xdr:row>
      <xdr:rowOff>76200</xdr:rowOff>
    </xdr:from>
    <xdr:to>
      <xdr:col>37</xdr:col>
      <xdr:colOff>295275</xdr:colOff>
      <xdr:row>17</xdr:row>
      <xdr:rowOff>123825</xdr:rowOff>
    </xdr:to>
    <xdr:sp macro="" textlink="">
      <xdr:nvSpPr>
        <xdr:cNvPr id="3" name="Flèche droite 2"/>
        <xdr:cNvSpPr/>
      </xdr:nvSpPr>
      <xdr:spPr>
        <a:xfrm>
          <a:off x="11020425" y="4324350"/>
          <a:ext cx="54292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304799</xdr:colOff>
      <xdr:row>12</xdr:row>
      <xdr:rowOff>28576</xdr:rowOff>
    </xdr:from>
    <xdr:to>
      <xdr:col>60</xdr:col>
      <xdr:colOff>38097</xdr:colOff>
      <xdr:row>12</xdr:row>
      <xdr:rowOff>114301</xdr:rowOff>
    </xdr:to>
    <xdr:sp macro="" textlink="">
      <xdr:nvSpPr>
        <xdr:cNvPr id="4" name="Accolade fermante 3"/>
        <xdr:cNvSpPr/>
      </xdr:nvSpPr>
      <xdr:spPr>
        <a:xfrm rot="5400000">
          <a:off x="17578385" y="2786065"/>
          <a:ext cx="85725" cy="895348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95250</xdr:colOff>
      <xdr:row>3</xdr:row>
      <xdr:rowOff>142875</xdr:rowOff>
    </xdr:from>
    <xdr:to>
      <xdr:col>53</xdr:col>
      <xdr:colOff>323850</xdr:colOff>
      <xdr:row>4</xdr:row>
      <xdr:rowOff>190500</xdr:rowOff>
    </xdr:to>
    <xdr:sp macro="" textlink="">
      <xdr:nvSpPr>
        <xdr:cNvPr id="5" name="Flèche droite 4"/>
        <xdr:cNvSpPr/>
      </xdr:nvSpPr>
      <xdr:spPr>
        <a:xfrm>
          <a:off x="15840075" y="885825"/>
          <a:ext cx="4762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47625</xdr:colOff>
      <xdr:row>16</xdr:row>
      <xdr:rowOff>104775</xdr:rowOff>
    </xdr:from>
    <xdr:to>
      <xdr:col>53</xdr:col>
      <xdr:colOff>276225</xdr:colOff>
      <xdr:row>17</xdr:row>
      <xdr:rowOff>152400</xdr:rowOff>
    </xdr:to>
    <xdr:sp macro="" textlink="">
      <xdr:nvSpPr>
        <xdr:cNvPr id="6" name="Flèche droite 5"/>
        <xdr:cNvSpPr/>
      </xdr:nvSpPr>
      <xdr:spPr>
        <a:xfrm>
          <a:off x="15792450" y="4352925"/>
          <a:ext cx="5143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20097</xdr:colOff>
      <xdr:row>3</xdr:row>
      <xdr:rowOff>105717</xdr:rowOff>
    </xdr:from>
    <xdr:to>
      <xdr:col>25</xdr:col>
      <xdr:colOff>486298</xdr:colOff>
      <xdr:row>4</xdr:row>
      <xdr:rowOff>153342</xdr:rowOff>
    </xdr:to>
    <xdr:sp macro="" textlink="">
      <xdr:nvSpPr>
        <xdr:cNvPr id="7" name="Flèche droite 6"/>
        <xdr:cNvSpPr/>
      </xdr:nvSpPr>
      <xdr:spPr>
        <a:xfrm>
          <a:off x="7325772" y="848667"/>
          <a:ext cx="361426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170448</xdr:colOff>
      <xdr:row>8</xdr:row>
      <xdr:rowOff>47625</xdr:rowOff>
    </xdr:from>
    <xdr:to>
      <xdr:col>16</xdr:col>
      <xdr:colOff>171451</xdr:colOff>
      <xdr:row>16</xdr:row>
      <xdr:rowOff>20053</xdr:rowOff>
    </xdr:to>
    <xdr:cxnSp macro="">
      <xdr:nvCxnSpPr>
        <xdr:cNvPr id="8" name="Connecteur droit avec flèche 7"/>
        <xdr:cNvCxnSpPr/>
      </xdr:nvCxnSpPr>
      <xdr:spPr>
        <a:xfrm flipH="1">
          <a:off x="6627395" y="2052888"/>
          <a:ext cx="382003" cy="197769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370974</xdr:colOff>
      <xdr:row>8</xdr:row>
      <xdr:rowOff>19050</xdr:rowOff>
    </xdr:from>
    <xdr:to>
      <xdr:col>15</xdr:col>
      <xdr:colOff>161926</xdr:colOff>
      <xdr:row>16</xdr:row>
      <xdr:rowOff>20053</xdr:rowOff>
    </xdr:to>
    <xdr:cxnSp macro="">
      <xdr:nvCxnSpPr>
        <xdr:cNvPr id="9" name="Connecteur droit avec flèche 8"/>
        <xdr:cNvCxnSpPr/>
      </xdr:nvCxnSpPr>
      <xdr:spPr>
        <a:xfrm flipH="1">
          <a:off x="6446921" y="2024313"/>
          <a:ext cx="171952" cy="20062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180976</xdr:colOff>
      <xdr:row>8</xdr:row>
      <xdr:rowOff>9525</xdr:rowOff>
    </xdr:from>
    <xdr:to>
      <xdr:col>14</xdr:col>
      <xdr:colOff>219075</xdr:colOff>
      <xdr:row>16</xdr:row>
      <xdr:rowOff>0</xdr:rowOff>
    </xdr:to>
    <xdr:cxnSp macro="">
      <xdr:nvCxnSpPr>
        <xdr:cNvPr id="10" name="Connecteur droit avec flèche 9"/>
        <xdr:cNvCxnSpPr/>
      </xdr:nvCxnSpPr>
      <xdr:spPr>
        <a:xfrm>
          <a:off x="3476626" y="2066925"/>
          <a:ext cx="38099" cy="2181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180976</xdr:colOff>
      <xdr:row>8</xdr:row>
      <xdr:rowOff>19050</xdr:rowOff>
    </xdr:from>
    <xdr:to>
      <xdr:col>14</xdr:col>
      <xdr:colOff>76200</xdr:colOff>
      <xdr:row>16</xdr:row>
      <xdr:rowOff>9525</xdr:rowOff>
    </xdr:to>
    <xdr:cxnSp macro="">
      <xdr:nvCxnSpPr>
        <xdr:cNvPr id="11" name="Connecteur droit avec flèche 10"/>
        <xdr:cNvCxnSpPr/>
      </xdr:nvCxnSpPr>
      <xdr:spPr>
        <a:xfrm>
          <a:off x="3095626" y="2076450"/>
          <a:ext cx="276224" cy="2181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209550</xdr:colOff>
      <xdr:row>8</xdr:row>
      <xdr:rowOff>38100</xdr:rowOff>
    </xdr:from>
    <xdr:to>
      <xdr:col>13</xdr:col>
      <xdr:colOff>323850</xdr:colOff>
      <xdr:row>16</xdr:row>
      <xdr:rowOff>19050</xdr:rowOff>
    </xdr:to>
    <xdr:cxnSp macro="">
      <xdr:nvCxnSpPr>
        <xdr:cNvPr id="12" name="Connecteur droit avec flèche 11"/>
        <xdr:cNvCxnSpPr/>
      </xdr:nvCxnSpPr>
      <xdr:spPr>
        <a:xfrm>
          <a:off x="2743200" y="2095500"/>
          <a:ext cx="495300" cy="2171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8</xdr:row>
      <xdr:rowOff>66675</xdr:rowOff>
    </xdr:from>
    <xdr:to>
      <xdr:col>13</xdr:col>
      <xdr:colOff>200025</xdr:colOff>
      <xdr:row>16</xdr:row>
      <xdr:rowOff>19050</xdr:rowOff>
    </xdr:to>
    <xdr:cxnSp macro="">
      <xdr:nvCxnSpPr>
        <xdr:cNvPr id="13" name="Connecteur droit avec flèche 12"/>
        <xdr:cNvCxnSpPr/>
      </xdr:nvCxnSpPr>
      <xdr:spPr>
        <a:xfrm>
          <a:off x="2371725" y="2124075"/>
          <a:ext cx="742950" cy="2143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190502</xdr:colOff>
      <xdr:row>8</xdr:row>
      <xdr:rowOff>38100</xdr:rowOff>
    </xdr:from>
    <xdr:to>
      <xdr:col>13</xdr:col>
      <xdr:colOff>47625</xdr:colOff>
      <xdr:row>16</xdr:row>
      <xdr:rowOff>9525</xdr:rowOff>
    </xdr:to>
    <xdr:cxnSp macro="">
      <xdr:nvCxnSpPr>
        <xdr:cNvPr id="14" name="Connecteur droit avec flèche 13"/>
        <xdr:cNvCxnSpPr/>
      </xdr:nvCxnSpPr>
      <xdr:spPr>
        <a:xfrm>
          <a:off x="1962152" y="2095500"/>
          <a:ext cx="1000123" cy="2162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85724</xdr:colOff>
      <xdr:row>3</xdr:row>
      <xdr:rowOff>95250</xdr:rowOff>
    </xdr:from>
    <xdr:to>
      <xdr:col>12</xdr:col>
      <xdr:colOff>285749</xdr:colOff>
      <xdr:row>4</xdr:row>
      <xdr:rowOff>142875</xdr:rowOff>
    </xdr:to>
    <xdr:sp macro="" textlink="">
      <xdr:nvSpPr>
        <xdr:cNvPr id="15" name="Flèche droite 14"/>
        <xdr:cNvSpPr/>
      </xdr:nvSpPr>
      <xdr:spPr>
        <a:xfrm>
          <a:off x="2238374" y="838200"/>
          <a:ext cx="58102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104773</xdr:colOff>
      <xdr:row>4</xdr:row>
      <xdr:rowOff>219075</xdr:rowOff>
    </xdr:from>
    <xdr:to>
      <xdr:col>16</xdr:col>
      <xdr:colOff>380999</xdr:colOff>
      <xdr:row>6</xdr:row>
      <xdr:rowOff>0</xdr:rowOff>
    </xdr:to>
    <xdr:sp macro="" textlink="">
      <xdr:nvSpPr>
        <xdr:cNvPr id="16" name="Flèche courbée vers le bas 15"/>
        <xdr:cNvSpPr/>
      </xdr:nvSpPr>
      <xdr:spPr>
        <a:xfrm flipH="1">
          <a:off x="6686548" y="1209675"/>
          <a:ext cx="657226" cy="2762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380999</xdr:colOff>
      <xdr:row>16</xdr:row>
      <xdr:rowOff>66675</xdr:rowOff>
    </xdr:from>
    <xdr:to>
      <xdr:col>11</xdr:col>
      <xdr:colOff>361950</xdr:colOff>
      <xdr:row>17</xdr:row>
      <xdr:rowOff>114300</xdr:rowOff>
    </xdr:to>
    <xdr:sp macro="" textlink="">
      <xdr:nvSpPr>
        <xdr:cNvPr id="17" name="Flèche droite 16"/>
        <xdr:cNvSpPr/>
      </xdr:nvSpPr>
      <xdr:spPr>
        <a:xfrm>
          <a:off x="2152649" y="4314825"/>
          <a:ext cx="361951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257177</xdr:colOff>
      <xdr:row>8</xdr:row>
      <xdr:rowOff>19050</xdr:rowOff>
    </xdr:from>
    <xdr:to>
      <xdr:col>12</xdr:col>
      <xdr:colOff>257175</xdr:colOff>
      <xdr:row>16</xdr:row>
      <xdr:rowOff>9525</xdr:rowOff>
    </xdr:to>
    <xdr:cxnSp macro="">
      <xdr:nvCxnSpPr>
        <xdr:cNvPr id="20" name="Connecteur droit avec flèche 19"/>
        <xdr:cNvCxnSpPr/>
      </xdr:nvCxnSpPr>
      <xdr:spPr>
        <a:xfrm>
          <a:off x="1647827" y="2076450"/>
          <a:ext cx="1142998" cy="2181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216145</xdr:colOff>
      <xdr:row>7</xdr:row>
      <xdr:rowOff>115243</xdr:rowOff>
    </xdr:from>
    <xdr:to>
      <xdr:col>27</xdr:col>
      <xdr:colOff>52333</xdr:colOff>
      <xdr:row>14</xdr:row>
      <xdr:rowOff>125605</xdr:rowOff>
    </xdr:to>
    <xdr:cxnSp macro="">
      <xdr:nvCxnSpPr>
        <xdr:cNvPr id="21" name="Conector recto de flecha 9"/>
        <xdr:cNvCxnSpPr/>
      </xdr:nvCxnSpPr>
      <xdr:spPr>
        <a:xfrm flipH="1" flipV="1">
          <a:off x="5540620" y="1924993"/>
          <a:ext cx="2579388" cy="1982037"/>
        </a:xfrm>
        <a:prstGeom prst="straightConnector1">
          <a:avLst/>
        </a:prstGeom>
        <a:ln w="28575"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485669</xdr:colOff>
      <xdr:row>16</xdr:row>
      <xdr:rowOff>66675</xdr:rowOff>
    </xdr:from>
    <xdr:to>
      <xdr:col>24</xdr:col>
      <xdr:colOff>466620</xdr:colOff>
      <xdr:row>17</xdr:row>
      <xdr:rowOff>114300</xdr:rowOff>
    </xdr:to>
    <xdr:sp macro="" textlink="">
      <xdr:nvSpPr>
        <xdr:cNvPr id="22" name="Flèche droite 21"/>
        <xdr:cNvSpPr/>
      </xdr:nvSpPr>
      <xdr:spPr>
        <a:xfrm>
          <a:off x="6924569" y="4314825"/>
          <a:ext cx="381001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107</xdr:col>
      <xdr:colOff>0</xdr:colOff>
      <xdr:row>3</xdr:row>
      <xdr:rowOff>104775</xdr:rowOff>
    </xdr:from>
    <xdr:to>
      <xdr:col>107</xdr:col>
      <xdr:colOff>457200</xdr:colOff>
      <xdr:row>4</xdr:row>
      <xdr:rowOff>152400</xdr:rowOff>
    </xdr:to>
    <xdr:sp macro="" textlink="">
      <xdr:nvSpPr>
        <xdr:cNvPr id="23" name="Flèche droite 22"/>
        <xdr:cNvSpPr/>
      </xdr:nvSpPr>
      <xdr:spPr>
        <a:xfrm>
          <a:off x="32099250" y="847725"/>
          <a:ext cx="45720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107</xdr:col>
      <xdr:colOff>38099</xdr:colOff>
      <xdr:row>16</xdr:row>
      <xdr:rowOff>114300</xdr:rowOff>
    </xdr:from>
    <xdr:to>
      <xdr:col>107</xdr:col>
      <xdr:colOff>533399</xdr:colOff>
      <xdr:row>17</xdr:row>
      <xdr:rowOff>161925</xdr:rowOff>
    </xdr:to>
    <xdr:sp macro="" textlink="">
      <xdr:nvSpPr>
        <xdr:cNvPr id="24" name="Flèche droite 23"/>
        <xdr:cNvSpPr/>
      </xdr:nvSpPr>
      <xdr:spPr>
        <a:xfrm>
          <a:off x="32137349" y="4362450"/>
          <a:ext cx="49530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105</xdr:col>
      <xdr:colOff>361949</xdr:colOff>
      <xdr:row>10</xdr:row>
      <xdr:rowOff>161928</xdr:rowOff>
    </xdr:from>
    <xdr:to>
      <xdr:col>111</xdr:col>
      <xdr:colOff>47625</xdr:colOff>
      <xdr:row>12</xdr:row>
      <xdr:rowOff>14293</xdr:rowOff>
    </xdr:to>
    <xdr:sp macro="" textlink="">
      <xdr:nvSpPr>
        <xdr:cNvPr id="25" name="Accolade fermante 24"/>
        <xdr:cNvSpPr/>
      </xdr:nvSpPr>
      <xdr:spPr>
        <a:xfrm rot="5400000">
          <a:off x="32682654" y="1607348"/>
          <a:ext cx="461965" cy="2676526"/>
        </a:xfrm>
        <a:prstGeom prst="rightBrace">
          <a:avLst>
            <a:gd name="adj1" fmla="val 8333"/>
            <a:gd name="adj2" fmla="val 50365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156</xdr:col>
      <xdr:colOff>19050</xdr:colOff>
      <xdr:row>3</xdr:row>
      <xdr:rowOff>85725</xdr:rowOff>
    </xdr:from>
    <xdr:to>
      <xdr:col>157</xdr:col>
      <xdr:colOff>9525</xdr:colOff>
      <xdr:row>4</xdr:row>
      <xdr:rowOff>133350</xdr:rowOff>
    </xdr:to>
    <xdr:sp macro="" textlink="">
      <xdr:nvSpPr>
        <xdr:cNvPr id="26" name="Flèche droite 25"/>
        <xdr:cNvSpPr/>
      </xdr:nvSpPr>
      <xdr:spPr>
        <a:xfrm>
          <a:off x="46367700" y="828675"/>
          <a:ext cx="58102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156</xdr:col>
      <xdr:colOff>19049</xdr:colOff>
      <xdr:row>16</xdr:row>
      <xdr:rowOff>114300</xdr:rowOff>
    </xdr:from>
    <xdr:to>
      <xdr:col>157</xdr:col>
      <xdr:colOff>9524</xdr:colOff>
      <xdr:row>17</xdr:row>
      <xdr:rowOff>161925</xdr:rowOff>
    </xdr:to>
    <xdr:sp macro="" textlink="">
      <xdr:nvSpPr>
        <xdr:cNvPr id="27" name="Flèche droite 26"/>
        <xdr:cNvSpPr/>
      </xdr:nvSpPr>
      <xdr:spPr>
        <a:xfrm>
          <a:off x="46367699" y="4362450"/>
          <a:ext cx="58102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154</xdr:col>
      <xdr:colOff>300787</xdr:colOff>
      <xdr:row>11</xdr:row>
      <xdr:rowOff>200526</xdr:rowOff>
    </xdr:from>
    <xdr:to>
      <xdr:col>160</xdr:col>
      <xdr:colOff>110288</xdr:colOff>
      <xdr:row>12</xdr:row>
      <xdr:rowOff>230607</xdr:rowOff>
    </xdr:to>
    <xdr:sp macro="" textlink="">
      <xdr:nvSpPr>
        <xdr:cNvPr id="28" name="Accolade fermante 27"/>
        <xdr:cNvSpPr/>
      </xdr:nvSpPr>
      <xdr:spPr>
        <a:xfrm rot="5400000">
          <a:off x="5549563" y="1729540"/>
          <a:ext cx="280739" cy="2737185"/>
        </a:xfrm>
        <a:prstGeom prst="rightBrace">
          <a:avLst>
            <a:gd name="adj1" fmla="val 8333"/>
            <a:gd name="adj2" fmla="val 44735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380999</xdr:colOff>
      <xdr:row>16</xdr:row>
      <xdr:rowOff>66675</xdr:rowOff>
    </xdr:from>
    <xdr:to>
      <xdr:col>24</xdr:col>
      <xdr:colOff>361950</xdr:colOff>
      <xdr:row>17</xdr:row>
      <xdr:rowOff>114300</xdr:rowOff>
    </xdr:to>
    <xdr:sp macro="" textlink="">
      <xdr:nvSpPr>
        <xdr:cNvPr id="29" name="Flèche droite 28"/>
        <xdr:cNvSpPr/>
      </xdr:nvSpPr>
      <xdr:spPr>
        <a:xfrm>
          <a:off x="6924674" y="4314825"/>
          <a:ext cx="361951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295274</xdr:colOff>
      <xdr:row>12</xdr:row>
      <xdr:rowOff>19052</xdr:rowOff>
    </xdr:from>
    <xdr:to>
      <xdr:col>56</xdr:col>
      <xdr:colOff>28572</xdr:colOff>
      <xdr:row>12</xdr:row>
      <xdr:rowOff>104777</xdr:rowOff>
    </xdr:to>
    <xdr:sp macro="" textlink="">
      <xdr:nvSpPr>
        <xdr:cNvPr id="30" name="Accolade fermante 29"/>
        <xdr:cNvSpPr/>
      </xdr:nvSpPr>
      <xdr:spPr>
        <a:xfrm rot="5400000">
          <a:off x="16430623" y="2781303"/>
          <a:ext cx="85725" cy="885823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295274</xdr:colOff>
      <xdr:row>12</xdr:row>
      <xdr:rowOff>9527</xdr:rowOff>
    </xdr:from>
    <xdr:to>
      <xdr:col>52</xdr:col>
      <xdr:colOff>28572</xdr:colOff>
      <xdr:row>12</xdr:row>
      <xdr:rowOff>95252</xdr:rowOff>
    </xdr:to>
    <xdr:sp macro="" textlink="">
      <xdr:nvSpPr>
        <xdr:cNvPr id="31" name="Accolade fermante 30"/>
        <xdr:cNvSpPr/>
      </xdr:nvSpPr>
      <xdr:spPr>
        <a:xfrm rot="5400000">
          <a:off x="15287623" y="2771778"/>
          <a:ext cx="85725" cy="885823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304798</xdr:colOff>
      <xdr:row>11</xdr:row>
      <xdr:rowOff>57155</xdr:rowOff>
    </xdr:from>
    <xdr:to>
      <xdr:col>44</xdr:col>
      <xdr:colOff>28574</xdr:colOff>
      <xdr:row>11</xdr:row>
      <xdr:rowOff>133353</xdr:rowOff>
    </xdr:to>
    <xdr:sp macro="" textlink="">
      <xdr:nvSpPr>
        <xdr:cNvPr id="32" name="Accolade fermante 31"/>
        <xdr:cNvSpPr/>
      </xdr:nvSpPr>
      <xdr:spPr>
        <a:xfrm rot="5400000">
          <a:off x="12811125" y="2247903"/>
          <a:ext cx="76198" cy="1295401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314323</xdr:colOff>
      <xdr:row>11</xdr:row>
      <xdr:rowOff>28581</xdr:rowOff>
    </xdr:from>
    <xdr:to>
      <xdr:col>38</xdr:col>
      <xdr:colOff>38099</xdr:colOff>
      <xdr:row>11</xdr:row>
      <xdr:rowOff>104779</xdr:rowOff>
    </xdr:to>
    <xdr:sp macro="" textlink="">
      <xdr:nvSpPr>
        <xdr:cNvPr id="33" name="Accolade fermante 32"/>
        <xdr:cNvSpPr/>
      </xdr:nvSpPr>
      <xdr:spPr>
        <a:xfrm rot="5400000">
          <a:off x="10934700" y="2219329"/>
          <a:ext cx="76198" cy="1295401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47625</xdr:colOff>
      <xdr:row>8</xdr:row>
      <xdr:rowOff>76200</xdr:rowOff>
    </xdr:from>
    <xdr:to>
      <xdr:col>45</xdr:col>
      <xdr:colOff>38100</xdr:colOff>
      <xdr:row>10</xdr:row>
      <xdr:rowOff>114300</xdr:rowOff>
    </xdr:to>
    <xdr:cxnSp macro="">
      <xdr:nvCxnSpPr>
        <xdr:cNvPr id="34" name="Connecteur droit avec flèche 33"/>
        <xdr:cNvCxnSpPr/>
      </xdr:nvCxnSpPr>
      <xdr:spPr>
        <a:xfrm flipH="1">
          <a:off x="13515975" y="2133600"/>
          <a:ext cx="304800" cy="533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38100</xdr:colOff>
      <xdr:row>8</xdr:row>
      <xdr:rowOff>8986</xdr:rowOff>
    </xdr:from>
    <xdr:to>
      <xdr:col>38</xdr:col>
      <xdr:colOff>116816</xdr:colOff>
      <xdr:row>10</xdr:row>
      <xdr:rowOff>142875</xdr:rowOff>
    </xdr:to>
    <xdr:cxnSp macro="">
      <xdr:nvCxnSpPr>
        <xdr:cNvPr id="35" name="Connecteur droit avec flèche 34"/>
        <xdr:cNvCxnSpPr/>
      </xdr:nvCxnSpPr>
      <xdr:spPr>
        <a:xfrm flipH="1">
          <a:off x="11620500" y="2066386"/>
          <a:ext cx="78716" cy="62918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38100</xdr:colOff>
      <xdr:row>8</xdr:row>
      <xdr:rowOff>47625</xdr:rowOff>
    </xdr:from>
    <xdr:to>
      <xdr:col>61</xdr:col>
      <xdr:colOff>85725</xdr:colOff>
      <xdr:row>11</xdr:row>
      <xdr:rowOff>104775</xdr:rowOff>
    </xdr:to>
    <xdr:cxnSp macro="">
      <xdr:nvCxnSpPr>
        <xdr:cNvPr id="36" name="Connecteur droit avec flèche 35"/>
        <xdr:cNvCxnSpPr/>
      </xdr:nvCxnSpPr>
      <xdr:spPr>
        <a:xfrm flipH="1">
          <a:off x="18068925" y="2105025"/>
          <a:ext cx="33337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3</xdr:row>
      <xdr:rowOff>104775</xdr:rowOff>
    </xdr:from>
    <xdr:to>
      <xdr:col>66</xdr:col>
      <xdr:colOff>457200</xdr:colOff>
      <xdr:row>4</xdr:row>
      <xdr:rowOff>152400</xdr:rowOff>
    </xdr:to>
    <xdr:sp macro="" textlink="">
      <xdr:nvSpPr>
        <xdr:cNvPr id="39" name="Flèche droite 38"/>
        <xdr:cNvSpPr/>
      </xdr:nvSpPr>
      <xdr:spPr>
        <a:xfrm>
          <a:off x="20345400" y="847725"/>
          <a:ext cx="45720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495299</xdr:colOff>
      <xdr:row>16</xdr:row>
      <xdr:rowOff>114300</xdr:rowOff>
    </xdr:from>
    <xdr:to>
      <xdr:col>66</xdr:col>
      <xdr:colOff>485774</xdr:colOff>
      <xdr:row>17</xdr:row>
      <xdr:rowOff>161925</xdr:rowOff>
    </xdr:to>
    <xdr:sp macro="" textlink="">
      <xdr:nvSpPr>
        <xdr:cNvPr id="40" name="Flèche droite 39"/>
        <xdr:cNvSpPr/>
      </xdr:nvSpPr>
      <xdr:spPr>
        <a:xfrm>
          <a:off x="20345399" y="4362450"/>
          <a:ext cx="4762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304799</xdr:colOff>
      <xdr:row>12</xdr:row>
      <xdr:rowOff>28576</xdr:rowOff>
    </xdr:from>
    <xdr:to>
      <xdr:col>85</xdr:col>
      <xdr:colOff>38097</xdr:colOff>
      <xdr:row>12</xdr:row>
      <xdr:rowOff>114301</xdr:rowOff>
    </xdr:to>
    <xdr:sp macro="" textlink="">
      <xdr:nvSpPr>
        <xdr:cNvPr id="41" name="Accolade fermante 40"/>
        <xdr:cNvSpPr/>
      </xdr:nvSpPr>
      <xdr:spPr>
        <a:xfrm rot="5400000">
          <a:off x="25931810" y="2843215"/>
          <a:ext cx="85725" cy="781048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85725</xdr:colOff>
      <xdr:row>3</xdr:row>
      <xdr:rowOff>95250</xdr:rowOff>
    </xdr:from>
    <xdr:to>
      <xdr:col>80</xdr:col>
      <xdr:colOff>0</xdr:colOff>
      <xdr:row>4</xdr:row>
      <xdr:rowOff>142875</xdr:rowOff>
    </xdr:to>
    <xdr:sp macro="" textlink="">
      <xdr:nvSpPr>
        <xdr:cNvPr id="42" name="Flèche droite 41"/>
        <xdr:cNvSpPr/>
      </xdr:nvSpPr>
      <xdr:spPr>
        <a:xfrm>
          <a:off x="24612600" y="838200"/>
          <a:ext cx="4000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19050</xdr:colOff>
      <xdr:row>16</xdr:row>
      <xdr:rowOff>104775</xdr:rowOff>
    </xdr:from>
    <xdr:to>
      <xdr:col>79</xdr:col>
      <xdr:colOff>219075</xdr:colOff>
      <xdr:row>17</xdr:row>
      <xdr:rowOff>152400</xdr:rowOff>
    </xdr:to>
    <xdr:sp macro="" textlink="">
      <xdr:nvSpPr>
        <xdr:cNvPr id="43" name="Flèche droite 42"/>
        <xdr:cNvSpPr/>
      </xdr:nvSpPr>
      <xdr:spPr>
        <a:xfrm>
          <a:off x="24545925" y="4352925"/>
          <a:ext cx="44767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77</xdr:col>
      <xdr:colOff>295274</xdr:colOff>
      <xdr:row>12</xdr:row>
      <xdr:rowOff>19052</xdr:rowOff>
    </xdr:from>
    <xdr:to>
      <xdr:col>81</xdr:col>
      <xdr:colOff>28572</xdr:colOff>
      <xdr:row>12</xdr:row>
      <xdr:rowOff>104777</xdr:rowOff>
    </xdr:to>
    <xdr:sp macro="" textlink="">
      <xdr:nvSpPr>
        <xdr:cNvPr id="44" name="Accolade fermante 43"/>
        <xdr:cNvSpPr/>
      </xdr:nvSpPr>
      <xdr:spPr>
        <a:xfrm rot="5400000">
          <a:off x="24903110" y="2805116"/>
          <a:ext cx="85725" cy="838198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73</xdr:col>
      <xdr:colOff>295274</xdr:colOff>
      <xdr:row>12</xdr:row>
      <xdr:rowOff>9527</xdr:rowOff>
    </xdr:from>
    <xdr:to>
      <xdr:col>77</xdr:col>
      <xdr:colOff>28572</xdr:colOff>
      <xdr:row>12</xdr:row>
      <xdr:rowOff>95252</xdr:rowOff>
    </xdr:to>
    <xdr:sp macro="" textlink="">
      <xdr:nvSpPr>
        <xdr:cNvPr id="45" name="Accolade fermante 44"/>
        <xdr:cNvSpPr/>
      </xdr:nvSpPr>
      <xdr:spPr>
        <a:xfrm rot="5400000">
          <a:off x="23879173" y="2828928"/>
          <a:ext cx="85725" cy="771523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85</xdr:col>
      <xdr:colOff>38100</xdr:colOff>
      <xdr:row>8</xdr:row>
      <xdr:rowOff>47625</xdr:rowOff>
    </xdr:from>
    <xdr:to>
      <xdr:col>86</xdr:col>
      <xdr:colOff>85725</xdr:colOff>
      <xdr:row>11</xdr:row>
      <xdr:rowOff>104775</xdr:rowOff>
    </xdr:to>
    <xdr:cxnSp macro="">
      <xdr:nvCxnSpPr>
        <xdr:cNvPr id="46" name="Connecteur droit avec flèche 45"/>
        <xdr:cNvCxnSpPr/>
      </xdr:nvCxnSpPr>
      <xdr:spPr>
        <a:xfrm flipH="1">
          <a:off x="26365200" y="2105025"/>
          <a:ext cx="29527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85725</xdr:colOff>
      <xdr:row>3</xdr:row>
      <xdr:rowOff>95250</xdr:rowOff>
    </xdr:from>
    <xdr:to>
      <xdr:col>96</xdr:col>
      <xdr:colOff>0</xdr:colOff>
      <xdr:row>4</xdr:row>
      <xdr:rowOff>142875</xdr:rowOff>
    </xdr:to>
    <xdr:sp macro="" textlink="">
      <xdr:nvSpPr>
        <xdr:cNvPr id="47" name="Flèche droite 46"/>
        <xdr:cNvSpPr/>
      </xdr:nvSpPr>
      <xdr:spPr>
        <a:xfrm>
          <a:off x="28641675" y="838200"/>
          <a:ext cx="40957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94</xdr:col>
      <xdr:colOff>19050</xdr:colOff>
      <xdr:row>16</xdr:row>
      <xdr:rowOff>104775</xdr:rowOff>
    </xdr:from>
    <xdr:to>
      <xdr:col>95</xdr:col>
      <xdr:colOff>219075</xdr:colOff>
      <xdr:row>17</xdr:row>
      <xdr:rowOff>152400</xdr:rowOff>
    </xdr:to>
    <xdr:sp macro="" textlink="">
      <xdr:nvSpPr>
        <xdr:cNvPr id="48" name="Flèche droite 47"/>
        <xdr:cNvSpPr/>
      </xdr:nvSpPr>
      <xdr:spPr>
        <a:xfrm>
          <a:off x="28575000" y="4352925"/>
          <a:ext cx="44767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101</xdr:col>
      <xdr:colOff>19050</xdr:colOff>
      <xdr:row>8</xdr:row>
      <xdr:rowOff>0</xdr:rowOff>
    </xdr:from>
    <xdr:to>
      <xdr:col>102</xdr:col>
      <xdr:colOff>123826</xdr:colOff>
      <xdr:row>10</xdr:row>
      <xdr:rowOff>152400</xdr:rowOff>
    </xdr:to>
    <xdr:cxnSp macro="">
      <xdr:nvCxnSpPr>
        <xdr:cNvPr id="49" name="Connecteur droit avec flèche 48"/>
        <xdr:cNvCxnSpPr/>
      </xdr:nvCxnSpPr>
      <xdr:spPr>
        <a:xfrm flipH="1">
          <a:off x="30308550" y="2057400"/>
          <a:ext cx="352426" cy="647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19051</xdr:colOff>
      <xdr:row>11</xdr:row>
      <xdr:rowOff>19051</xdr:rowOff>
    </xdr:from>
    <xdr:to>
      <xdr:col>101</xdr:col>
      <xdr:colOff>19049</xdr:colOff>
      <xdr:row>11</xdr:row>
      <xdr:rowOff>104776</xdr:rowOff>
    </xdr:to>
    <xdr:sp macro="" textlink="">
      <xdr:nvSpPr>
        <xdr:cNvPr id="50" name="Accolade fermante 49"/>
        <xdr:cNvSpPr/>
      </xdr:nvSpPr>
      <xdr:spPr>
        <a:xfrm rot="5400000">
          <a:off x="29770387" y="2366965"/>
          <a:ext cx="85725" cy="990598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9526</xdr:colOff>
      <xdr:row>11</xdr:row>
      <xdr:rowOff>9527</xdr:rowOff>
    </xdr:from>
    <xdr:to>
      <xdr:col>95</xdr:col>
      <xdr:colOff>9524</xdr:colOff>
      <xdr:row>11</xdr:row>
      <xdr:rowOff>95252</xdr:rowOff>
    </xdr:to>
    <xdr:sp macro="" textlink="">
      <xdr:nvSpPr>
        <xdr:cNvPr id="51" name="Accolade fermante 50"/>
        <xdr:cNvSpPr/>
      </xdr:nvSpPr>
      <xdr:spPr>
        <a:xfrm rot="5400000">
          <a:off x="28274962" y="2357441"/>
          <a:ext cx="85725" cy="990598"/>
        </a:xfrm>
        <a:prstGeom prst="rightBrace">
          <a:avLst>
            <a:gd name="adj1" fmla="val 78789"/>
            <a:gd name="adj2" fmla="val 49019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120</xdr:col>
      <xdr:colOff>20052</xdr:colOff>
      <xdr:row>15</xdr:row>
      <xdr:rowOff>141097</xdr:rowOff>
    </xdr:from>
    <xdr:to>
      <xdr:col>121</xdr:col>
      <xdr:colOff>180474</xdr:colOff>
      <xdr:row>16</xdr:row>
      <xdr:rowOff>188722</xdr:rowOff>
    </xdr:to>
    <xdr:sp macro="" textlink="">
      <xdr:nvSpPr>
        <xdr:cNvPr id="52" name="Flèche droite 51"/>
        <xdr:cNvSpPr/>
      </xdr:nvSpPr>
      <xdr:spPr>
        <a:xfrm>
          <a:off x="44546920" y="3900965"/>
          <a:ext cx="381001" cy="29828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138</xdr:col>
      <xdr:colOff>52877</xdr:colOff>
      <xdr:row>16</xdr:row>
      <xdr:rowOff>28724</xdr:rowOff>
    </xdr:from>
    <xdr:to>
      <xdr:col>141</xdr:col>
      <xdr:colOff>200528</xdr:colOff>
      <xdr:row>17</xdr:row>
      <xdr:rowOff>112293</xdr:rowOff>
    </xdr:to>
    <xdr:sp macro="" textlink="">
      <xdr:nvSpPr>
        <xdr:cNvPr id="54" name="Flèche droite 53"/>
        <xdr:cNvSpPr/>
      </xdr:nvSpPr>
      <xdr:spPr>
        <a:xfrm>
          <a:off x="49181824" y="4039250"/>
          <a:ext cx="809388" cy="33422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138</xdr:col>
      <xdr:colOff>71528</xdr:colOff>
      <xdr:row>3</xdr:row>
      <xdr:rowOff>95429</xdr:rowOff>
    </xdr:from>
    <xdr:to>
      <xdr:col>142</xdr:col>
      <xdr:colOff>89498</xdr:colOff>
      <xdr:row>4</xdr:row>
      <xdr:rowOff>143054</xdr:rowOff>
    </xdr:to>
    <xdr:sp macro="" textlink="">
      <xdr:nvSpPr>
        <xdr:cNvPr id="55" name="Flèche droite 54"/>
        <xdr:cNvSpPr/>
      </xdr:nvSpPr>
      <xdr:spPr>
        <a:xfrm>
          <a:off x="41238578" y="838379"/>
          <a:ext cx="89427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305519</xdr:colOff>
      <xdr:row>0</xdr:row>
      <xdr:rowOff>97766</xdr:rowOff>
    </xdr:from>
    <xdr:to>
      <xdr:col>14</xdr:col>
      <xdr:colOff>380519</xdr:colOff>
      <xdr:row>1</xdr:row>
      <xdr:rowOff>138116</xdr:rowOff>
    </xdr:to>
    <xdr:sp macro="" textlink="">
      <xdr:nvSpPr>
        <xdr:cNvPr id="56" name="Rectangle à coins arrondis 55"/>
        <xdr:cNvSpPr/>
      </xdr:nvSpPr>
      <xdr:spPr>
        <a:xfrm>
          <a:off x="3353519" y="97766"/>
          <a:ext cx="1980000" cy="288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Decimal  à Bénaire M1</a:t>
          </a:r>
          <a:endParaRPr lang="fr-FR" sz="1200" b="1"/>
        </a:p>
      </xdr:txBody>
    </xdr:sp>
    <xdr:clientData/>
  </xdr:twoCellAnchor>
  <xdr:twoCellAnchor>
    <xdr:from>
      <xdr:col>22</xdr:col>
      <xdr:colOff>57869</xdr:colOff>
      <xdr:row>0</xdr:row>
      <xdr:rowOff>97766</xdr:rowOff>
    </xdr:from>
    <xdr:to>
      <xdr:col>27</xdr:col>
      <xdr:colOff>132869</xdr:colOff>
      <xdr:row>1</xdr:row>
      <xdr:rowOff>138116</xdr:rowOff>
    </xdr:to>
    <xdr:sp macro="" textlink="">
      <xdr:nvSpPr>
        <xdr:cNvPr id="57" name="Rectangle à coins arrondis 56"/>
        <xdr:cNvSpPr/>
      </xdr:nvSpPr>
      <xdr:spPr>
        <a:xfrm>
          <a:off x="7858844" y="97766"/>
          <a:ext cx="1980000" cy="2880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Decimal  à Bénaire M2</a:t>
          </a:r>
          <a:endParaRPr lang="fr-FR" sz="1200" b="1"/>
        </a:p>
      </xdr:txBody>
    </xdr:sp>
    <xdr:clientData/>
  </xdr:twoCellAnchor>
  <xdr:twoCellAnchor>
    <xdr:from>
      <xdr:col>36</xdr:col>
      <xdr:colOff>143594</xdr:colOff>
      <xdr:row>0</xdr:row>
      <xdr:rowOff>97766</xdr:rowOff>
    </xdr:from>
    <xdr:to>
      <xdr:col>41</xdr:col>
      <xdr:colOff>218594</xdr:colOff>
      <xdr:row>1</xdr:row>
      <xdr:rowOff>138116</xdr:rowOff>
    </xdr:to>
    <xdr:sp macro="" textlink="">
      <xdr:nvSpPr>
        <xdr:cNvPr id="58" name="Rectangle à coins arrondis 57"/>
        <xdr:cNvSpPr/>
      </xdr:nvSpPr>
      <xdr:spPr>
        <a:xfrm>
          <a:off x="13088069" y="97766"/>
          <a:ext cx="1980000" cy="288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Decimal  Héxa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51</xdr:col>
      <xdr:colOff>230321</xdr:colOff>
      <xdr:row>0</xdr:row>
      <xdr:rowOff>107792</xdr:rowOff>
    </xdr:from>
    <xdr:to>
      <xdr:col>57</xdr:col>
      <xdr:colOff>95771</xdr:colOff>
      <xdr:row>1</xdr:row>
      <xdr:rowOff>148142</xdr:rowOff>
    </xdr:to>
    <xdr:sp macro="" textlink="">
      <xdr:nvSpPr>
        <xdr:cNvPr id="59" name="Rectangle à coins arrondis 58"/>
        <xdr:cNvSpPr/>
      </xdr:nvSpPr>
      <xdr:spPr>
        <a:xfrm>
          <a:off x="5042953" y="107792"/>
          <a:ext cx="1970976" cy="291008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Decimal  à Octal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64</xdr:col>
      <xdr:colOff>370960</xdr:colOff>
      <xdr:row>0</xdr:row>
      <xdr:rowOff>97766</xdr:rowOff>
    </xdr:from>
    <xdr:to>
      <xdr:col>70</xdr:col>
      <xdr:colOff>4802</xdr:colOff>
      <xdr:row>1</xdr:row>
      <xdr:rowOff>138116</xdr:rowOff>
    </xdr:to>
    <xdr:sp macro="" textlink="">
      <xdr:nvSpPr>
        <xdr:cNvPr id="60" name="Rectangle à coins arrondis 59"/>
        <xdr:cNvSpPr/>
      </xdr:nvSpPr>
      <xdr:spPr>
        <a:xfrm>
          <a:off x="24293749" y="97766"/>
          <a:ext cx="1980000" cy="291008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Bénaire à </a:t>
          </a: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Decimal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76</xdr:col>
      <xdr:colOff>295994</xdr:colOff>
      <xdr:row>0</xdr:row>
      <xdr:rowOff>97766</xdr:rowOff>
    </xdr:from>
    <xdr:to>
      <xdr:col>81</xdr:col>
      <xdr:colOff>370994</xdr:colOff>
      <xdr:row>1</xdr:row>
      <xdr:rowOff>138116</xdr:rowOff>
    </xdr:to>
    <xdr:sp macro="" textlink="">
      <xdr:nvSpPr>
        <xdr:cNvPr id="61" name="Rectangle à coins arrondis 60"/>
        <xdr:cNvSpPr/>
      </xdr:nvSpPr>
      <xdr:spPr>
        <a:xfrm>
          <a:off x="27375569" y="97766"/>
          <a:ext cx="1980000" cy="2880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 Bénaire </a:t>
          </a:r>
          <a:r>
            <a:rPr lang="fr-FR" sz="14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à</a:t>
          </a:r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Octal</a:t>
          </a:r>
          <a:endParaRPr lang="fr-FR" sz="1400" b="1"/>
        </a:p>
      </xdr:txBody>
    </xdr:sp>
    <xdr:clientData/>
  </xdr:twoCellAnchor>
  <xdr:twoCellAnchor>
    <xdr:from>
      <xdr:col>93</xdr:col>
      <xdr:colOff>30079</xdr:colOff>
      <xdr:row>0</xdr:row>
      <xdr:rowOff>97766</xdr:rowOff>
    </xdr:from>
    <xdr:to>
      <xdr:col>98</xdr:col>
      <xdr:colOff>105079</xdr:colOff>
      <xdr:row>1</xdr:row>
      <xdr:rowOff>138116</xdr:rowOff>
    </xdr:to>
    <xdr:sp macro="" textlink="">
      <xdr:nvSpPr>
        <xdr:cNvPr id="62" name="Rectangle à coins arrondis 61"/>
        <xdr:cNvSpPr/>
      </xdr:nvSpPr>
      <xdr:spPr>
        <a:xfrm>
          <a:off x="5654842" y="97766"/>
          <a:ext cx="1980000" cy="291008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 </a:t>
          </a:r>
          <a:r>
            <a:rPr lang="fr-FR" sz="1400" b="1">
              <a:solidFill>
                <a:sysClr val="windowText" lastClr="000000"/>
              </a:solidFill>
            </a:rPr>
            <a:t>Bénaire </a:t>
          </a: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à Héxa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105</xdr:col>
      <xdr:colOff>361949</xdr:colOff>
      <xdr:row>0</xdr:row>
      <xdr:rowOff>97766</xdr:rowOff>
    </xdr:from>
    <xdr:to>
      <xdr:col>110</xdr:col>
      <xdr:colOff>100065</xdr:colOff>
      <xdr:row>1</xdr:row>
      <xdr:rowOff>138116</xdr:rowOff>
    </xdr:to>
    <xdr:sp macro="" textlink="">
      <xdr:nvSpPr>
        <xdr:cNvPr id="63" name="Rectangle à coins arrondis 62"/>
        <xdr:cNvSpPr/>
      </xdr:nvSpPr>
      <xdr:spPr>
        <a:xfrm>
          <a:off x="39574870" y="97766"/>
          <a:ext cx="1994037" cy="291008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Ocatl à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Decimal  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117</xdr:col>
      <xdr:colOff>30079</xdr:colOff>
      <xdr:row>0</xdr:row>
      <xdr:rowOff>97766</xdr:rowOff>
    </xdr:from>
    <xdr:to>
      <xdr:col>126</xdr:col>
      <xdr:colOff>38404</xdr:colOff>
      <xdr:row>1</xdr:row>
      <xdr:rowOff>138116</xdr:rowOff>
    </xdr:to>
    <xdr:sp macro="" textlink="">
      <xdr:nvSpPr>
        <xdr:cNvPr id="64" name="Rectangle à coins arrondis 63"/>
        <xdr:cNvSpPr/>
      </xdr:nvSpPr>
      <xdr:spPr>
        <a:xfrm>
          <a:off x="43754842" y="97766"/>
          <a:ext cx="1993536" cy="291008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Octal   à Bénaire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137</xdr:col>
      <xdr:colOff>161925</xdr:colOff>
      <xdr:row>0</xdr:row>
      <xdr:rowOff>97766</xdr:rowOff>
    </xdr:from>
    <xdr:to>
      <xdr:col>146</xdr:col>
      <xdr:colOff>170250</xdr:colOff>
      <xdr:row>1</xdr:row>
      <xdr:rowOff>138116</xdr:rowOff>
    </xdr:to>
    <xdr:sp macro="" textlink="">
      <xdr:nvSpPr>
        <xdr:cNvPr id="65" name="Rectangle à coins arrondis 64"/>
        <xdr:cNvSpPr/>
      </xdr:nvSpPr>
      <xdr:spPr>
        <a:xfrm>
          <a:off x="46977300" y="97766"/>
          <a:ext cx="1980000" cy="28800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</a:rPr>
            <a:t> </a:t>
          </a:r>
          <a:r>
            <a:rPr lang="fr-FR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Héxa</a:t>
          </a:r>
          <a:r>
            <a:rPr lang="fr-FR" sz="1600" b="1">
              <a:solidFill>
                <a:schemeClr val="bg1"/>
              </a:solidFill>
            </a:rPr>
            <a:t> à Bénaire</a:t>
          </a:r>
        </a:p>
      </xdr:txBody>
    </xdr:sp>
    <xdr:clientData/>
  </xdr:twoCellAnchor>
  <xdr:twoCellAnchor>
    <xdr:from>
      <xdr:col>155</xdr:col>
      <xdr:colOff>90237</xdr:colOff>
      <xdr:row>0</xdr:row>
      <xdr:rowOff>97766</xdr:rowOff>
    </xdr:from>
    <xdr:to>
      <xdr:col>159</xdr:col>
      <xdr:colOff>135158</xdr:colOff>
      <xdr:row>1</xdr:row>
      <xdr:rowOff>138116</xdr:rowOff>
    </xdr:to>
    <xdr:sp macro="" textlink="">
      <xdr:nvSpPr>
        <xdr:cNvPr id="66" name="Rectangle à coins arrondis 65"/>
        <xdr:cNvSpPr/>
      </xdr:nvSpPr>
      <xdr:spPr>
        <a:xfrm>
          <a:off x="4662237" y="97766"/>
          <a:ext cx="1990026" cy="291008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Héxa à </a:t>
          </a:r>
          <a:r>
            <a:rPr lang="fr-FR" sz="1400" b="1">
              <a:solidFill>
                <a:sysClr val="windowText" lastClr="000000"/>
              </a:solidFill>
            </a:rPr>
            <a:t>Decimal  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1</xdr:row>
      <xdr:rowOff>219075</xdr:rowOff>
    </xdr:from>
    <xdr:to>
      <xdr:col>4</xdr:col>
      <xdr:colOff>357940</xdr:colOff>
      <xdr:row>3</xdr:row>
      <xdr:rowOff>77759</xdr:rowOff>
    </xdr:to>
    <xdr:sp macro="[0]!Feuil9.DecBenM1" textlink="">
      <xdr:nvSpPr>
        <xdr:cNvPr id="67" name="Rectangle à coins arrondis 66"/>
        <xdr:cNvSpPr/>
      </xdr:nvSpPr>
      <xdr:spPr>
        <a:xfrm>
          <a:off x="535887" y="469733"/>
          <a:ext cx="2088000" cy="360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Decimal  à Bénaire M1</a:t>
          </a:r>
          <a:endParaRPr lang="fr-FR" sz="1200" b="1"/>
        </a:p>
      </xdr:txBody>
    </xdr:sp>
    <xdr:clientData/>
  </xdr:twoCellAnchor>
  <xdr:twoCellAnchor>
    <xdr:from>
      <xdr:col>1</xdr:col>
      <xdr:colOff>255150</xdr:colOff>
      <xdr:row>3</xdr:row>
      <xdr:rowOff>158985</xdr:rowOff>
    </xdr:from>
    <xdr:to>
      <xdr:col>4</xdr:col>
      <xdr:colOff>357940</xdr:colOff>
      <xdr:row>5</xdr:row>
      <xdr:rowOff>17670</xdr:rowOff>
    </xdr:to>
    <xdr:sp macro="[0]!Feuil9.DecBenM2" textlink="">
      <xdr:nvSpPr>
        <xdr:cNvPr id="68" name="Rectangle à coins arrondis 67"/>
        <xdr:cNvSpPr/>
      </xdr:nvSpPr>
      <xdr:spPr>
        <a:xfrm>
          <a:off x="535887" y="910959"/>
          <a:ext cx="2088000" cy="360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Decimal  à Bénaire M2</a:t>
          </a:r>
          <a:endParaRPr lang="fr-FR" sz="1200" b="1"/>
        </a:p>
      </xdr:txBody>
    </xdr:sp>
    <xdr:clientData/>
  </xdr:twoCellAnchor>
  <xdr:twoCellAnchor>
    <xdr:from>
      <xdr:col>1</xdr:col>
      <xdr:colOff>255150</xdr:colOff>
      <xdr:row>5</xdr:row>
      <xdr:rowOff>98896</xdr:rowOff>
    </xdr:from>
    <xdr:to>
      <xdr:col>4</xdr:col>
      <xdr:colOff>357940</xdr:colOff>
      <xdr:row>6</xdr:row>
      <xdr:rowOff>208238</xdr:rowOff>
    </xdr:to>
    <xdr:sp macro="[0]!Feuil9.DecHexa" textlink="">
      <xdr:nvSpPr>
        <xdr:cNvPr id="69" name="Rectangle à coins arrondis 68"/>
        <xdr:cNvSpPr/>
      </xdr:nvSpPr>
      <xdr:spPr>
        <a:xfrm>
          <a:off x="535887" y="1352185"/>
          <a:ext cx="2088000" cy="360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tx1"/>
          </a:solidFill>
        </a:ln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Decimal  Héxa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7</xdr:row>
      <xdr:rowOff>38806</xdr:rowOff>
    </xdr:from>
    <xdr:to>
      <xdr:col>4</xdr:col>
      <xdr:colOff>357940</xdr:colOff>
      <xdr:row>8</xdr:row>
      <xdr:rowOff>148148</xdr:rowOff>
    </xdr:to>
    <xdr:sp macro="[0]!Feuil9.Decoctal" textlink="">
      <xdr:nvSpPr>
        <xdr:cNvPr id="70" name="Rectangle à coins arrondis 69"/>
        <xdr:cNvSpPr/>
      </xdr:nvSpPr>
      <xdr:spPr>
        <a:xfrm>
          <a:off x="535887" y="1793411"/>
          <a:ext cx="2088000" cy="360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Decimal  à Octal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8</xdr:row>
      <xdr:rowOff>229374</xdr:rowOff>
    </xdr:from>
    <xdr:to>
      <xdr:col>4</xdr:col>
      <xdr:colOff>357940</xdr:colOff>
      <xdr:row>10</xdr:row>
      <xdr:rowOff>88058</xdr:rowOff>
    </xdr:to>
    <xdr:sp macro="[0]!Feuil9.BenDec" textlink="">
      <xdr:nvSpPr>
        <xdr:cNvPr id="71" name="Rectangle à coins arrondis 70"/>
        <xdr:cNvSpPr/>
      </xdr:nvSpPr>
      <xdr:spPr>
        <a:xfrm>
          <a:off x="535887" y="2234637"/>
          <a:ext cx="2088000" cy="3600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Bénaire à </a:t>
          </a: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Decimal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12</xdr:row>
      <xdr:rowOff>109194</xdr:rowOff>
    </xdr:from>
    <xdr:to>
      <xdr:col>4</xdr:col>
      <xdr:colOff>357940</xdr:colOff>
      <xdr:row>13</xdr:row>
      <xdr:rowOff>218536</xdr:rowOff>
    </xdr:to>
    <xdr:sp macro="[0]!Feuil9.BenOct1" textlink="">
      <xdr:nvSpPr>
        <xdr:cNvPr id="72" name="Rectangle à coins arrondis 71"/>
        <xdr:cNvSpPr/>
      </xdr:nvSpPr>
      <xdr:spPr>
        <a:xfrm>
          <a:off x="535887" y="3117089"/>
          <a:ext cx="2088000" cy="360000"/>
        </a:xfrm>
        <a:prstGeom prst="roundRect">
          <a:avLst/>
        </a:prstGeom>
        <a:solidFill>
          <a:schemeClr val="accent2"/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 Bénaire </a:t>
          </a:r>
          <a:r>
            <a:rPr lang="fr-FR" sz="14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à</a:t>
          </a:r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Octal</a:t>
          </a:r>
          <a:endParaRPr lang="fr-FR" sz="1400" b="1"/>
        </a:p>
      </xdr:txBody>
    </xdr:sp>
    <xdr:clientData/>
  </xdr:twoCellAnchor>
  <xdr:twoCellAnchor>
    <xdr:from>
      <xdr:col>1</xdr:col>
      <xdr:colOff>255150</xdr:colOff>
      <xdr:row>14</xdr:row>
      <xdr:rowOff>49104</xdr:rowOff>
    </xdr:from>
    <xdr:to>
      <xdr:col>4</xdr:col>
      <xdr:colOff>357940</xdr:colOff>
      <xdr:row>15</xdr:row>
      <xdr:rowOff>158447</xdr:rowOff>
    </xdr:to>
    <xdr:sp macro="[0]!Feuil9.BenHexa1" textlink="">
      <xdr:nvSpPr>
        <xdr:cNvPr id="73" name="Rectangle à coins arrondis 72"/>
        <xdr:cNvSpPr/>
      </xdr:nvSpPr>
      <xdr:spPr>
        <a:xfrm>
          <a:off x="535887" y="3558315"/>
          <a:ext cx="2088000" cy="360000"/>
        </a:xfrm>
        <a:prstGeom prst="round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 </a:t>
          </a:r>
          <a:r>
            <a:rPr lang="fr-FR" sz="1400" b="1">
              <a:solidFill>
                <a:sysClr val="windowText" lastClr="000000"/>
              </a:solidFill>
            </a:rPr>
            <a:t>Bénaire </a:t>
          </a: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à Héxa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10</xdr:row>
      <xdr:rowOff>169284</xdr:rowOff>
    </xdr:from>
    <xdr:to>
      <xdr:col>4</xdr:col>
      <xdr:colOff>357940</xdr:colOff>
      <xdr:row>12</xdr:row>
      <xdr:rowOff>27968</xdr:rowOff>
    </xdr:to>
    <xdr:sp macro="[0]!Feuil9.OctDec" textlink="">
      <xdr:nvSpPr>
        <xdr:cNvPr id="74" name="Rectangle à coins arrondis 73"/>
        <xdr:cNvSpPr/>
      </xdr:nvSpPr>
      <xdr:spPr>
        <a:xfrm>
          <a:off x="535887" y="2675863"/>
          <a:ext cx="2088000" cy="3600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Ocatl à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Decimal  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15</xdr:row>
      <xdr:rowOff>239673</xdr:rowOff>
    </xdr:from>
    <xdr:to>
      <xdr:col>4</xdr:col>
      <xdr:colOff>357940</xdr:colOff>
      <xdr:row>17</xdr:row>
      <xdr:rowOff>98357</xdr:rowOff>
    </xdr:to>
    <xdr:sp macro="[0]!Feuil9.OctBen" textlink="">
      <xdr:nvSpPr>
        <xdr:cNvPr id="75" name="Rectangle à coins arrondis 74"/>
        <xdr:cNvSpPr/>
      </xdr:nvSpPr>
      <xdr:spPr>
        <a:xfrm>
          <a:off x="535887" y="3999541"/>
          <a:ext cx="2088000" cy="36000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Octal   à Bénaire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255150</xdr:colOff>
      <xdr:row>17</xdr:row>
      <xdr:rowOff>179583</xdr:rowOff>
    </xdr:from>
    <xdr:to>
      <xdr:col>4</xdr:col>
      <xdr:colOff>357940</xdr:colOff>
      <xdr:row>19</xdr:row>
      <xdr:rowOff>38267</xdr:rowOff>
    </xdr:to>
    <xdr:sp macro="[0]!Feuil9.HexabEN" textlink="">
      <xdr:nvSpPr>
        <xdr:cNvPr id="76" name="Rectangle à coins arrondis 75"/>
        <xdr:cNvSpPr/>
      </xdr:nvSpPr>
      <xdr:spPr>
        <a:xfrm>
          <a:off x="535887" y="4440767"/>
          <a:ext cx="2088000" cy="3600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Héxa</a:t>
          </a:r>
          <a:r>
            <a:rPr lang="fr-FR" sz="1400" b="1">
              <a:solidFill>
                <a:schemeClr val="bg1"/>
              </a:solidFill>
            </a:rPr>
            <a:t> à Bénaire</a:t>
          </a:r>
        </a:p>
      </xdr:txBody>
    </xdr:sp>
    <xdr:clientData/>
  </xdr:twoCellAnchor>
  <xdr:twoCellAnchor>
    <xdr:from>
      <xdr:col>1</xdr:col>
      <xdr:colOff>255150</xdr:colOff>
      <xdr:row>19</xdr:row>
      <xdr:rowOff>119496</xdr:rowOff>
    </xdr:from>
    <xdr:to>
      <xdr:col>4</xdr:col>
      <xdr:colOff>357940</xdr:colOff>
      <xdr:row>20</xdr:row>
      <xdr:rowOff>228838</xdr:rowOff>
    </xdr:to>
    <xdr:sp macro="[0]!Feuil9.Hexadec" textlink="">
      <xdr:nvSpPr>
        <xdr:cNvPr id="77" name="Rectangle à coins arrondis 76"/>
        <xdr:cNvSpPr/>
      </xdr:nvSpPr>
      <xdr:spPr>
        <a:xfrm>
          <a:off x="535887" y="4881996"/>
          <a:ext cx="2088000" cy="360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Héxa à </a:t>
          </a:r>
          <a:r>
            <a:rPr lang="fr-FR" sz="1400" b="1">
              <a:solidFill>
                <a:sysClr val="windowText" lastClr="000000"/>
              </a:solidFill>
            </a:rPr>
            <a:t>Decimal  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255150</xdr:colOff>
      <xdr:row>21</xdr:row>
      <xdr:rowOff>33771</xdr:rowOff>
    </xdr:from>
    <xdr:to>
      <xdr:col>4</xdr:col>
      <xdr:colOff>361950</xdr:colOff>
      <xdr:row>23</xdr:row>
      <xdr:rowOff>74121</xdr:rowOff>
    </xdr:to>
    <xdr:sp macro="[0]!Feuil9.Afficher" textlink="">
      <xdr:nvSpPr>
        <xdr:cNvPr id="80" name="Rectangle à coins arrondis 79"/>
        <xdr:cNvSpPr/>
      </xdr:nvSpPr>
      <xdr:spPr>
        <a:xfrm>
          <a:off x="664725" y="5234421"/>
          <a:ext cx="2088000" cy="535650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6200000" scaled="1"/>
          <a:tileRect/>
        </a:gra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Afficher Tout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R27"/>
  <sheetViews>
    <sheetView tabSelected="1" zoomScale="95" zoomScaleNormal="95" workbookViewId="0">
      <selection activeCell="DK12" sqref="DK12"/>
    </sheetView>
  </sheetViews>
  <sheetFormatPr baseColWidth="10" defaultRowHeight="20.100000000000001" customHeight="1" x14ac:dyDescent="0.25"/>
  <cols>
    <col min="1" max="1" width="4.140625" customWidth="1"/>
    <col min="2" max="2" width="6.85546875" customWidth="1"/>
    <col min="5" max="18" width="5.7109375" customWidth="1"/>
    <col min="19" max="19" width="3.85546875" customWidth="1"/>
    <col min="20" max="30" width="5.7109375" customWidth="1"/>
    <col min="31" max="31" width="3.5703125" customWidth="1"/>
    <col min="32" max="46" width="5.28515625" customWidth="1"/>
    <col min="47" max="47" width="3.42578125" customWidth="1"/>
    <col min="48" max="62" width="5.28515625" customWidth="1"/>
    <col min="63" max="63" width="4.28515625" customWidth="1"/>
    <col min="64" max="71" width="6.7109375" customWidth="1"/>
    <col min="72" max="72" width="5.85546875" customWidth="1"/>
    <col min="73" max="73" width="3.85546875" customWidth="1"/>
    <col min="74" max="86" width="5.7109375" customWidth="1"/>
    <col min="87" max="87" width="3.85546875" customWidth="1"/>
    <col min="88" max="88" width="4.7109375" customWidth="1"/>
    <col min="89" max="103" width="5.28515625" customWidth="1"/>
    <col min="104" max="104" width="4" customWidth="1"/>
    <col min="105" max="112" width="6.7109375" customWidth="1"/>
    <col min="113" max="113" width="4.28515625" customWidth="1"/>
    <col min="114" max="114" width="5.7109375" customWidth="1"/>
    <col min="115" max="115" width="3.28515625" customWidth="1"/>
    <col min="116" max="116" width="5.28515625" customWidth="1"/>
    <col min="117" max="119" width="3.28515625" customWidth="1"/>
    <col min="120" max="120" width="5.28515625" customWidth="1"/>
    <col min="121" max="123" width="3.28515625" customWidth="1"/>
    <col min="124" max="124" width="5.28515625" customWidth="1"/>
    <col min="125" max="127" width="3.28515625" customWidth="1"/>
    <col min="128" max="128" width="5.28515625" customWidth="1"/>
    <col min="129" max="129" width="3.28515625" customWidth="1"/>
    <col min="130" max="130" width="5.7109375" customWidth="1"/>
    <col min="131" max="131" width="4" customWidth="1"/>
    <col min="132" max="132" width="5.7109375" customWidth="1"/>
    <col min="133" max="151" width="3.28515625" customWidth="1"/>
    <col min="152" max="152" width="5.7109375" customWidth="1"/>
    <col min="153" max="153" width="4.42578125" customWidth="1"/>
    <col min="154" max="154" width="4.85546875" customWidth="1"/>
    <col min="155" max="155" width="6.28515625" customWidth="1"/>
    <col min="156" max="156" width="8.85546875" customWidth="1"/>
    <col min="157" max="157" width="8.42578125" customWidth="1"/>
    <col min="158" max="161" width="6.7109375" customWidth="1"/>
    <col min="162" max="162" width="2.7109375" customWidth="1"/>
    <col min="163" max="163" width="11.42578125" customWidth="1"/>
    <col min="164" max="164" width="4.42578125" customWidth="1"/>
    <col min="165" max="174" width="11.42578125" customWidth="1"/>
    <col min="175" max="16384" width="11.42578125" style="212"/>
  </cols>
  <sheetData>
    <row r="1" spans="1:174" ht="20.100000000000001" customHeight="1" thickBot="1" x14ac:dyDescent="0.3">
      <c r="A1" s="133"/>
      <c r="B1" s="133"/>
      <c r="C1" s="133"/>
      <c r="D1" s="133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39"/>
      <c r="AH1" s="139"/>
      <c r="AI1" s="139"/>
      <c r="AJ1" s="139"/>
      <c r="AK1" s="139"/>
      <c r="AL1" s="139"/>
      <c r="AM1" s="139"/>
      <c r="AN1" s="139"/>
      <c r="AO1" s="139"/>
      <c r="AP1" s="139"/>
      <c r="AQ1" s="139"/>
      <c r="AR1" s="139"/>
      <c r="AS1" s="139"/>
      <c r="AT1" s="139"/>
      <c r="AU1" s="139"/>
      <c r="AV1" s="139"/>
      <c r="AW1" s="139"/>
      <c r="AX1" s="139"/>
      <c r="AY1" s="139"/>
      <c r="AZ1" s="139"/>
      <c r="BA1" s="139"/>
      <c r="BB1" s="139"/>
      <c r="BC1" s="139"/>
      <c r="BD1" s="139"/>
      <c r="BE1" s="139"/>
      <c r="BF1" s="139"/>
      <c r="BG1" s="139"/>
      <c r="BH1" s="139"/>
      <c r="BI1" s="139"/>
      <c r="BJ1" s="139"/>
      <c r="BK1" s="139"/>
      <c r="BL1" s="139"/>
      <c r="BM1" s="139"/>
      <c r="BN1" s="139"/>
      <c r="BO1" s="139"/>
      <c r="BP1" s="139"/>
      <c r="BQ1" s="139"/>
      <c r="BR1" s="139"/>
      <c r="BS1" s="139"/>
      <c r="BT1" s="139"/>
      <c r="BU1" s="139"/>
      <c r="BV1" s="139"/>
      <c r="BW1" s="139"/>
      <c r="BX1" s="139"/>
      <c r="BY1" s="139"/>
      <c r="BZ1" s="139"/>
      <c r="CA1" s="139"/>
      <c r="CB1" s="139"/>
      <c r="CC1" s="139"/>
      <c r="CD1" s="139"/>
      <c r="CE1" s="139"/>
      <c r="CF1" s="139"/>
      <c r="CG1" s="139"/>
      <c r="CH1" s="139"/>
      <c r="CI1" s="139"/>
      <c r="CJ1" s="139"/>
      <c r="CK1" s="139"/>
      <c r="CL1" s="139"/>
      <c r="CM1" s="139"/>
      <c r="CN1" s="139"/>
      <c r="CO1" s="139"/>
      <c r="CP1" s="139"/>
      <c r="CQ1" s="139"/>
      <c r="CR1" s="139"/>
      <c r="CS1" s="139"/>
      <c r="CT1" s="139"/>
      <c r="CU1" s="139"/>
      <c r="CV1" s="139"/>
      <c r="CW1" s="139"/>
      <c r="CX1" s="139"/>
      <c r="CY1" s="139"/>
      <c r="CZ1" s="139"/>
      <c r="DA1" s="139"/>
      <c r="DB1" s="139"/>
      <c r="DC1" s="139"/>
      <c r="DD1" s="139"/>
      <c r="DE1" s="139"/>
      <c r="DF1" s="139"/>
      <c r="DG1" s="139"/>
      <c r="DH1" s="139"/>
      <c r="DI1" s="139"/>
      <c r="DJ1" s="139"/>
      <c r="DK1" s="139"/>
      <c r="DL1" s="139"/>
      <c r="DM1" s="139"/>
      <c r="DN1" s="139"/>
      <c r="DO1" s="139"/>
      <c r="DP1" s="139"/>
      <c r="DQ1" s="139"/>
      <c r="DR1" s="139"/>
      <c r="DS1" s="139"/>
      <c r="DT1" s="139"/>
      <c r="DU1" s="139"/>
      <c r="DV1" s="139"/>
      <c r="DW1" s="139"/>
      <c r="DX1" s="139"/>
      <c r="DY1" s="139"/>
      <c r="DZ1" s="139"/>
      <c r="EA1" s="139"/>
      <c r="EB1" s="139"/>
      <c r="EC1" s="139"/>
      <c r="ED1" s="139"/>
      <c r="EE1" s="139"/>
      <c r="EF1" s="139"/>
      <c r="EG1" s="139"/>
      <c r="EH1" s="139"/>
      <c r="EI1" s="139"/>
      <c r="EJ1" s="139"/>
      <c r="EK1" s="139"/>
      <c r="EL1" s="139"/>
      <c r="EM1" s="139"/>
      <c r="EN1" s="139"/>
      <c r="EO1" s="139"/>
      <c r="EP1" s="139"/>
      <c r="EQ1" s="139"/>
      <c r="ER1" s="139"/>
      <c r="ES1" s="139"/>
      <c r="ET1" s="139"/>
      <c r="EU1" s="139"/>
      <c r="EV1" s="139"/>
      <c r="EW1" s="139"/>
      <c r="EX1" s="139"/>
      <c r="EY1" s="139"/>
      <c r="EZ1" s="139"/>
      <c r="FA1" s="139"/>
      <c r="FB1" s="139"/>
      <c r="FC1" s="139"/>
      <c r="FD1" s="139"/>
      <c r="FE1" s="139"/>
      <c r="FF1" s="139"/>
      <c r="FG1" s="133"/>
      <c r="FH1" s="133"/>
      <c r="FI1" s="133"/>
      <c r="FJ1" s="133"/>
      <c r="FK1" s="133"/>
      <c r="FL1" s="133"/>
      <c r="FM1" s="133"/>
      <c r="FN1" s="133"/>
      <c r="FO1" s="133"/>
      <c r="FP1" s="133"/>
      <c r="FQ1" s="133"/>
      <c r="FR1" s="133"/>
    </row>
    <row r="2" spans="1:174" ht="20.100000000000001" customHeight="1" thickBot="1" x14ac:dyDescent="0.3">
      <c r="A2" s="133"/>
      <c r="B2" s="213"/>
      <c r="C2" s="214"/>
      <c r="D2" s="214"/>
      <c r="E2" s="214"/>
      <c r="F2" s="215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6"/>
      <c r="AD2" s="136"/>
      <c r="AE2" s="136"/>
      <c r="AF2" s="136"/>
      <c r="AG2" s="136"/>
      <c r="AH2" s="136"/>
      <c r="AI2" s="136"/>
      <c r="AJ2" s="136"/>
      <c r="AK2" s="136"/>
      <c r="AL2" s="136"/>
      <c r="AM2" s="136"/>
      <c r="AN2" s="136"/>
      <c r="AO2" s="136"/>
      <c r="AP2" s="136"/>
      <c r="AQ2" s="136"/>
      <c r="AR2" s="136"/>
      <c r="AS2" s="136"/>
      <c r="AT2" s="136"/>
      <c r="AU2" s="136"/>
      <c r="AV2" s="136"/>
      <c r="AW2" s="136"/>
      <c r="AX2" s="136"/>
      <c r="AY2" s="136"/>
      <c r="AZ2" s="136"/>
      <c r="BA2" s="136"/>
      <c r="BB2" s="136"/>
      <c r="BC2" s="136"/>
      <c r="BD2" s="136"/>
      <c r="BE2" s="136"/>
      <c r="BF2" s="136"/>
      <c r="BG2" s="136"/>
      <c r="BH2" s="136"/>
      <c r="BI2" s="136"/>
      <c r="BJ2" s="139"/>
      <c r="BK2" s="139"/>
      <c r="BL2" s="139"/>
      <c r="BM2" s="139"/>
      <c r="BN2" s="139"/>
      <c r="BO2" s="139"/>
      <c r="BP2" s="139"/>
      <c r="BQ2" s="139"/>
      <c r="BR2" s="139"/>
      <c r="BS2" s="139"/>
      <c r="BT2" s="139"/>
      <c r="BU2" s="139"/>
      <c r="BV2" s="139"/>
      <c r="BW2" s="139"/>
      <c r="BX2" s="139"/>
      <c r="BY2" s="139"/>
      <c r="BZ2" s="139"/>
      <c r="CA2" s="139"/>
      <c r="CB2" s="139"/>
      <c r="CC2" s="139"/>
      <c r="CD2" s="139"/>
      <c r="CE2" s="139"/>
      <c r="CF2" s="139"/>
      <c r="CG2" s="139"/>
      <c r="CH2" s="139"/>
      <c r="CI2" s="139"/>
      <c r="CJ2" s="139"/>
      <c r="CK2" s="139"/>
      <c r="CL2" s="139"/>
      <c r="CM2" s="139"/>
      <c r="CN2" s="139"/>
      <c r="CO2" s="139"/>
      <c r="CP2" s="139"/>
      <c r="CQ2" s="139"/>
      <c r="CR2" s="139"/>
      <c r="CS2" s="139"/>
      <c r="CT2" s="139"/>
      <c r="CU2" s="139"/>
      <c r="CV2" s="139"/>
      <c r="CW2" s="139"/>
      <c r="CX2" s="139"/>
      <c r="CY2" s="139"/>
      <c r="CZ2" s="139"/>
      <c r="DA2" s="139"/>
      <c r="DB2" s="136"/>
      <c r="DC2" s="136"/>
      <c r="DD2" s="136"/>
      <c r="DE2" s="136"/>
      <c r="DF2" s="136"/>
      <c r="DG2" s="136"/>
      <c r="DH2" s="136"/>
      <c r="DI2" s="136"/>
      <c r="DJ2" s="136"/>
      <c r="DK2" s="136"/>
      <c r="DL2" s="136"/>
      <c r="DM2" s="136"/>
      <c r="DN2" s="136"/>
      <c r="DO2" s="136"/>
      <c r="DP2" s="136"/>
      <c r="DQ2" s="136"/>
      <c r="DR2" s="136"/>
      <c r="DS2" s="136"/>
      <c r="DT2" s="136"/>
      <c r="DU2" s="136"/>
      <c r="DV2" s="136"/>
      <c r="DW2" s="136"/>
      <c r="DX2" s="136"/>
      <c r="DY2" s="136"/>
      <c r="DZ2" s="136"/>
      <c r="EA2" s="136"/>
      <c r="EB2" s="136"/>
      <c r="EC2" s="136"/>
      <c r="ED2" s="136"/>
      <c r="EE2" s="136"/>
      <c r="EF2" s="136"/>
      <c r="EG2" s="136"/>
      <c r="EH2" s="136"/>
      <c r="EI2" s="136"/>
      <c r="EJ2" s="136"/>
      <c r="EK2" s="136"/>
      <c r="EL2" s="136"/>
      <c r="EM2" s="136"/>
      <c r="EN2" s="136"/>
      <c r="EO2" s="136"/>
      <c r="EP2" s="136"/>
      <c r="EQ2" s="136"/>
      <c r="ER2" s="136"/>
      <c r="ES2" s="136"/>
      <c r="ET2" s="136"/>
      <c r="EU2" s="136"/>
      <c r="EV2" s="136"/>
      <c r="EW2" s="136"/>
      <c r="EX2" s="136"/>
      <c r="EY2" s="136"/>
      <c r="EZ2" s="136"/>
      <c r="FA2" s="136"/>
      <c r="FB2" s="136"/>
      <c r="FC2" s="136"/>
      <c r="FD2" s="136"/>
      <c r="FE2" s="136"/>
      <c r="FF2" s="136"/>
      <c r="FG2" s="133"/>
      <c r="FH2" s="133"/>
      <c r="FI2" s="133"/>
      <c r="FJ2" s="133"/>
      <c r="FK2" s="133"/>
      <c r="FL2" s="133"/>
      <c r="FM2" s="133"/>
      <c r="FN2" s="133"/>
      <c r="FO2" s="133"/>
      <c r="FP2" s="133"/>
      <c r="FQ2" s="133"/>
      <c r="FR2" s="133"/>
    </row>
    <row r="3" spans="1:174" ht="20.100000000000001" customHeight="1" thickBot="1" x14ac:dyDescent="0.3">
      <c r="A3" s="133"/>
      <c r="B3" s="216"/>
      <c r="C3" s="217"/>
      <c r="D3" s="217"/>
      <c r="E3" s="217"/>
      <c r="F3" s="218"/>
      <c r="G3" s="133"/>
      <c r="H3" s="43"/>
      <c r="I3" s="50"/>
      <c r="J3" s="50"/>
      <c r="K3" s="50"/>
      <c r="L3" s="50"/>
      <c r="M3" s="50"/>
      <c r="N3" s="50"/>
      <c r="O3" s="50"/>
      <c r="P3" s="50"/>
      <c r="Q3" s="50"/>
      <c r="R3" s="51"/>
      <c r="S3" s="136"/>
      <c r="T3" s="65"/>
      <c r="U3" s="66"/>
      <c r="V3" s="66"/>
      <c r="W3" s="66"/>
      <c r="X3" s="66"/>
      <c r="Y3" s="66"/>
      <c r="Z3" s="66"/>
      <c r="AA3" s="66"/>
      <c r="AB3" s="66"/>
      <c r="AC3" s="66"/>
      <c r="AD3" s="67"/>
      <c r="AE3" s="136"/>
      <c r="AF3" s="3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5"/>
      <c r="AU3" s="136"/>
      <c r="AV3" s="26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30"/>
      <c r="BK3" s="136"/>
      <c r="BL3" s="1"/>
      <c r="BM3" s="2"/>
      <c r="BN3" s="2"/>
      <c r="BO3" s="2"/>
      <c r="BP3" s="2"/>
      <c r="BQ3" s="2"/>
      <c r="BR3" s="2"/>
      <c r="BS3" s="2"/>
      <c r="BT3" s="136"/>
      <c r="BU3" s="149"/>
      <c r="BV3" s="150"/>
      <c r="BW3" s="150"/>
      <c r="BX3" s="150"/>
      <c r="BY3" s="150"/>
      <c r="BZ3" s="150"/>
      <c r="CA3" s="150"/>
      <c r="CB3" s="150"/>
      <c r="CC3" s="150"/>
      <c r="CD3" s="150"/>
      <c r="CE3" s="150"/>
      <c r="CF3" s="150"/>
      <c r="CG3" s="150"/>
      <c r="CH3" s="150"/>
      <c r="CI3" s="151"/>
      <c r="CJ3" s="136"/>
      <c r="CK3" s="90"/>
      <c r="CL3" s="99"/>
      <c r="CM3" s="99"/>
      <c r="CN3" s="99"/>
      <c r="CO3" s="99"/>
      <c r="CP3" s="99"/>
      <c r="CQ3" s="99"/>
      <c r="CR3" s="99"/>
      <c r="CS3" s="99"/>
      <c r="CT3" s="99"/>
      <c r="CU3" s="99"/>
      <c r="CV3" s="99"/>
      <c r="CW3" s="99"/>
      <c r="CX3" s="99"/>
      <c r="CY3" s="110"/>
      <c r="CZ3" s="136"/>
      <c r="DA3" s="81"/>
      <c r="DB3" s="81"/>
      <c r="DC3" s="81"/>
      <c r="DD3" s="81"/>
      <c r="DE3" s="81"/>
      <c r="DF3" s="81"/>
      <c r="DG3" s="81"/>
      <c r="DH3" s="118"/>
      <c r="DI3" s="136"/>
      <c r="DJ3" s="163"/>
      <c r="DK3" s="164"/>
      <c r="DL3" s="164"/>
      <c r="DM3" s="164"/>
      <c r="DN3" s="164"/>
      <c r="DO3" s="164"/>
      <c r="DP3" s="164"/>
      <c r="DQ3" s="164"/>
      <c r="DR3" s="164"/>
      <c r="DS3" s="164"/>
      <c r="DT3" s="164"/>
      <c r="DU3" s="164"/>
      <c r="DV3" s="164"/>
      <c r="DW3" s="164"/>
      <c r="DX3" s="164"/>
      <c r="DY3" s="164"/>
      <c r="DZ3" s="165"/>
      <c r="EA3" s="136"/>
      <c r="EB3" s="203"/>
      <c r="EC3" s="204"/>
      <c r="ED3" s="204"/>
      <c r="EE3" s="204"/>
      <c r="EF3" s="204"/>
      <c r="EG3" s="204"/>
      <c r="EH3" s="204"/>
      <c r="EI3" s="204"/>
      <c r="EJ3" s="204"/>
      <c r="EK3" s="204"/>
      <c r="EL3" s="204"/>
      <c r="EM3" s="204"/>
      <c r="EN3" s="204"/>
      <c r="EO3" s="204"/>
      <c r="EP3" s="204"/>
      <c r="EQ3" s="204"/>
      <c r="ER3" s="204"/>
      <c r="ES3" s="204"/>
      <c r="ET3" s="204"/>
      <c r="EU3" s="204"/>
      <c r="EV3" s="205"/>
      <c r="EW3" s="136"/>
      <c r="EX3" s="90"/>
      <c r="EY3" s="99"/>
      <c r="EZ3" s="99"/>
      <c r="FA3" s="99"/>
      <c r="FB3" s="99"/>
      <c r="FC3" s="99"/>
      <c r="FD3" s="99"/>
      <c r="FE3" s="110"/>
      <c r="FF3" s="136"/>
      <c r="FG3" s="133"/>
      <c r="FH3" s="133"/>
      <c r="FI3" s="133"/>
      <c r="FJ3" s="133"/>
      <c r="FK3" s="133"/>
      <c r="FL3" s="133"/>
      <c r="FM3" s="133"/>
      <c r="FN3" s="133"/>
      <c r="FO3" s="133"/>
      <c r="FP3" s="133"/>
      <c r="FQ3" s="133"/>
      <c r="FR3" s="133"/>
    </row>
    <row r="4" spans="1:174" ht="20.100000000000001" customHeight="1" x14ac:dyDescent="0.25">
      <c r="A4" s="133"/>
      <c r="B4" s="216"/>
      <c r="C4" s="217"/>
      <c r="D4" s="217"/>
      <c r="E4" s="217"/>
      <c r="F4" s="218"/>
      <c r="G4" s="133"/>
      <c r="H4" s="44"/>
      <c r="I4" s="252" t="s">
        <v>8</v>
      </c>
      <c r="J4" s="253"/>
      <c r="K4" s="254"/>
      <c r="L4" s="46"/>
      <c r="M4" s="46"/>
      <c r="N4" s="245">
        <v>193</v>
      </c>
      <c r="O4" s="246"/>
      <c r="P4" s="247"/>
      <c r="Q4" s="52"/>
      <c r="R4" s="47"/>
      <c r="S4" s="136"/>
      <c r="T4" s="68"/>
      <c r="U4" s="58"/>
      <c r="V4" s="58"/>
      <c r="W4" s="252" t="s">
        <v>3</v>
      </c>
      <c r="X4" s="253"/>
      <c r="Y4" s="254"/>
      <c r="Z4" s="6"/>
      <c r="AA4" s="245">
        <v>192</v>
      </c>
      <c r="AB4" s="246"/>
      <c r="AC4" s="247"/>
      <c r="AD4" s="69"/>
      <c r="AE4" s="136"/>
      <c r="AF4" s="18"/>
      <c r="AG4" s="19"/>
      <c r="AH4" s="252" t="s">
        <v>3</v>
      </c>
      <c r="AI4" s="253"/>
      <c r="AJ4" s="254"/>
      <c r="AK4" s="19"/>
      <c r="AL4" s="19"/>
      <c r="AM4" s="245">
        <v>189</v>
      </c>
      <c r="AN4" s="246"/>
      <c r="AO4" s="246"/>
      <c r="AP4" s="247"/>
      <c r="AQ4" s="19"/>
      <c r="AR4" s="19"/>
      <c r="AS4" s="19"/>
      <c r="AT4" s="20"/>
      <c r="AU4" s="136"/>
      <c r="AV4" s="28"/>
      <c r="AW4" s="29"/>
      <c r="AX4" s="279" t="s">
        <v>3</v>
      </c>
      <c r="AY4" s="280"/>
      <c r="AZ4" s="281"/>
      <c r="BA4" s="29"/>
      <c r="BB4" s="29"/>
      <c r="BC4" s="245">
        <v>158</v>
      </c>
      <c r="BD4" s="246"/>
      <c r="BE4" s="246"/>
      <c r="BF4" s="247"/>
      <c r="BG4" s="29"/>
      <c r="BH4" s="29"/>
      <c r="BI4" s="29"/>
      <c r="BJ4" s="31"/>
      <c r="BK4" s="136"/>
      <c r="BL4" s="17"/>
      <c r="BM4" s="252" t="s">
        <v>5</v>
      </c>
      <c r="BN4" s="254"/>
      <c r="BO4" s="13"/>
      <c r="BP4" s="245">
        <v>10101111</v>
      </c>
      <c r="BQ4" s="246"/>
      <c r="BR4" s="247"/>
      <c r="BS4" s="13"/>
      <c r="BT4" s="136"/>
      <c r="BU4" s="143"/>
      <c r="BV4" s="144"/>
      <c r="BW4" s="252" t="s">
        <v>5</v>
      </c>
      <c r="BX4" s="253"/>
      <c r="BY4" s="253"/>
      <c r="BZ4" s="254"/>
      <c r="CA4" s="144"/>
      <c r="CB4" s="144"/>
      <c r="CC4" s="245">
        <v>11110001</v>
      </c>
      <c r="CD4" s="246"/>
      <c r="CE4" s="246"/>
      <c r="CF4" s="247"/>
      <c r="CG4" s="144"/>
      <c r="CH4" s="144"/>
      <c r="CI4" s="145"/>
      <c r="CJ4" s="136"/>
      <c r="CK4" s="92"/>
      <c r="CL4" s="100"/>
      <c r="CM4" s="252" t="s">
        <v>5</v>
      </c>
      <c r="CN4" s="253"/>
      <c r="CO4" s="253"/>
      <c r="CP4" s="254"/>
      <c r="CQ4" s="100"/>
      <c r="CR4" s="100"/>
      <c r="CS4" s="245">
        <v>1010011</v>
      </c>
      <c r="CT4" s="246"/>
      <c r="CU4" s="246"/>
      <c r="CV4" s="247"/>
      <c r="CW4" s="100"/>
      <c r="CX4" s="100"/>
      <c r="CY4" s="111"/>
      <c r="CZ4" s="136"/>
      <c r="DA4" s="159"/>
      <c r="DB4" s="258" t="s">
        <v>7</v>
      </c>
      <c r="DC4" s="260"/>
      <c r="DD4" s="79"/>
      <c r="DE4" s="245">
        <v>125</v>
      </c>
      <c r="DF4" s="246"/>
      <c r="DG4" s="247"/>
      <c r="DH4" s="119"/>
      <c r="DI4" s="136"/>
      <c r="DJ4" s="166"/>
      <c r="DK4" s="258" t="s">
        <v>7</v>
      </c>
      <c r="DL4" s="259"/>
      <c r="DM4" s="259"/>
      <c r="DN4" s="259"/>
      <c r="DO4" s="260"/>
      <c r="DP4" s="167"/>
      <c r="DQ4" s="167"/>
      <c r="DR4" s="167"/>
      <c r="DS4" s="264">
        <v>254</v>
      </c>
      <c r="DT4" s="265"/>
      <c r="DU4" s="265"/>
      <c r="DV4" s="265"/>
      <c r="DW4" s="265"/>
      <c r="DX4" s="265"/>
      <c r="DY4" s="266"/>
      <c r="DZ4" s="168"/>
      <c r="EA4" s="136"/>
      <c r="EB4" s="206"/>
      <c r="EC4" s="201"/>
      <c r="ED4" s="270" t="s">
        <v>4</v>
      </c>
      <c r="EE4" s="270"/>
      <c r="EF4" s="270"/>
      <c r="EG4" s="270"/>
      <c r="EH4" s="271"/>
      <c r="EI4" s="201"/>
      <c r="EJ4" s="201"/>
      <c r="EK4" s="201"/>
      <c r="EL4" s="201"/>
      <c r="EM4" s="201"/>
      <c r="EN4" s="245" t="s">
        <v>12</v>
      </c>
      <c r="EO4" s="246"/>
      <c r="EP4" s="246"/>
      <c r="EQ4" s="246"/>
      <c r="ER4" s="246"/>
      <c r="ES4" s="246"/>
      <c r="ET4" s="247"/>
      <c r="EU4" s="202"/>
      <c r="EV4" s="207"/>
      <c r="EW4" s="136"/>
      <c r="EX4" s="91"/>
      <c r="EY4" s="252" t="s">
        <v>4</v>
      </c>
      <c r="EZ4" s="254"/>
      <c r="FA4" s="100"/>
      <c r="FB4" s="245">
        <v>123</v>
      </c>
      <c r="FC4" s="246"/>
      <c r="FD4" s="247"/>
      <c r="FE4" s="111"/>
      <c r="FF4" s="136"/>
      <c r="FG4" s="133"/>
      <c r="FH4" s="133"/>
      <c r="FI4" s="133"/>
      <c r="FJ4" s="133"/>
      <c r="FK4" s="133"/>
      <c r="FL4" s="133"/>
      <c r="FM4" s="133"/>
      <c r="FN4" s="133"/>
      <c r="FO4" s="133"/>
      <c r="FP4" s="133"/>
      <c r="FQ4" s="133"/>
      <c r="FR4" s="133"/>
    </row>
    <row r="5" spans="1:174" ht="20.100000000000001" customHeight="1" thickBot="1" x14ac:dyDescent="0.3">
      <c r="A5" s="133"/>
      <c r="B5" s="216"/>
      <c r="C5" s="217"/>
      <c r="D5" s="217"/>
      <c r="E5" s="217"/>
      <c r="F5" s="218"/>
      <c r="G5" s="133"/>
      <c r="H5" s="44"/>
      <c r="I5" s="255"/>
      <c r="J5" s="256"/>
      <c r="K5" s="257"/>
      <c r="L5" s="46"/>
      <c r="M5" s="46"/>
      <c r="N5" s="248"/>
      <c r="O5" s="249"/>
      <c r="P5" s="250"/>
      <c r="Q5" s="52"/>
      <c r="R5" s="47"/>
      <c r="S5" s="136"/>
      <c r="T5" s="68"/>
      <c r="U5" s="58"/>
      <c r="V5" s="58"/>
      <c r="W5" s="255"/>
      <c r="X5" s="256"/>
      <c r="Y5" s="257"/>
      <c r="Z5" s="6"/>
      <c r="AA5" s="248"/>
      <c r="AB5" s="249"/>
      <c r="AC5" s="250"/>
      <c r="AD5" s="69"/>
      <c r="AE5" s="136"/>
      <c r="AF5" s="18"/>
      <c r="AG5" s="19"/>
      <c r="AH5" s="255"/>
      <c r="AI5" s="256"/>
      <c r="AJ5" s="257"/>
      <c r="AK5" s="19"/>
      <c r="AL5" s="19"/>
      <c r="AM5" s="248"/>
      <c r="AN5" s="249"/>
      <c r="AO5" s="249"/>
      <c r="AP5" s="250"/>
      <c r="AQ5" s="19"/>
      <c r="AR5" s="19"/>
      <c r="AS5" s="19"/>
      <c r="AT5" s="20"/>
      <c r="AU5" s="136"/>
      <c r="AV5" s="28"/>
      <c r="AW5" s="29"/>
      <c r="AX5" s="282"/>
      <c r="AY5" s="283"/>
      <c r="AZ5" s="284"/>
      <c r="BA5" s="29"/>
      <c r="BB5" s="29"/>
      <c r="BC5" s="248"/>
      <c r="BD5" s="249"/>
      <c r="BE5" s="249"/>
      <c r="BF5" s="250"/>
      <c r="BG5" s="29"/>
      <c r="BH5" s="29"/>
      <c r="BI5" s="29"/>
      <c r="BJ5" s="31"/>
      <c r="BK5" s="136"/>
      <c r="BL5" s="17"/>
      <c r="BM5" s="255"/>
      <c r="BN5" s="257"/>
      <c r="BO5" s="13"/>
      <c r="BP5" s="248"/>
      <c r="BQ5" s="249"/>
      <c r="BR5" s="250"/>
      <c r="BS5" s="13"/>
      <c r="BT5" s="136"/>
      <c r="BU5" s="143"/>
      <c r="BV5" s="144"/>
      <c r="BW5" s="255"/>
      <c r="BX5" s="256"/>
      <c r="BY5" s="256"/>
      <c r="BZ5" s="257"/>
      <c r="CA5" s="144"/>
      <c r="CB5" s="161"/>
      <c r="CC5" s="248"/>
      <c r="CD5" s="249"/>
      <c r="CE5" s="249"/>
      <c r="CF5" s="250"/>
      <c r="CG5" s="144"/>
      <c r="CH5" s="144"/>
      <c r="CI5" s="145"/>
      <c r="CJ5" s="136"/>
      <c r="CK5" s="92"/>
      <c r="CL5" s="100"/>
      <c r="CM5" s="255"/>
      <c r="CN5" s="256"/>
      <c r="CO5" s="256"/>
      <c r="CP5" s="257"/>
      <c r="CQ5" s="100"/>
      <c r="CR5" s="103"/>
      <c r="CS5" s="248"/>
      <c r="CT5" s="249"/>
      <c r="CU5" s="249"/>
      <c r="CV5" s="250"/>
      <c r="CW5" s="100"/>
      <c r="CX5" s="100"/>
      <c r="CY5" s="111"/>
      <c r="CZ5" s="136"/>
      <c r="DA5" s="159"/>
      <c r="DB5" s="261"/>
      <c r="DC5" s="263"/>
      <c r="DD5" s="79"/>
      <c r="DE5" s="248"/>
      <c r="DF5" s="249"/>
      <c r="DG5" s="250"/>
      <c r="DH5" s="119"/>
      <c r="DI5" s="136"/>
      <c r="DJ5" s="166"/>
      <c r="DK5" s="261"/>
      <c r="DL5" s="262"/>
      <c r="DM5" s="262"/>
      <c r="DN5" s="262"/>
      <c r="DO5" s="263"/>
      <c r="DP5" s="167"/>
      <c r="DQ5" s="167"/>
      <c r="DR5" s="167"/>
      <c r="DS5" s="267"/>
      <c r="DT5" s="268"/>
      <c r="DU5" s="268"/>
      <c r="DV5" s="268"/>
      <c r="DW5" s="268"/>
      <c r="DX5" s="268"/>
      <c r="DY5" s="269"/>
      <c r="DZ5" s="168"/>
      <c r="EA5" s="136"/>
      <c r="EB5" s="206"/>
      <c r="EC5" s="201"/>
      <c r="ED5" s="270"/>
      <c r="EE5" s="270"/>
      <c r="EF5" s="270"/>
      <c r="EG5" s="270"/>
      <c r="EH5" s="271"/>
      <c r="EI5" s="201"/>
      <c r="EJ5" s="201"/>
      <c r="EK5" s="201"/>
      <c r="EL5" s="201"/>
      <c r="EM5" s="201"/>
      <c r="EN5" s="248"/>
      <c r="EO5" s="249"/>
      <c r="EP5" s="249"/>
      <c r="EQ5" s="249"/>
      <c r="ER5" s="249"/>
      <c r="ES5" s="249"/>
      <c r="ET5" s="250"/>
      <c r="EU5" s="202"/>
      <c r="EV5" s="207"/>
      <c r="EW5" s="136"/>
      <c r="EX5" s="91"/>
      <c r="EY5" s="255"/>
      <c r="EZ5" s="257"/>
      <c r="FA5" s="100"/>
      <c r="FB5" s="248"/>
      <c r="FC5" s="249"/>
      <c r="FD5" s="250"/>
      <c r="FE5" s="111"/>
      <c r="FF5" s="136"/>
      <c r="FG5" s="133"/>
      <c r="FH5" s="133"/>
      <c r="FI5" s="133"/>
      <c r="FJ5" s="133"/>
      <c r="FK5" s="133"/>
      <c r="FL5" s="133"/>
      <c r="FM5" s="133"/>
      <c r="FN5" s="133"/>
      <c r="FO5" s="133"/>
      <c r="FP5" s="133"/>
      <c r="FQ5" s="133"/>
      <c r="FR5" s="133"/>
    </row>
    <row r="6" spans="1:174" ht="20.100000000000001" customHeight="1" thickBot="1" x14ac:dyDescent="0.45">
      <c r="A6" s="133"/>
      <c r="B6" s="216"/>
      <c r="C6" s="217"/>
      <c r="D6" s="217"/>
      <c r="E6" s="217"/>
      <c r="F6" s="218"/>
      <c r="G6" s="133"/>
      <c r="H6" s="44"/>
      <c r="I6" s="46"/>
      <c r="J6" s="46"/>
      <c r="K6" s="46"/>
      <c r="L6" s="46"/>
      <c r="M6" s="46"/>
      <c r="N6" s="46"/>
      <c r="O6" s="46"/>
      <c r="P6" s="272" t="s">
        <v>0</v>
      </c>
      <c r="Q6" s="272"/>
      <c r="R6" s="53"/>
      <c r="S6" s="136"/>
      <c r="T6" s="273">
        <f>AA4</f>
        <v>192</v>
      </c>
      <c r="U6" s="274"/>
      <c r="V6" s="61">
        <v>2</v>
      </c>
      <c r="W6" s="59"/>
      <c r="X6" s="59"/>
      <c r="Y6" s="59"/>
      <c r="Z6" s="59"/>
      <c r="AA6" s="60"/>
      <c r="AB6" s="59"/>
      <c r="AC6" s="59"/>
      <c r="AD6" s="69"/>
      <c r="AE6" s="136"/>
      <c r="AF6" s="18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20"/>
      <c r="AU6" s="136"/>
      <c r="AV6" s="28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31"/>
      <c r="BK6" s="136"/>
      <c r="BL6" s="9"/>
      <c r="BM6" s="13"/>
      <c r="BN6" s="13"/>
      <c r="BO6" s="13"/>
      <c r="BP6" s="275" t="str">
        <f>IF(BP4="","",TEXT(BP4,"00000000"))</f>
        <v>10101111</v>
      </c>
      <c r="BQ6" s="275"/>
      <c r="BR6" s="275"/>
      <c r="BS6" s="13"/>
      <c r="BT6" s="136"/>
      <c r="BU6" s="143"/>
      <c r="BV6" s="144"/>
      <c r="BW6" s="144"/>
      <c r="BX6" s="144"/>
      <c r="BY6" s="144"/>
      <c r="BZ6" s="144"/>
      <c r="CA6" s="144"/>
      <c r="CB6" s="144"/>
      <c r="CC6" s="276" t="str">
        <f>IF(CC4="","",TEXT(CC4,"00000000"))</f>
        <v>11110001</v>
      </c>
      <c r="CD6" s="276"/>
      <c r="CE6" s="276"/>
      <c r="CF6" s="276"/>
      <c r="CG6" s="144"/>
      <c r="CH6" s="144"/>
      <c r="CI6" s="145"/>
      <c r="CJ6" s="136"/>
      <c r="CK6" s="92"/>
      <c r="CL6" s="100"/>
      <c r="CM6" s="100"/>
      <c r="CN6" s="100"/>
      <c r="CO6" s="100"/>
      <c r="CP6" s="100"/>
      <c r="CQ6" s="100"/>
      <c r="CR6" s="100"/>
      <c r="CS6" s="277" t="str">
        <f>IF(CS4="","",TEXT(CS4,"00000000"))</f>
        <v>01010011</v>
      </c>
      <c r="CT6" s="277"/>
      <c r="CU6" s="277"/>
      <c r="CV6" s="277"/>
      <c r="CW6" s="177"/>
      <c r="CX6" s="100"/>
      <c r="CY6" s="111"/>
      <c r="CZ6" s="136"/>
      <c r="DA6" s="79"/>
      <c r="DB6" s="79"/>
      <c r="DC6" s="79"/>
      <c r="DD6" s="79"/>
      <c r="DE6" s="278" t="str">
        <f>IF(DE4="","",TEXT(DE4,"00000000"))</f>
        <v>00000125</v>
      </c>
      <c r="DF6" s="278"/>
      <c r="DG6" s="278"/>
      <c r="DH6" s="119"/>
      <c r="DI6" s="136"/>
      <c r="DJ6" s="166"/>
      <c r="DK6" s="167"/>
      <c r="DL6" s="167"/>
      <c r="DM6" s="167"/>
      <c r="DN6" s="167"/>
      <c r="DO6" s="167"/>
      <c r="DP6" s="167"/>
      <c r="DQ6" s="167"/>
      <c r="DR6" s="167"/>
      <c r="DS6" s="239" t="str">
        <f>IF(DS4="","",TEXT(DS4,"00000000"))</f>
        <v>00000254</v>
      </c>
      <c r="DT6" s="239"/>
      <c r="DU6" s="239"/>
      <c r="DV6" s="239"/>
      <c r="DW6" s="239"/>
      <c r="DX6" s="239"/>
      <c r="DY6" s="239"/>
      <c r="DZ6" s="168"/>
      <c r="EA6" s="136"/>
      <c r="EB6" s="206"/>
      <c r="EC6" s="201"/>
      <c r="ED6" s="201"/>
      <c r="EE6" s="201"/>
      <c r="EF6" s="201"/>
      <c r="EG6" s="201"/>
      <c r="EH6" s="201"/>
      <c r="EI6" s="201"/>
      <c r="EJ6" s="201"/>
      <c r="EK6" s="201"/>
      <c r="EL6" s="201"/>
      <c r="EM6" s="201"/>
      <c r="EN6" s="201"/>
      <c r="EO6" s="240" t="str">
        <f>IF(EN4="","",TEXT(EN4,"00000000"))</f>
        <v>DC52</v>
      </c>
      <c r="EP6" s="240"/>
      <c r="EQ6" s="240"/>
      <c r="ER6" s="240"/>
      <c r="ES6" s="240"/>
      <c r="ET6" s="201"/>
      <c r="EU6" s="201"/>
      <c r="EV6" s="207"/>
      <c r="EW6" s="136"/>
      <c r="EX6" s="92"/>
      <c r="EY6" s="100"/>
      <c r="EZ6" s="100"/>
      <c r="FA6" s="100"/>
      <c r="FB6" s="277" t="str">
        <f>IF(FB4="","",TEXT(FB4,"00000000"))</f>
        <v>00000123</v>
      </c>
      <c r="FC6" s="277"/>
      <c r="FD6" s="277"/>
      <c r="FE6" s="111"/>
      <c r="FF6" s="136"/>
      <c r="FG6" s="133"/>
      <c r="FH6" s="133"/>
      <c r="FI6" s="133"/>
      <c r="FJ6" s="133"/>
      <c r="FK6" s="133"/>
      <c r="FL6" s="133"/>
      <c r="FM6" s="133"/>
      <c r="FN6" s="133"/>
      <c r="FO6" s="133"/>
      <c r="FP6" s="133"/>
      <c r="FQ6" s="133"/>
      <c r="FR6" s="133"/>
    </row>
    <row r="7" spans="1:174" ht="20.100000000000001" customHeight="1" thickBot="1" x14ac:dyDescent="0.4">
      <c r="A7" s="133"/>
      <c r="B7" s="216"/>
      <c r="C7" s="217"/>
      <c r="D7" s="217"/>
      <c r="E7" s="217"/>
      <c r="F7" s="218"/>
      <c r="G7" s="133"/>
      <c r="H7" s="44"/>
      <c r="I7" s="54">
        <f t="shared" ref="I7:O7" si="0">INT(J7/2)</f>
        <v>0</v>
      </c>
      <c r="J7" s="54">
        <f t="shared" si="0"/>
        <v>1</v>
      </c>
      <c r="K7" s="54">
        <f t="shared" si="0"/>
        <v>3</v>
      </c>
      <c r="L7" s="54">
        <f t="shared" si="0"/>
        <v>6</v>
      </c>
      <c r="M7" s="54">
        <f t="shared" si="0"/>
        <v>12</v>
      </c>
      <c r="N7" s="54">
        <f t="shared" si="0"/>
        <v>24</v>
      </c>
      <c r="O7" s="54">
        <f t="shared" si="0"/>
        <v>48</v>
      </c>
      <c r="P7" s="54">
        <f>IF(Q7=0,"",INT(Q7/2))</f>
        <v>96</v>
      </c>
      <c r="Q7" s="54">
        <f>N4</f>
        <v>193</v>
      </c>
      <c r="R7" s="47"/>
      <c r="S7" s="136"/>
      <c r="T7" s="285">
        <f>IF(T6=0,"",MOD(T6,2))</f>
        <v>0</v>
      </c>
      <c r="U7" s="286"/>
      <c r="V7" s="62">
        <f>INT(T6/2)</f>
        <v>96</v>
      </c>
      <c r="W7" s="61">
        <v>2</v>
      </c>
      <c r="X7" s="59"/>
      <c r="Y7" s="59"/>
      <c r="Z7" s="59"/>
      <c r="AA7" s="59"/>
      <c r="AB7" s="60"/>
      <c r="AC7" s="59"/>
      <c r="AD7" s="69"/>
      <c r="AE7" s="137"/>
      <c r="AF7" s="287">
        <v>128</v>
      </c>
      <c r="AG7" s="288"/>
      <c r="AH7" s="288">
        <v>64</v>
      </c>
      <c r="AI7" s="288"/>
      <c r="AJ7" s="288">
        <v>32</v>
      </c>
      <c r="AK7" s="288"/>
      <c r="AL7" s="288">
        <v>16</v>
      </c>
      <c r="AM7" s="288"/>
      <c r="AN7" s="200">
        <v>8</v>
      </c>
      <c r="AO7" s="288">
        <v>4</v>
      </c>
      <c r="AP7" s="288"/>
      <c r="AQ7" s="288">
        <v>2</v>
      </c>
      <c r="AR7" s="288"/>
      <c r="AS7" s="288">
        <v>1</v>
      </c>
      <c r="AT7" s="292"/>
      <c r="AU7" s="136"/>
      <c r="AV7" s="293">
        <v>128</v>
      </c>
      <c r="AW7" s="289"/>
      <c r="AX7" s="289">
        <v>64</v>
      </c>
      <c r="AY7" s="289"/>
      <c r="AZ7" s="289">
        <v>32</v>
      </c>
      <c r="BA7" s="289"/>
      <c r="BB7" s="289">
        <v>16</v>
      </c>
      <c r="BC7" s="289"/>
      <c r="BD7" s="199">
        <v>8</v>
      </c>
      <c r="BE7" s="289">
        <v>4</v>
      </c>
      <c r="BF7" s="289"/>
      <c r="BG7" s="289">
        <v>2</v>
      </c>
      <c r="BH7" s="289"/>
      <c r="BI7" s="289">
        <v>1</v>
      </c>
      <c r="BJ7" s="290"/>
      <c r="BK7" s="137"/>
      <c r="BL7" s="14">
        <v>128</v>
      </c>
      <c r="BM7" s="89">
        <v>64</v>
      </c>
      <c r="BN7" s="89">
        <v>32</v>
      </c>
      <c r="BO7" s="89">
        <v>16</v>
      </c>
      <c r="BP7" s="89">
        <v>8</v>
      </c>
      <c r="BQ7" s="89">
        <v>4</v>
      </c>
      <c r="BR7" s="89">
        <v>2</v>
      </c>
      <c r="BS7" s="158">
        <v>1</v>
      </c>
      <c r="BT7" s="137"/>
      <c r="BU7" s="298" t="str">
        <f>IF(CC4="","",LEFT(CC6,1))</f>
        <v>1</v>
      </c>
      <c r="BV7" s="291"/>
      <c r="BW7" s="291" t="str">
        <f>IF(CC4="","",MID(CC6,2,1))</f>
        <v>1</v>
      </c>
      <c r="BX7" s="291"/>
      <c r="BY7" s="291" t="str">
        <f>IF(CC4="","",MID(CC6,3,1))</f>
        <v>1</v>
      </c>
      <c r="BZ7" s="291"/>
      <c r="CA7" s="291" t="str">
        <f>IF(CC4="","",MID(CC6,4,1))</f>
        <v>1</v>
      </c>
      <c r="CB7" s="291"/>
      <c r="CC7" s="291" t="str">
        <f>IF(CC4="","",MID(CC6,5,1))</f>
        <v>0</v>
      </c>
      <c r="CD7" s="291" t="str">
        <f>IF(CC4="","",MID(CC6,6,1))</f>
        <v>0</v>
      </c>
      <c r="CE7" s="291"/>
      <c r="CF7" s="291" t="str">
        <f>IF(CC4="","",MID(CC6,7,1))</f>
        <v>0</v>
      </c>
      <c r="CG7" s="291"/>
      <c r="CH7" s="291" t="str">
        <f>IF(CC4="","",RIGHT(CC6,1))</f>
        <v>1</v>
      </c>
      <c r="CI7" s="296"/>
      <c r="CJ7" s="137"/>
      <c r="CK7" s="297" t="str">
        <f>IF(CS4="","",LEFT(CS6,1))</f>
        <v>0</v>
      </c>
      <c r="CL7" s="294"/>
      <c r="CM7" s="294" t="str">
        <f>IF(CS4="","",MID(CS6,2,1))</f>
        <v>1</v>
      </c>
      <c r="CN7" s="294"/>
      <c r="CO7" s="294" t="str">
        <f>IF(CS4="","",MID(CS6,3,1))</f>
        <v>0</v>
      </c>
      <c r="CP7" s="294"/>
      <c r="CQ7" s="294" t="str">
        <f>IF(CS4="","",MID(CS6,4,1))</f>
        <v>1</v>
      </c>
      <c r="CR7" s="294"/>
      <c r="CS7" s="294" t="str">
        <f>IF(CS4="","",MID(CS6,5,1))</f>
        <v>0</v>
      </c>
      <c r="CT7" s="294" t="str">
        <f>IF(CS4="","",MID(CS6,6,1))</f>
        <v>0</v>
      </c>
      <c r="CU7" s="294"/>
      <c r="CV7" s="294" t="str">
        <f>IF(CS4="","",MID(CS6,7,1))</f>
        <v>1</v>
      </c>
      <c r="CW7" s="294"/>
      <c r="CX7" s="294" t="str">
        <f>IF(CS4="","",RIGHT(CS6,1))</f>
        <v>1</v>
      </c>
      <c r="CY7" s="295"/>
      <c r="CZ7" s="136"/>
      <c r="DA7" s="78"/>
      <c r="DB7" s="78"/>
      <c r="DC7" s="89" t="str">
        <f>IF(DE4="","",MID(DE6,4,1))</f>
        <v>0</v>
      </c>
      <c r="DD7" s="89" t="str">
        <f>IF(DE4="","",MID(DE6,5,1))</f>
        <v>0</v>
      </c>
      <c r="DE7" s="89" t="str">
        <f>IF(DE4="","",MID(DE6,6,1))</f>
        <v>1</v>
      </c>
      <c r="DF7" s="89" t="str">
        <f>IF(DE4="","",MID(DE6,7,1))</f>
        <v>2</v>
      </c>
      <c r="DG7" s="89" t="str">
        <f>IF(DE4="","",RIGHT(DE6,1))</f>
        <v>5</v>
      </c>
      <c r="DH7" s="119"/>
      <c r="DI7" s="136"/>
      <c r="DJ7" s="166"/>
      <c r="DK7" s="162">
        <v>4</v>
      </c>
      <c r="DL7" s="162">
        <v>2</v>
      </c>
      <c r="DM7" s="162">
        <v>1</v>
      </c>
      <c r="DN7" s="184"/>
      <c r="DO7" s="162">
        <v>4</v>
      </c>
      <c r="DP7" s="162">
        <v>2</v>
      </c>
      <c r="DQ7" s="162">
        <v>1</v>
      </c>
      <c r="DR7" s="184"/>
      <c r="DS7" s="162">
        <v>4</v>
      </c>
      <c r="DT7" s="162">
        <v>2</v>
      </c>
      <c r="DU7" s="162">
        <v>1</v>
      </c>
      <c r="DV7" s="184"/>
      <c r="DW7" s="162">
        <v>4</v>
      </c>
      <c r="DX7" s="162">
        <v>2</v>
      </c>
      <c r="DY7" s="162">
        <v>1</v>
      </c>
      <c r="DZ7" s="168"/>
      <c r="EA7" s="136"/>
      <c r="EB7" s="206"/>
      <c r="EC7" s="211">
        <v>8</v>
      </c>
      <c r="ED7" s="211">
        <v>4</v>
      </c>
      <c r="EE7" s="211">
        <v>2</v>
      </c>
      <c r="EF7" s="211">
        <v>1</v>
      </c>
      <c r="EG7" s="201"/>
      <c r="EH7" s="211">
        <v>8</v>
      </c>
      <c r="EI7" s="211">
        <v>4</v>
      </c>
      <c r="EJ7" s="211">
        <v>2</v>
      </c>
      <c r="EK7" s="211">
        <v>1</v>
      </c>
      <c r="EL7" s="201"/>
      <c r="EM7" s="211">
        <v>8</v>
      </c>
      <c r="EN7" s="211">
        <v>4</v>
      </c>
      <c r="EO7" s="211">
        <v>2</v>
      </c>
      <c r="EP7" s="211">
        <v>1</v>
      </c>
      <c r="EQ7" s="201"/>
      <c r="ER7" s="211">
        <v>8</v>
      </c>
      <c r="ES7" s="211">
        <v>4</v>
      </c>
      <c r="ET7" s="211">
        <v>2</v>
      </c>
      <c r="EU7" s="211">
        <v>1</v>
      </c>
      <c r="EV7" s="207"/>
      <c r="EW7" s="136"/>
      <c r="EX7" s="93"/>
      <c r="EY7" s="106"/>
      <c r="EZ7" s="117" t="str">
        <f t="shared" ref="EZ7:FC7" si="1">MID(RIGHT(REPT("0 ",5)&amp;$FB$4,5),COLUMN()-155,1)</f>
        <v>0</v>
      </c>
      <c r="FA7" s="117" t="str">
        <f t="shared" si="1"/>
        <v xml:space="preserve"> </v>
      </c>
      <c r="FB7" s="117" t="str">
        <f t="shared" si="1"/>
        <v>1</v>
      </c>
      <c r="FC7" s="117" t="str">
        <f t="shared" si="1"/>
        <v>2</v>
      </c>
      <c r="FD7" s="117" t="str">
        <f>MID(RIGHT(REPT("0 ",5)&amp;$FB$4,5),COLUMN()-155,1)</f>
        <v>3</v>
      </c>
      <c r="FE7" s="111"/>
      <c r="FF7" s="136"/>
      <c r="FG7" s="133"/>
      <c r="FH7" s="133"/>
      <c r="FI7" s="133"/>
      <c r="FJ7" s="133"/>
      <c r="FK7" s="133"/>
      <c r="FL7" s="133"/>
      <c r="FM7" s="133"/>
      <c r="FN7" s="133"/>
      <c r="FO7" s="133"/>
      <c r="FP7" s="133"/>
      <c r="FQ7" s="133"/>
      <c r="FR7" s="133"/>
    </row>
    <row r="8" spans="1:174" ht="20.100000000000001" customHeight="1" thickBot="1" x14ac:dyDescent="0.4">
      <c r="A8" s="133"/>
      <c r="B8" s="216"/>
      <c r="C8" s="217"/>
      <c r="D8" s="217"/>
      <c r="E8" s="217"/>
      <c r="F8" s="218"/>
      <c r="G8" s="133"/>
      <c r="H8" s="44"/>
      <c r="I8" s="54" t="str">
        <f>IF(I7=0,"",MOD(I7,2))</f>
        <v/>
      </c>
      <c r="J8" s="54">
        <f t="shared" ref="J8:N8" si="2">IF(J7=0,"",MOD(J7,2))</f>
        <v>1</v>
      </c>
      <c r="K8" s="54">
        <f t="shared" si="2"/>
        <v>1</v>
      </c>
      <c r="L8" s="54">
        <f t="shared" si="2"/>
        <v>0</v>
      </c>
      <c r="M8" s="54">
        <f>IF(M7=0,"",MOD(M7,2))</f>
        <v>0</v>
      </c>
      <c r="N8" s="54">
        <f t="shared" si="2"/>
        <v>0</v>
      </c>
      <c r="O8" s="54">
        <f>IF(O7=0,"",MOD(O7,2))</f>
        <v>0</v>
      </c>
      <c r="P8" s="54">
        <f>IF(P7=0,"",MOD(P7,2))</f>
        <v>0</v>
      </c>
      <c r="Q8" s="54">
        <f>IF(Q7=0,"",MOD(Q7,2))</f>
        <v>1</v>
      </c>
      <c r="R8" s="47"/>
      <c r="S8" s="136"/>
      <c r="T8" s="70"/>
      <c r="U8" s="55"/>
      <c r="V8" s="63">
        <f>IF(V7=0,"",MOD(V7,2))</f>
        <v>0</v>
      </c>
      <c r="W8" s="62">
        <f>INT(V7/2)</f>
        <v>48</v>
      </c>
      <c r="X8" s="61">
        <v>2</v>
      </c>
      <c r="Y8" s="59"/>
      <c r="Z8" s="59"/>
      <c r="AA8" s="59"/>
      <c r="AB8" s="59"/>
      <c r="AC8" s="60"/>
      <c r="AD8" s="69"/>
      <c r="AE8" s="137"/>
      <c r="AF8" s="287">
        <f>IF(MID(DEC2BIN($AM$4,8),1,1)="1",1,0)</f>
        <v>1</v>
      </c>
      <c r="AG8" s="288"/>
      <c r="AH8" s="288">
        <f>IF(MID(DEC2BIN($AM$4,8),2,1)="1",1,0)</f>
        <v>0</v>
      </c>
      <c r="AI8" s="288"/>
      <c r="AJ8" s="288">
        <f>IF(MID(DEC2BIN($AM$4,8),3,1)="1",1,0)</f>
        <v>1</v>
      </c>
      <c r="AK8" s="288"/>
      <c r="AL8" s="288">
        <f>IF(MID(DEC2BIN($AM$4,8),4,1)="1",1,0)</f>
        <v>1</v>
      </c>
      <c r="AM8" s="288"/>
      <c r="AN8" s="200">
        <f>IF(MID(DEC2BIN($AM$4,8),5,1)="1",1,0)</f>
        <v>1</v>
      </c>
      <c r="AO8" s="288">
        <f>IF(MID(DEC2BIN($AM$4,8),6,1)="1",1,0)</f>
        <v>1</v>
      </c>
      <c r="AP8" s="288"/>
      <c r="AQ8" s="288">
        <f>IF(MID(DEC2BIN($AM$4,8),7,1)="1",1,0)</f>
        <v>0</v>
      </c>
      <c r="AR8" s="288"/>
      <c r="AS8" s="288">
        <f>IF(MID(DEC2BIN($AM$4,8),8,1)="1",1,0)</f>
        <v>1</v>
      </c>
      <c r="AT8" s="292"/>
      <c r="AU8" s="136"/>
      <c r="AV8" s="293">
        <f>IF(MID(DEC2BIN($BC$4,8),1,1)="1",1,0)</f>
        <v>1</v>
      </c>
      <c r="AW8" s="289"/>
      <c r="AX8" s="289">
        <f>IF(MID(DEC2BIN($BC$4,8),2,1)="1",1,0)</f>
        <v>0</v>
      </c>
      <c r="AY8" s="289"/>
      <c r="AZ8" s="289">
        <f>IF(MID(DEC2BIN($BC$4,8),3,1)="1",1,0)</f>
        <v>0</v>
      </c>
      <c r="BA8" s="289"/>
      <c r="BB8" s="289">
        <f>IF(MID(DEC2BIN($BC$4,8),4,1)="1",1,0)</f>
        <v>1</v>
      </c>
      <c r="BC8" s="289"/>
      <c r="BD8" s="199">
        <f>IF(MID(DEC2BIN($BC$4,8),5,1)="1",1,0)</f>
        <v>1</v>
      </c>
      <c r="BE8" s="289">
        <f>IF(MID(DEC2BIN($BC$4,8),6,1)="1",1,0)</f>
        <v>1</v>
      </c>
      <c r="BF8" s="289"/>
      <c r="BG8" s="289">
        <f>IF(MID(DEC2BIN($BC$4,8),7,1)="1",1,0)</f>
        <v>1</v>
      </c>
      <c r="BH8" s="289"/>
      <c r="BI8" s="289">
        <f>IF(MID(DEC2BIN($BC$4,8),8,1)="1",1,0)</f>
        <v>0</v>
      </c>
      <c r="BJ8" s="290"/>
      <c r="BK8" s="137"/>
      <c r="BL8" s="14" t="str">
        <f>IF(BP4="","",LEFT(BP6,1))</f>
        <v>1</v>
      </c>
      <c r="BM8" s="89" t="str">
        <f>IF(BP4="","",MID(BP6,2,1))</f>
        <v>0</v>
      </c>
      <c r="BN8" s="89" t="str">
        <f>IF(BP4="","",MID(BP6,3,1))</f>
        <v>1</v>
      </c>
      <c r="BO8" s="89" t="str">
        <f>IF(BP4="","",MID(BP6,4,1))</f>
        <v>0</v>
      </c>
      <c r="BP8" s="89" t="str">
        <f>IF(BP4="","",MID(BP6,5,1))</f>
        <v>1</v>
      </c>
      <c r="BQ8" s="89" t="str">
        <f>IF(BP4="","",MID(BP6,6,1))</f>
        <v>1</v>
      </c>
      <c r="BR8" s="89" t="str">
        <f>IF(BP4="","",MID(BP6,7,1))</f>
        <v>1</v>
      </c>
      <c r="BS8" s="158" t="str">
        <f>IF(BP4="","",RIGHT(BP6,1))</f>
        <v>1</v>
      </c>
      <c r="BT8" s="137"/>
      <c r="BU8" s="298"/>
      <c r="BV8" s="291"/>
      <c r="BW8" s="291"/>
      <c r="BX8" s="291"/>
      <c r="BY8" s="291"/>
      <c r="BZ8" s="291"/>
      <c r="CA8" s="291"/>
      <c r="CB8" s="291"/>
      <c r="CC8" s="291"/>
      <c r="CD8" s="291"/>
      <c r="CE8" s="291"/>
      <c r="CF8" s="291"/>
      <c r="CG8" s="291"/>
      <c r="CH8" s="291"/>
      <c r="CI8" s="296"/>
      <c r="CJ8" s="137"/>
      <c r="CK8" s="297"/>
      <c r="CL8" s="294"/>
      <c r="CM8" s="294"/>
      <c r="CN8" s="294"/>
      <c r="CO8" s="294"/>
      <c r="CP8" s="294"/>
      <c r="CQ8" s="294"/>
      <c r="CR8" s="294"/>
      <c r="CS8" s="294"/>
      <c r="CT8" s="294"/>
      <c r="CU8" s="294"/>
      <c r="CV8" s="294"/>
      <c r="CW8" s="294"/>
      <c r="CX8" s="294"/>
      <c r="CY8" s="295"/>
      <c r="CZ8" s="136"/>
      <c r="DA8" s="84"/>
      <c r="DB8" s="84"/>
      <c r="DC8" s="42" t="s">
        <v>1</v>
      </c>
      <c r="DD8" s="42" t="s">
        <v>1</v>
      </c>
      <c r="DE8" s="42" t="s">
        <v>1</v>
      </c>
      <c r="DF8" s="42" t="s">
        <v>1</v>
      </c>
      <c r="DG8" s="42" t="s">
        <v>1</v>
      </c>
      <c r="DH8" s="119"/>
      <c r="DI8" s="136"/>
      <c r="DJ8" s="166"/>
      <c r="DK8" s="167"/>
      <c r="DL8" s="167"/>
      <c r="DM8" s="167"/>
      <c r="DN8" s="167"/>
      <c r="DO8" s="167"/>
      <c r="DP8" s="167"/>
      <c r="DQ8" s="167"/>
      <c r="DR8" s="167"/>
      <c r="DS8" s="167"/>
      <c r="DT8" s="167"/>
      <c r="DU8" s="167"/>
      <c r="DV8" s="167"/>
      <c r="DW8" s="167"/>
      <c r="DX8" s="167"/>
      <c r="DY8" s="167"/>
      <c r="DZ8" s="168"/>
      <c r="EA8" s="136"/>
      <c r="EB8" s="206"/>
      <c r="EC8" s="201"/>
      <c r="ED8" s="201"/>
      <c r="EE8" s="201"/>
      <c r="EF8" s="201"/>
      <c r="EG8" s="201"/>
      <c r="EH8" s="201"/>
      <c r="EI8" s="201"/>
      <c r="EJ8" s="201"/>
      <c r="EK8" s="201"/>
      <c r="EL8" s="201"/>
      <c r="EM8" s="201"/>
      <c r="EN8" s="201"/>
      <c r="EO8" s="201"/>
      <c r="EP8" s="201"/>
      <c r="EQ8" s="201"/>
      <c r="ER8" s="201"/>
      <c r="ES8" s="201"/>
      <c r="ET8" s="201"/>
      <c r="EU8" s="201"/>
      <c r="EV8" s="207"/>
      <c r="EW8" s="136"/>
      <c r="EX8" s="94"/>
      <c r="EY8" s="107"/>
      <c r="EZ8" s="141" t="str">
        <f t="shared" ref="EZ8:FC8" si="3">IF(ISERROR(IF(EZ7&lt;&gt;"","=","")),"",IF(EZ7&lt;&gt;"","=",""))</f>
        <v>=</v>
      </c>
      <c r="FA8" s="141" t="str">
        <f t="shared" si="3"/>
        <v>=</v>
      </c>
      <c r="FB8" s="141" t="str">
        <f t="shared" si="3"/>
        <v>=</v>
      </c>
      <c r="FC8" s="141" t="str">
        <f t="shared" si="3"/>
        <v>=</v>
      </c>
      <c r="FD8" s="141" t="str">
        <f>IFERROR("=","")</f>
        <v>=</v>
      </c>
      <c r="FE8" s="111"/>
      <c r="FF8" s="136"/>
      <c r="FG8" s="133"/>
      <c r="FH8" s="133"/>
      <c r="FI8" s="133"/>
      <c r="FJ8" s="133"/>
      <c r="FK8" s="133"/>
      <c r="FL8" s="133"/>
      <c r="FM8" s="133"/>
      <c r="FN8" s="133"/>
      <c r="FO8" s="133"/>
      <c r="FP8" s="133"/>
      <c r="FQ8" s="133"/>
      <c r="FR8" s="133"/>
    </row>
    <row r="9" spans="1:174" ht="20.100000000000001" customHeight="1" thickBot="1" x14ac:dyDescent="0.4">
      <c r="A9" s="133"/>
      <c r="B9" s="216"/>
      <c r="C9" s="217"/>
      <c r="D9" s="217"/>
      <c r="E9" s="217"/>
      <c r="F9" s="218"/>
      <c r="G9" s="133"/>
      <c r="H9" s="44"/>
      <c r="I9" s="46"/>
      <c r="J9" s="46"/>
      <c r="K9" s="46"/>
      <c r="L9" s="46"/>
      <c r="M9" s="46"/>
      <c r="N9" s="46"/>
      <c r="O9" s="46"/>
      <c r="P9" s="46"/>
      <c r="Q9" s="46"/>
      <c r="R9" s="47"/>
      <c r="S9" s="136"/>
      <c r="T9" s="70"/>
      <c r="U9" s="6"/>
      <c r="V9" s="59"/>
      <c r="W9" s="63">
        <f>IF(W8=0,"",MOD(W8,2))</f>
        <v>0</v>
      </c>
      <c r="X9" s="62">
        <f>INT(W8/2)</f>
        <v>24</v>
      </c>
      <c r="Y9" s="61">
        <v>2</v>
      </c>
      <c r="Z9" s="59"/>
      <c r="AA9" s="59"/>
      <c r="AB9" s="59"/>
      <c r="AC9" s="59"/>
      <c r="AD9" s="69"/>
      <c r="AE9" s="138"/>
      <c r="AF9" s="18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20"/>
      <c r="AU9" s="136"/>
      <c r="AV9" s="28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31"/>
      <c r="BK9" s="136"/>
      <c r="BL9" s="305"/>
      <c r="BM9" s="308"/>
      <c r="BN9" s="308"/>
      <c r="BO9" s="308"/>
      <c r="BP9" s="308"/>
      <c r="BQ9" s="308"/>
      <c r="BR9" s="308"/>
      <c r="BS9" s="350"/>
      <c r="BT9" s="136"/>
      <c r="BU9" s="143"/>
      <c r="BV9" s="144"/>
      <c r="BW9" s="144"/>
      <c r="BX9" s="144"/>
      <c r="BY9" s="144"/>
      <c r="BZ9" s="144"/>
      <c r="CA9" s="144"/>
      <c r="CB9" s="144"/>
      <c r="CC9" s="144"/>
      <c r="CD9" s="144"/>
      <c r="CE9" s="144"/>
      <c r="CF9" s="144"/>
      <c r="CG9" s="144"/>
      <c r="CH9" s="144"/>
      <c r="CI9" s="145"/>
      <c r="CJ9" s="136"/>
      <c r="CK9" s="92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11"/>
      <c r="CZ9" s="136"/>
      <c r="DA9" s="78"/>
      <c r="DB9" s="78"/>
      <c r="DC9" s="89">
        <v>4096</v>
      </c>
      <c r="DD9" s="89">
        <v>512</v>
      </c>
      <c r="DE9" s="89">
        <v>64</v>
      </c>
      <c r="DF9" s="89">
        <v>8</v>
      </c>
      <c r="DG9" s="89">
        <v>1</v>
      </c>
      <c r="DH9" s="119"/>
      <c r="DI9" s="136"/>
      <c r="DJ9" s="166"/>
      <c r="DK9" s="232"/>
      <c r="DL9" s="348" t="str">
        <f>IF(DS4="","",MID(DS6,5,1))</f>
        <v>0</v>
      </c>
      <c r="DM9" s="232"/>
      <c r="DN9" s="232"/>
      <c r="DO9" s="232"/>
      <c r="DP9" s="348" t="str">
        <f>IF(DS4="","",MID(DS6,6,1))</f>
        <v>2</v>
      </c>
      <c r="DQ9" s="232"/>
      <c r="DR9" s="232"/>
      <c r="DS9" s="232"/>
      <c r="DT9" s="348" t="str">
        <f>IF(DS4="","",MID(DS6,7,1))</f>
        <v>5</v>
      </c>
      <c r="DU9" s="232"/>
      <c r="DV9" s="232"/>
      <c r="DW9" s="232"/>
      <c r="DX9" s="348" t="str">
        <f>IF(DS4="","",RIGHT(DS6,1))</f>
        <v>4</v>
      </c>
      <c r="DY9" s="232"/>
      <c r="DZ9" s="168"/>
      <c r="EA9" s="136"/>
      <c r="EB9" s="206"/>
      <c r="EC9" s="201"/>
      <c r="ED9" s="241" t="str">
        <f>MID(RIGHT(REPT("0 ",5)&amp;$EN$4,5),COLUMN()-132,1)</f>
        <v>D</v>
      </c>
      <c r="EE9" s="242"/>
      <c r="EF9" s="201"/>
      <c r="EG9" s="201"/>
      <c r="EH9" s="201"/>
      <c r="EI9" s="241" t="str">
        <f>MID(RIGHT(REPT("0 ",5)&amp;$EN$4,5),COLUMN()-136,1)</f>
        <v>C</v>
      </c>
      <c r="EJ9" s="242"/>
      <c r="EK9" s="201"/>
      <c r="EL9" s="201"/>
      <c r="EM9" s="201"/>
      <c r="EN9" s="241" t="str">
        <f>MID(RIGHT(REPT("0 ",5)&amp;$EN$4,5),COLUMN()-140,1)</f>
        <v>5</v>
      </c>
      <c r="EO9" s="242"/>
      <c r="EP9" s="201"/>
      <c r="EQ9" s="201"/>
      <c r="ER9" s="201"/>
      <c r="ES9" s="241" t="str">
        <f>IF(EN4="","",RIGHT(EO6,1))</f>
        <v>2</v>
      </c>
      <c r="ET9" s="242"/>
      <c r="EU9" s="201"/>
      <c r="EV9" s="207"/>
      <c r="EW9" s="136"/>
      <c r="EX9" s="93"/>
      <c r="EY9" s="108"/>
      <c r="EZ9" s="125" t="str">
        <f t="shared" ref="EZ9:FC9" si="4">IF(EZ7="A",10,IF(EZ7="B",11,IF(EZ7="C",12,IF(EZ7="D",13,IF(EZ7="E",14,IF(EZ7="F",15,EZ7))))))</f>
        <v>0</v>
      </c>
      <c r="FA9" s="125" t="str">
        <f t="shared" si="4"/>
        <v xml:space="preserve"> </v>
      </c>
      <c r="FB9" s="125" t="str">
        <f t="shared" si="4"/>
        <v>1</v>
      </c>
      <c r="FC9" s="125" t="str">
        <f t="shared" si="4"/>
        <v>2</v>
      </c>
      <c r="FD9" s="125" t="str">
        <f>IF(FD7="A",10,IF(FD7="B",11,IF(FD7="C",12,IF(FD7="D",13,IF(FD7="E",14,IF(FD7="F",15,FD7))))))</f>
        <v>3</v>
      </c>
      <c r="FE9" s="111"/>
      <c r="FF9" s="136"/>
      <c r="FG9" s="133"/>
      <c r="FH9" s="133"/>
      <c r="FI9" s="133"/>
      <c r="FJ9" s="133"/>
      <c r="FK9" s="133"/>
      <c r="FL9" s="133"/>
      <c r="FM9" s="133"/>
      <c r="FN9" s="133"/>
      <c r="FO9" s="133"/>
      <c r="FP9" s="133"/>
      <c r="FQ9" s="133"/>
      <c r="FR9" s="133"/>
    </row>
    <row r="10" spans="1:174" ht="20.100000000000001" customHeight="1" thickBot="1" x14ac:dyDescent="0.4">
      <c r="A10" s="133"/>
      <c r="B10" s="216"/>
      <c r="C10" s="217"/>
      <c r="D10" s="217"/>
      <c r="E10" s="217"/>
      <c r="F10" s="218"/>
      <c r="G10" s="133"/>
      <c r="H10" s="44"/>
      <c r="I10" s="46"/>
      <c r="J10" s="46"/>
      <c r="K10" s="46"/>
      <c r="L10" s="46"/>
      <c r="M10" s="46"/>
      <c r="N10" s="46"/>
      <c r="O10" s="46"/>
      <c r="P10" s="46"/>
      <c r="Q10" s="46"/>
      <c r="R10" s="47"/>
      <c r="S10" s="136"/>
      <c r="T10" s="70"/>
      <c r="U10" s="6"/>
      <c r="V10" s="59"/>
      <c r="W10" s="59"/>
      <c r="X10" s="63">
        <f>IF(X9=0,"",MOD(X9,2))</f>
        <v>0</v>
      </c>
      <c r="Y10" s="62">
        <f>INT(X9/2)</f>
        <v>12</v>
      </c>
      <c r="Z10" s="61">
        <v>2</v>
      </c>
      <c r="AA10" s="59"/>
      <c r="AB10" s="59"/>
      <c r="AC10" s="59"/>
      <c r="AD10" s="69"/>
      <c r="AE10" s="136"/>
      <c r="AF10" s="24"/>
      <c r="AG10" s="19"/>
      <c r="AH10" s="19"/>
      <c r="AI10" s="200">
        <v>8</v>
      </c>
      <c r="AJ10" s="200">
        <v>4</v>
      </c>
      <c r="AK10" s="200">
        <v>2</v>
      </c>
      <c r="AL10" s="200">
        <v>1</v>
      </c>
      <c r="AM10" s="19"/>
      <c r="AN10" s="19"/>
      <c r="AO10" s="200">
        <v>8</v>
      </c>
      <c r="AP10" s="200">
        <v>4</v>
      </c>
      <c r="AQ10" s="200">
        <v>2</v>
      </c>
      <c r="AR10" s="200">
        <v>1</v>
      </c>
      <c r="AS10" s="19"/>
      <c r="AT10" s="20"/>
      <c r="AU10" s="136"/>
      <c r="AV10" s="28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31"/>
      <c r="BK10" s="136"/>
      <c r="BL10" s="306"/>
      <c r="BM10" s="309"/>
      <c r="BN10" s="309"/>
      <c r="BO10" s="309"/>
      <c r="BP10" s="309"/>
      <c r="BQ10" s="309"/>
      <c r="BR10" s="309"/>
      <c r="BS10" s="351"/>
      <c r="BT10" s="136"/>
      <c r="BU10" s="143"/>
      <c r="BV10" s="144"/>
      <c r="BW10" s="144"/>
      <c r="BX10" s="144"/>
      <c r="BY10" s="144"/>
      <c r="BZ10" s="144"/>
      <c r="CA10" s="144"/>
      <c r="CB10" s="144"/>
      <c r="CC10" s="144"/>
      <c r="CD10" s="144"/>
      <c r="CE10" s="144"/>
      <c r="CF10" s="144"/>
      <c r="CG10" s="144"/>
      <c r="CH10" s="144"/>
      <c r="CI10" s="145"/>
      <c r="CJ10" s="136"/>
      <c r="CK10" s="92"/>
      <c r="CL10" s="100"/>
      <c r="CM10" s="100"/>
      <c r="CN10" s="117">
        <v>8</v>
      </c>
      <c r="CO10" s="117">
        <v>4</v>
      </c>
      <c r="CP10" s="117">
        <v>2</v>
      </c>
      <c r="CQ10" s="117">
        <v>1</v>
      </c>
      <c r="CR10" s="226"/>
      <c r="CS10" s="226"/>
      <c r="CT10" s="117">
        <v>8</v>
      </c>
      <c r="CU10" s="117">
        <v>4</v>
      </c>
      <c r="CV10" s="117">
        <v>2</v>
      </c>
      <c r="CW10" s="117">
        <v>1</v>
      </c>
      <c r="CX10" s="100"/>
      <c r="CY10" s="111"/>
      <c r="CZ10" s="136"/>
      <c r="DA10" s="160"/>
      <c r="DB10" s="87"/>
      <c r="DC10" s="87"/>
      <c r="DD10" s="87"/>
      <c r="DE10" s="87"/>
      <c r="DF10" s="87"/>
      <c r="DG10" s="87"/>
      <c r="DH10" s="120"/>
      <c r="DI10" s="178"/>
      <c r="DJ10" s="166"/>
      <c r="DK10" s="189"/>
      <c r="DL10" s="349"/>
      <c r="DM10" s="228"/>
      <c r="DN10" s="228"/>
      <c r="DO10" s="228"/>
      <c r="DP10" s="349"/>
      <c r="DQ10" s="228"/>
      <c r="DR10" s="228"/>
      <c r="DS10" s="228"/>
      <c r="DT10" s="349"/>
      <c r="DU10" s="228"/>
      <c r="DV10" s="229"/>
      <c r="DW10" s="228"/>
      <c r="DX10" s="349"/>
      <c r="DY10" s="189"/>
      <c r="DZ10" s="168"/>
      <c r="EA10" s="136"/>
      <c r="EB10" s="206"/>
      <c r="EC10" s="201"/>
      <c r="ED10" s="243"/>
      <c r="EE10" s="244"/>
      <c r="EF10" s="201"/>
      <c r="EG10" s="201"/>
      <c r="EH10" s="201"/>
      <c r="EI10" s="243"/>
      <c r="EJ10" s="244"/>
      <c r="EK10" s="201"/>
      <c r="EL10" s="201"/>
      <c r="EM10" s="201"/>
      <c r="EN10" s="243"/>
      <c r="EO10" s="244"/>
      <c r="EP10" s="201"/>
      <c r="EQ10" s="201"/>
      <c r="ER10" s="201"/>
      <c r="ES10" s="243"/>
      <c r="ET10" s="244"/>
      <c r="EU10" s="201"/>
      <c r="EV10" s="207"/>
      <c r="EW10" s="136"/>
      <c r="EX10" s="95"/>
      <c r="EY10" s="106"/>
      <c r="EZ10" s="142" t="s">
        <v>1</v>
      </c>
      <c r="FA10" s="142" t="s">
        <v>1</v>
      </c>
      <c r="FB10" s="142" t="s">
        <v>1</v>
      </c>
      <c r="FC10" s="142" t="s">
        <v>1</v>
      </c>
      <c r="FD10" s="142" t="s">
        <v>1</v>
      </c>
      <c r="FE10" s="112"/>
      <c r="FF10" s="136"/>
      <c r="FG10" s="133"/>
      <c r="FH10" s="133"/>
      <c r="FI10" s="133"/>
      <c r="FJ10" s="133"/>
      <c r="FK10" s="133"/>
      <c r="FL10" s="133"/>
      <c r="FM10" s="133"/>
      <c r="FN10" s="133"/>
      <c r="FO10" s="133"/>
      <c r="FP10" s="133"/>
      <c r="FQ10" s="133"/>
      <c r="FR10" s="133"/>
    </row>
    <row r="11" spans="1:174" ht="20.100000000000001" customHeight="1" thickBot="1" x14ac:dyDescent="0.4">
      <c r="A11" s="133"/>
      <c r="B11" s="216"/>
      <c r="C11" s="217"/>
      <c r="D11" s="217"/>
      <c r="E11" s="217"/>
      <c r="F11" s="218"/>
      <c r="G11" s="133"/>
      <c r="H11" s="44"/>
      <c r="I11" s="46"/>
      <c r="J11" s="46"/>
      <c r="K11" s="46"/>
      <c r="L11" s="46"/>
      <c r="M11" s="46"/>
      <c r="N11" s="46"/>
      <c r="O11" s="46"/>
      <c r="P11" s="46"/>
      <c r="Q11" s="46"/>
      <c r="R11" s="47"/>
      <c r="S11" s="136"/>
      <c r="T11" s="70"/>
      <c r="U11" s="6"/>
      <c r="V11" s="59"/>
      <c r="W11" s="59"/>
      <c r="X11" s="59"/>
      <c r="Y11" s="63">
        <f>IF(Y10=0,"",MOD(Y10,2))</f>
        <v>0</v>
      </c>
      <c r="Z11" s="62">
        <f>INT(Y10/2)</f>
        <v>6</v>
      </c>
      <c r="AA11" s="61">
        <v>2</v>
      </c>
      <c r="AB11" s="59"/>
      <c r="AC11" s="59"/>
      <c r="AD11" s="69"/>
      <c r="AE11" s="136"/>
      <c r="AF11" s="18"/>
      <c r="AG11" s="19"/>
      <c r="AH11" s="19"/>
      <c r="AI11" s="222">
        <f>AF8</f>
        <v>1</v>
      </c>
      <c r="AJ11" s="222">
        <f>AH8</f>
        <v>0</v>
      </c>
      <c r="AK11" s="222">
        <f>AJ8</f>
        <v>1</v>
      </c>
      <c r="AL11" s="222">
        <f>AL8</f>
        <v>1</v>
      </c>
      <c r="AM11" s="19"/>
      <c r="AN11" s="19"/>
      <c r="AO11" s="222">
        <f>AN8</f>
        <v>1</v>
      </c>
      <c r="AP11" s="222">
        <f>AO8</f>
        <v>1</v>
      </c>
      <c r="AQ11" s="222">
        <f>AQ8</f>
        <v>0</v>
      </c>
      <c r="AR11" s="222">
        <f>AS8</f>
        <v>1</v>
      </c>
      <c r="AS11" s="19"/>
      <c r="AT11" s="20"/>
      <c r="AU11" s="136"/>
      <c r="AV11" s="28"/>
      <c r="AW11" s="29"/>
      <c r="AX11" s="199">
        <v>4</v>
      </c>
      <c r="AY11" s="199">
        <v>2</v>
      </c>
      <c r="AZ11" s="199">
        <v>1</v>
      </c>
      <c r="BA11" s="223"/>
      <c r="BB11" s="199">
        <v>4</v>
      </c>
      <c r="BC11" s="199">
        <v>2</v>
      </c>
      <c r="BD11" s="199">
        <v>1</v>
      </c>
      <c r="BE11" s="223"/>
      <c r="BF11" s="199">
        <v>4</v>
      </c>
      <c r="BG11" s="199">
        <v>2</v>
      </c>
      <c r="BH11" s="199">
        <v>1</v>
      </c>
      <c r="BI11" s="29"/>
      <c r="BJ11" s="31"/>
      <c r="BK11" s="136"/>
      <c r="BL11" s="306"/>
      <c r="BM11" s="309"/>
      <c r="BN11" s="309"/>
      <c r="BO11" s="309"/>
      <c r="BP11" s="309"/>
      <c r="BQ11" s="309"/>
      <c r="BR11" s="309"/>
      <c r="BS11" s="351"/>
      <c r="BT11" s="136"/>
      <c r="BU11" s="143"/>
      <c r="BV11" s="144"/>
      <c r="BW11" s="211">
        <v>4</v>
      </c>
      <c r="BX11" s="211">
        <v>2</v>
      </c>
      <c r="BY11" s="211">
        <v>1</v>
      </c>
      <c r="BZ11" s="225"/>
      <c r="CA11" s="211">
        <v>4</v>
      </c>
      <c r="CB11" s="211">
        <v>2</v>
      </c>
      <c r="CC11" s="211">
        <v>1</v>
      </c>
      <c r="CD11" s="225"/>
      <c r="CE11" s="211">
        <v>4</v>
      </c>
      <c r="CF11" s="211">
        <v>2</v>
      </c>
      <c r="CG11" s="211">
        <v>1</v>
      </c>
      <c r="CH11" s="144"/>
      <c r="CI11" s="145"/>
      <c r="CJ11" s="136"/>
      <c r="CK11" s="92"/>
      <c r="CL11" s="100"/>
      <c r="CM11" s="169"/>
      <c r="CN11" s="125" t="str">
        <f>CK7</f>
        <v>0</v>
      </c>
      <c r="CO11" s="125" t="str">
        <f>CM7</f>
        <v>1</v>
      </c>
      <c r="CP11" s="125" t="str">
        <f>CO7</f>
        <v>0</v>
      </c>
      <c r="CQ11" s="125" t="str">
        <f>CQ7</f>
        <v>1</v>
      </c>
      <c r="CR11" s="226"/>
      <c r="CS11" s="227"/>
      <c r="CT11" s="125" t="str">
        <f>CS7</f>
        <v>0</v>
      </c>
      <c r="CU11" s="125" t="str">
        <f>CT7</f>
        <v>0</v>
      </c>
      <c r="CV11" s="125" t="str">
        <f>CV7</f>
        <v>1</v>
      </c>
      <c r="CW11" s="125" t="str">
        <f>CX7</f>
        <v>1</v>
      </c>
      <c r="CX11" s="100"/>
      <c r="CY11" s="111"/>
      <c r="CZ11" s="136"/>
      <c r="DA11" s="160"/>
      <c r="DB11" s="87"/>
      <c r="DC11" s="80">
        <f>IFERROR(DC9*DC7,"")</f>
        <v>0</v>
      </c>
      <c r="DD11" s="80">
        <f>IFERROR(DD9*DD7,"")</f>
        <v>0</v>
      </c>
      <c r="DE11" s="80">
        <f>IFERROR(DE9*DE7,"")</f>
        <v>64</v>
      </c>
      <c r="DF11" s="80">
        <f>IFERROR(DF9*DF7,"")</f>
        <v>16</v>
      </c>
      <c r="DG11" s="80">
        <f>IFERROR(DG9*DG7,"")</f>
        <v>5</v>
      </c>
      <c r="DH11" s="120"/>
      <c r="DI11" s="178"/>
      <c r="DJ11" s="166"/>
      <c r="DK11" s="232"/>
      <c r="DL11" s="232"/>
      <c r="DM11" s="232"/>
      <c r="DN11" s="232"/>
      <c r="DO11" s="232"/>
      <c r="DP11" s="232"/>
      <c r="DQ11" s="232"/>
      <c r="DR11" s="232"/>
      <c r="DS11" s="232"/>
      <c r="DT11" s="232"/>
      <c r="DU11" s="232"/>
      <c r="DV11" s="232"/>
      <c r="DW11" s="232"/>
      <c r="DX11" s="232"/>
      <c r="DY11" s="232"/>
      <c r="DZ11" s="168"/>
      <c r="EA11" s="136"/>
      <c r="EB11" s="206"/>
      <c r="EC11" s="201"/>
      <c r="ED11" s="251" t="s">
        <v>2</v>
      </c>
      <c r="EE11" s="251"/>
      <c r="EF11" s="201"/>
      <c r="EG11" s="201"/>
      <c r="EH11" s="201"/>
      <c r="EI11" s="251" t="s">
        <v>2</v>
      </c>
      <c r="EJ11" s="251"/>
      <c r="EK11" s="201"/>
      <c r="EL11" s="201"/>
      <c r="EM11" s="201"/>
      <c r="EN11" s="251" t="s">
        <v>2</v>
      </c>
      <c r="EO11" s="251"/>
      <c r="EP11" s="201"/>
      <c r="EQ11" s="201"/>
      <c r="ER11" s="201"/>
      <c r="ES11" s="251" t="s">
        <v>2</v>
      </c>
      <c r="ET11" s="251"/>
      <c r="EU11" s="201"/>
      <c r="EV11" s="207"/>
      <c r="EW11" s="136"/>
      <c r="EX11" s="95"/>
      <c r="EY11" s="109"/>
      <c r="EZ11" s="117">
        <f>IF(EZ7="","",65536)</f>
        <v>65536</v>
      </c>
      <c r="FA11" s="117">
        <f>IF(FA7="","",4096)</f>
        <v>4096</v>
      </c>
      <c r="FB11" s="117">
        <f>IF(FB7="","",256)</f>
        <v>256</v>
      </c>
      <c r="FC11" s="117">
        <f>IF(FC9="","",16)</f>
        <v>16</v>
      </c>
      <c r="FD11" s="117">
        <f>IF(FD9="","",1)</f>
        <v>1</v>
      </c>
      <c r="FE11" s="112"/>
      <c r="FF11" s="136"/>
      <c r="FG11" s="133"/>
      <c r="FH11" s="133"/>
      <c r="FI11" s="133"/>
      <c r="FJ11" s="133"/>
      <c r="FK11" s="133"/>
      <c r="FL11" s="133"/>
      <c r="FM11" s="133"/>
      <c r="FN11" s="133"/>
      <c r="FO11" s="133"/>
      <c r="FP11" s="133"/>
      <c r="FQ11" s="133"/>
      <c r="FR11" s="133"/>
    </row>
    <row r="12" spans="1:174" ht="20.100000000000001" customHeight="1" thickBot="1" x14ac:dyDescent="0.4">
      <c r="A12" s="133"/>
      <c r="B12" s="216"/>
      <c r="C12" s="217"/>
      <c r="D12" s="217"/>
      <c r="E12" s="217"/>
      <c r="F12" s="218"/>
      <c r="G12" s="133"/>
      <c r="H12" s="44"/>
      <c r="I12" s="46"/>
      <c r="J12" s="46"/>
      <c r="K12" s="46"/>
      <c r="L12" s="46"/>
      <c r="M12" s="46"/>
      <c r="N12" s="46"/>
      <c r="O12" s="46"/>
      <c r="P12" s="46"/>
      <c r="Q12" s="46"/>
      <c r="R12" s="47"/>
      <c r="S12" s="136"/>
      <c r="T12" s="70"/>
      <c r="U12" s="6"/>
      <c r="V12" s="59"/>
      <c r="W12" s="59"/>
      <c r="X12" s="59"/>
      <c r="Y12" s="59"/>
      <c r="Z12" s="64">
        <f>IF(Z11=0,"",MOD(Z11,2))</f>
        <v>0</v>
      </c>
      <c r="AA12" s="62">
        <f>INT(Z11/2)</f>
        <v>3</v>
      </c>
      <c r="AB12" s="61">
        <v>2</v>
      </c>
      <c r="AC12" s="59"/>
      <c r="AD12" s="69"/>
      <c r="AE12" s="136"/>
      <c r="AF12" s="18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20"/>
      <c r="AU12" s="136"/>
      <c r="AV12" s="28"/>
      <c r="AW12" s="29"/>
      <c r="AX12" s="199"/>
      <c r="AY12" s="199">
        <f>AV8</f>
        <v>1</v>
      </c>
      <c r="AZ12" s="199">
        <f>AX8</f>
        <v>0</v>
      </c>
      <c r="BA12" s="224"/>
      <c r="BB12" s="199">
        <f>AZ8</f>
        <v>0</v>
      </c>
      <c r="BC12" s="199">
        <f>BB8</f>
        <v>1</v>
      </c>
      <c r="BD12" s="199">
        <f>BD8</f>
        <v>1</v>
      </c>
      <c r="BE12" s="224"/>
      <c r="BF12" s="199">
        <f>BE8</f>
        <v>1</v>
      </c>
      <c r="BG12" s="199">
        <f>BG8</f>
        <v>1</v>
      </c>
      <c r="BH12" s="199">
        <f>BI8</f>
        <v>0</v>
      </c>
      <c r="BI12" s="29"/>
      <c r="BJ12" s="31"/>
      <c r="BK12" s="136"/>
      <c r="BL12" s="306"/>
      <c r="BM12" s="309"/>
      <c r="BN12" s="309"/>
      <c r="BO12" s="309"/>
      <c r="BP12" s="309"/>
      <c r="BQ12" s="309"/>
      <c r="BR12" s="309"/>
      <c r="BS12" s="351"/>
      <c r="BT12" s="136"/>
      <c r="BU12" s="143"/>
      <c r="BV12" s="144"/>
      <c r="BW12" s="211"/>
      <c r="BX12" s="211" t="str">
        <f>BU7</f>
        <v>1</v>
      </c>
      <c r="BY12" s="211" t="str">
        <f>BW7</f>
        <v>1</v>
      </c>
      <c r="BZ12" s="225"/>
      <c r="CA12" s="211" t="str">
        <f>BY7</f>
        <v>1</v>
      </c>
      <c r="CB12" s="211" t="str">
        <f>CA7</f>
        <v>1</v>
      </c>
      <c r="CC12" s="211" t="str">
        <f>CC7</f>
        <v>0</v>
      </c>
      <c r="CD12" s="225"/>
      <c r="CE12" s="211" t="str">
        <f>CD7</f>
        <v>0</v>
      </c>
      <c r="CF12" s="211" t="str">
        <f>CF7</f>
        <v>0</v>
      </c>
      <c r="CG12" s="211" t="str">
        <f>CH7</f>
        <v>1</v>
      </c>
      <c r="CH12" s="144"/>
      <c r="CI12" s="145"/>
      <c r="CJ12" s="136"/>
      <c r="CK12" s="92"/>
      <c r="CL12" s="100"/>
      <c r="CM12" s="169"/>
      <c r="CN12" s="169"/>
      <c r="CO12" s="301">
        <f>SUMIF(CN11:CQ11,"1",CN10:CQ10)</f>
        <v>5</v>
      </c>
      <c r="CP12" s="301"/>
      <c r="CQ12" s="174"/>
      <c r="CR12" s="169"/>
      <c r="CS12" s="169"/>
      <c r="CT12" s="175"/>
      <c r="CU12" s="303">
        <f>SUMIF(CT11:CW11,"1",CT10:CW10)</f>
        <v>3</v>
      </c>
      <c r="CV12" s="303"/>
      <c r="CW12" s="169"/>
      <c r="CX12" s="100"/>
      <c r="CY12" s="111"/>
      <c r="CZ12" s="136"/>
      <c r="DA12" s="160"/>
      <c r="DB12" s="87"/>
      <c r="DC12" s="88"/>
      <c r="DD12" s="88"/>
      <c r="DE12" s="88"/>
      <c r="DF12" s="88"/>
      <c r="DG12" s="88"/>
      <c r="DH12" s="120"/>
      <c r="DI12" s="178"/>
      <c r="DJ12" s="190"/>
      <c r="DK12" s="230">
        <f>IF(DL9&lt;=0,"",INT(DL9/DK7))</f>
        <v>0</v>
      </c>
      <c r="DL12" s="230">
        <f>IF(DL9&lt;=0,"",INT((DL9-SUMPRODUCT(DK7,DK12))/DL7))</f>
        <v>0</v>
      </c>
      <c r="DM12" s="230">
        <f>IF(DL9&lt;=0,"",INT((DL9-SUMPRODUCT(DK7:DL7,DK12:DL12))/DM7))</f>
        <v>0</v>
      </c>
      <c r="DN12" s="231"/>
      <c r="DO12" s="230">
        <f>INT(DP9/DO7)</f>
        <v>0</v>
      </c>
      <c r="DP12" s="230">
        <f>INT((DP9-SUMPRODUCT(DO7,DO12))/DP7)</f>
        <v>1</v>
      </c>
      <c r="DQ12" s="230">
        <f>INT((DP9-SUMPRODUCT(DO7:DP7,DO12:DP12))/DQ7)</f>
        <v>0</v>
      </c>
      <c r="DR12" s="231"/>
      <c r="DS12" s="230">
        <f>INT(DT9/DS7)</f>
        <v>1</v>
      </c>
      <c r="DT12" s="230">
        <f>INT((DT9-SUMPRODUCT(DS7,DS12))/DT7)</f>
        <v>0</v>
      </c>
      <c r="DU12" s="230">
        <f>INT((DT9-SUMPRODUCT(DS7:DT7,DS12:DT12))/DU7)</f>
        <v>1</v>
      </c>
      <c r="DV12" s="231"/>
      <c r="DW12" s="230">
        <f>INT(DX9/DW7)</f>
        <v>1</v>
      </c>
      <c r="DX12" s="230">
        <f>INT((DX9-SUMPRODUCT(DW7,DW12))/DX7)</f>
        <v>0</v>
      </c>
      <c r="DY12" s="230">
        <f>INT((DX9-SUMPRODUCT(DW7:DX7,DW12:DX12))/DY7)</f>
        <v>0</v>
      </c>
      <c r="DZ12" s="193"/>
      <c r="EA12" s="136"/>
      <c r="EB12" s="206"/>
      <c r="EC12" s="235"/>
      <c r="ED12" s="241">
        <f>IF(ED9="A",10,IF(ED9="B",11,IF(ED9="C",12,IF(ED9="D",13,IF(ED9="E",14,IF(ED9="F",15,ED9))))))</f>
        <v>13</v>
      </c>
      <c r="EE12" s="242"/>
      <c r="EF12" s="235"/>
      <c r="EG12" s="235"/>
      <c r="EH12" s="235"/>
      <c r="EI12" s="241">
        <f>IF(EI9="A",10,IF(EI9="B",11,IF(EI9="C",12,IF(EI9="D",13,IF(EI9="E",14,IF(EI9="F",15,EI9))))))</f>
        <v>12</v>
      </c>
      <c r="EJ12" s="242"/>
      <c r="EK12" s="235"/>
      <c r="EL12" s="235"/>
      <c r="EM12" s="235"/>
      <c r="EN12" s="241" t="str">
        <f>IF(EN9="A",10,IF(EN9="B",11,IF(EN9="C",12,IF(EN9="D",13,IF(EN9="E",14,IF(EN9="F",15,EN9))))))</f>
        <v>5</v>
      </c>
      <c r="EO12" s="242"/>
      <c r="EP12" s="235"/>
      <c r="EQ12" s="235"/>
      <c r="ER12" s="235"/>
      <c r="ES12" s="241" t="str">
        <f>IF(ES9="A",10,IF(ES9="B",11,IF(ES9="C",12,IF(ES9="D",13,IF(ES9="E",14,IF(ES9="F",15,ES9))))))</f>
        <v>2</v>
      </c>
      <c r="ET12" s="242"/>
      <c r="EU12" s="235"/>
      <c r="EV12" s="207"/>
      <c r="EW12" s="136"/>
      <c r="EX12" s="95"/>
      <c r="EY12" s="101"/>
      <c r="EZ12" s="117">
        <f>IFERROR(EZ11*EZ9,"")</f>
        <v>0</v>
      </c>
      <c r="FA12" s="117" t="str">
        <f>IFERROR(FA11*FA9,"")</f>
        <v/>
      </c>
      <c r="FB12" s="117">
        <f>IFERROR(FB11*FB9,"")</f>
        <v>256</v>
      </c>
      <c r="FC12" s="117">
        <f>IFERROR(FC11*FC9,"")</f>
        <v>32</v>
      </c>
      <c r="FD12" s="117">
        <f>IFERROR(FD11*FD9,"")</f>
        <v>3</v>
      </c>
      <c r="FE12" s="112"/>
      <c r="FF12" s="136"/>
      <c r="FG12" s="133"/>
      <c r="FH12" s="133"/>
      <c r="FI12" s="133"/>
      <c r="FJ12" s="133"/>
      <c r="FK12" s="133"/>
      <c r="FL12" s="133"/>
      <c r="FM12" s="133"/>
      <c r="FN12" s="133"/>
      <c r="FO12" s="133"/>
      <c r="FP12" s="133"/>
      <c r="FQ12" s="133"/>
      <c r="FR12" s="133"/>
    </row>
    <row r="13" spans="1:174" ht="20.100000000000001" customHeight="1" thickBot="1" x14ac:dyDescent="0.4">
      <c r="A13" s="133"/>
      <c r="B13" s="216"/>
      <c r="C13" s="217"/>
      <c r="D13" s="217"/>
      <c r="E13" s="217"/>
      <c r="F13" s="218"/>
      <c r="G13" s="133"/>
      <c r="H13" s="44"/>
      <c r="I13" s="46"/>
      <c r="J13" s="46"/>
      <c r="K13" s="46"/>
      <c r="L13" s="46"/>
      <c r="M13" s="46"/>
      <c r="N13" s="46"/>
      <c r="O13" s="46"/>
      <c r="P13" s="46"/>
      <c r="Q13" s="46"/>
      <c r="R13" s="47"/>
      <c r="S13" s="136"/>
      <c r="T13" s="70"/>
      <c r="U13" s="6"/>
      <c r="V13" s="59"/>
      <c r="W13" s="59"/>
      <c r="X13" s="59"/>
      <c r="Y13" s="59"/>
      <c r="Z13" s="59"/>
      <c r="AA13" s="64">
        <f>IF(AA12=0,"",MOD(AA12,2))</f>
        <v>1</v>
      </c>
      <c r="AB13" s="62">
        <f>INT(AA12/2)</f>
        <v>1</v>
      </c>
      <c r="AC13" s="61">
        <v>2</v>
      </c>
      <c r="AD13" s="71"/>
      <c r="AE13" s="136"/>
      <c r="AF13" s="18"/>
      <c r="AG13" s="19"/>
      <c r="AH13" s="19"/>
      <c r="AI13" s="19"/>
      <c r="AJ13" s="311">
        <f>SUMIF(AI11:AL11,"&gt;0",AI10:AL10)</f>
        <v>11</v>
      </c>
      <c r="AK13" s="311"/>
      <c r="AL13" s="38"/>
      <c r="AM13" s="38"/>
      <c r="AN13" s="19"/>
      <c r="AO13" s="38"/>
      <c r="AP13" s="311">
        <f>SUMIF(AO11:AR11,"&gt;0",AO10:AR10)</f>
        <v>13</v>
      </c>
      <c r="AQ13" s="311"/>
      <c r="AR13" s="19"/>
      <c r="AS13" s="19"/>
      <c r="AT13" s="20"/>
      <c r="AU13" s="136"/>
      <c r="AV13" s="28"/>
      <c r="AW13" s="29"/>
      <c r="AX13" s="29"/>
      <c r="AY13" s="132" t="s">
        <v>2</v>
      </c>
      <c r="AZ13" s="29"/>
      <c r="BA13" s="35"/>
      <c r="BB13" s="35"/>
      <c r="BC13" s="132" t="s">
        <v>2</v>
      </c>
      <c r="BD13" s="29"/>
      <c r="BE13" s="35"/>
      <c r="BF13" s="35"/>
      <c r="BG13" s="132" t="s">
        <v>2</v>
      </c>
      <c r="BH13" s="29"/>
      <c r="BI13" s="29"/>
      <c r="BJ13" s="31"/>
      <c r="BK13" s="136"/>
      <c r="BL13" s="307"/>
      <c r="BM13" s="310"/>
      <c r="BN13" s="310"/>
      <c r="BO13" s="310"/>
      <c r="BP13" s="310"/>
      <c r="BQ13" s="310"/>
      <c r="BR13" s="310"/>
      <c r="BS13" s="352"/>
      <c r="BT13" s="136"/>
      <c r="BU13" s="143"/>
      <c r="BV13" s="144"/>
      <c r="BW13" s="144"/>
      <c r="BX13" s="152" t="s">
        <v>2</v>
      </c>
      <c r="BY13" s="144"/>
      <c r="BZ13" s="153"/>
      <c r="CA13" s="153"/>
      <c r="CB13" s="152" t="s">
        <v>2</v>
      </c>
      <c r="CC13" s="144"/>
      <c r="CD13" s="153"/>
      <c r="CE13" s="153"/>
      <c r="CF13" s="152" t="s">
        <v>2</v>
      </c>
      <c r="CG13" s="144"/>
      <c r="CH13" s="144"/>
      <c r="CI13" s="145"/>
      <c r="CJ13" s="136"/>
      <c r="CK13" s="92"/>
      <c r="CL13" s="100"/>
      <c r="CM13" s="100"/>
      <c r="CN13" s="100"/>
      <c r="CO13" s="302"/>
      <c r="CP13" s="302"/>
      <c r="CQ13" s="107"/>
      <c r="CR13" s="171"/>
      <c r="CS13" s="100"/>
      <c r="CT13" s="171"/>
      <c r="CU13" s="304"/>
      <c r="CV13" s="304"/>
      <c r="CW13" s="100"/>
      <c r="CX13" s="100"/>
      <c r="CY13" s="111"/>
      <c r="CZ13" s="136"/>
      <c r="DA13" s="160"/>
      <c r="DB13" s="87"/>
      <c r="DC13" s="79"/>
      <c r="DD13" s="79"/>
      <c r="DE13" s="84" t="s">
        <v>2</v>
      </c>
      <c r="DF13" s="79"/>
      <c r="DG13" s="79"/>
      <c r="DH13" s="120"/>
      <c r="DI13" s="178"/>
      <c r="DJ13" s="190"/>
      <c r="DK13" s="183"/>
      <c r="DL13" s="183"/>
      <c r="DM13" s="183"/>
      <c r="DN13" s="183"/>
      <c r="DO13" s="183"/>
      <c r="DP13" s="183"/>
      <c r="DQ13" s="183"/>
      <c r="DR13" s="183"/>
      <c r="DS13" s="183"/>
      <c r="DT13" s="183"/>
      <c r="DU13" s="183"/>
      <c r="DV13" s="183"/>
      <c r="DW13" s="183"/>
      <c r="DX13" s="183"/>
      <c r="DY13" s="183"/>
      <c r="DZ13" s="193"/>
      <c r="EA13" s="136"/>
      <c r="EB13" s="206"/>
      <c r="EC13" s="235"/>
      <c r="ED13" s="243"/>
      <c r="EE13" s="244"/>
      <c r="EF13" s="235"/>
      <c r="EG13" s="235"/>
      <c r="EH13" s="235"/>
      <c r="EI13" s="243"/>
      <c r="EJ13" s="244"/>
      <c r="EK13" s="235"/>
      <c r="EL13" s="235"/>
      <c r="EM13" s="235"/>
      <c r="EN13" s="243"/>
      <c r="EO13" s="244"/>
      <c r="EP13" s="235"/>
      <c r="EQ13" s="235"/>
      <c r="ER13" s="235"/>
      <c r="ES13" s="243"/>
      <c r="ET13" s="244"/>
      <c r="EU13" s="235"/>
      <c r="EV13" s="207"/>
      <c r="EW13" s="136"/>
      <c r="EX13" s="95"/>
      <c r="EY13" s="101"/>
      <c r="EZ13" s="130" t="str">
        <f t="shared" ref="EZ13:FC13" si="5">IF(ISBLANK(EZ9),"1","")</f>
        <v/>
      </c>
      <c r="FA13" s="126" t="str">
        <f t="shared" si="5"/>
        <v/>
      </c>
      <c r="FB13" s="131"/>
      <c r="FC13" s="126" t="str">
        <f t="shared" si="5"/>
        <v/>
      </c>
      <c r="FD13" s="126" t="str">
        <f>IF(ISBLANK(FD9),"1","")</f>
        <v/>
      </c>
      <c r="FE13" s="112"/>
      <c r="FF13" s="136"/>
      <c r="FG13" s="133"/>
      <c r="FH13" s="133"/>
      <c r="FI13" s="133"/>
      <c r="FJ13" s="133"/>
      <c r="FK13" s="133"/>
      <c r="FL13" s="133"/>
      <c r="FM13" s="133"/>
      <c r="FN13" s="133"/>
      <c r="FO13" s="133"/>
      <c r="FP13" s="133"/>
      <c r="FQ13" s="133"/>
      <c r="FR13" s="133"/>
    </row>
    <row r="14" spans="1:174" ht="20.100000000000001" customHeight="1" thickBot="1" x14ac:dyDescent="0.45">
      <c r="A14" s="133"/>
      <c r="B14" s="216"/>
      <c r="C14" s="217"/>
      <c r="D14" s="217"/>
      <c r="E14" s="217"/>
      <c r="F14" s="218"/>
      <c r="G14" s="133"/>
      <c r="H14" s="44"/>
      <c r="I14" s="46"/>
      <c r="J14" s="46"/>
      <c r="K14" s="46"/>
      <c r="L14" s="46"/>
      <c r="M14" s="46"/>
      <c r="N14" s="46"/>
      <c r="O14" s="46"/>
      <c r="P14" s="46"/>
      <c r="Q14" s="46"/>
      <c r="R14" s="47"/>
      <c r="S14" s="136"/>
      <c r="T14" s="70"/>
      <c r="U14" s="6"/>
      <c r="V14" s="59"/>
      <c r="W14" s="59"/>
      <c r="X14" s="59"/>
      <c r="Y14" s="59"/>
      <c r="Z14" s="59"/>
      <c r="AA14" s="59"/>
      <c r="AB14" s="64">
        <f>IF(AB13=0,"",MOD(AB13,2))</f>
        <v>1</v>
      </c>
      <c r="AC14" s="62">
        <f>INT(AB13/2)</f>
        <v>0</v>
      </c>
      <c r="AD14" s="72">
        <v>2</v>
      </c>
      <c r="AE14" s="136"/>
      <c r="AF14" s="18"/>
      <c r="AG14" s="19"/>
      <c r="AH14" s="19"/>
      <c r="AI14" s="39"/>
      <c r="AJ14" s="345" t="s">
        <v>2</v>
      </c>
      <c r="AK14" s="345"/>
      <c r="AL14" s="39"/>
      <c r="AM14" s="39"/>
      <c r="AN14" s="39"/>
      <c r="AO14" s="39"/>
      <c r="AP14" s="345" t="s">
        <v>2</v>
      </c>
      <c r="AQ14" s="345"/>
      <c r="AR14" s="39"/>
      <c r="AS14" s="19"/>
      <c r="AT14" s="20"/>
      <c r="AU14" s="136"/>
      <c r="AV14" s="28"/>
      <c r="AW14" s="29"/>
      <c r="AX14" s="323">
        <f>SUMIF(AX12:AZ12,"&gt;0",AX11:AZ11)</f>
        <v>2</v>
      </c>
      <c r="AY14" s="324"/>
      <c r="AZ14" s="325"/>
      <c r="BA14" s="36"/>
      <c r="BB14" s="323">
        <f>SUMIF(BA12:BD12,"&gt;0",BA11:BD11)</f>
        <v>3</v>
      </c>
      <c r="BC14" s="324"/>
      <c r="BD14" s="325"/>
      <c r="BE14" s="36"/>
      <c r="BF14" s="323">
        <f>SUMIF(BF12:BH12,"&gt;0",BF11:BH11)</f>
        <v>6</v>
      </c>
      <c r="BG14" s="324"/>
      <c r="BH14" s="325"/>
      <c r="BI14" s="29"/>
      <c r="BJ14" s="31"/>
      <c r="BK14" s="136"/>
      <c r="BL14" s="140">
        <f>IF(COUNTIF(BL7:BL8,)&gt;0," ",BL7)</f>
        <v>128</v>
      </c>
      <c r="BM14" s="42" t="str">
        <f t="shared" ref="BM14:BS14" si="6">IF(COUNTIF(BM7:BM8,)&gt;0," ",BM7)</f>
        <v xml:space="preserve"> </v>
      </c>
      <c r="BN14" s="42">
        <f t="shared" si="6"/>
        <v>32</v>
      </c>
      <c r="BO14" s="42" t="str">
        <f t="shared" si="6"/>
        <v xml:space="preserve"> </v>
      </c>
      <c r="BP14" s="42">
        <f t="shared" si="6"/>
        <v>8</v>
      </c>
      <c r="BQ14" s="42">
        <f t="shared" si="6"/>
        <v>4</v>
      </c>
      <c r="BR14" s="42">
        <f>IF(COUNTIF(BR7:BR8,)&gt;0," ",BR7)</f>
        <v>2</v>
      </c>
      <c r="BS14" s="155">
        <f t="shared" si="6"/>
        <v>1</v>
      </c>
      <c r="BT14" s="136"/>
      <c r="BU14" s="143"/>
      <c r="BV14" s="144"/>
      <c r="BW14" s="241">
        <f>SUMIF(BW12:BY12,"1",BW11:BY11)</f>
        <v>3</v>
      </c>
      <c r="BX14" s="329"/>
      <c r="BY14" s="242"/>
      <c r="BZ14" s="154"/>
      <c r="CA14" s="241">
        <f>SUMIF(CA12:CC12,"1",CA11:CC11)</f>
        <v>6</v>
      </c>
      <c r="CB14" s="329"/>
      <c r="CC14" s="242"/>
      <c r="CD14" s="154"/>
      <c r="CE14" s="241">
        <f>SUMIF(CE12:CG12,"1",CE11:CG11)</f>
        <v>1</v>
      </c>
      <c r="CF14" s="329"/>
      <c r="CG14" s="242"/>
      <c r="CH14" s="144"/>
      <c r="CI14" s="145"/>
      <c r="CJ14" s="136"/>
      <c r="CK14" s="92"/>
      <c r="CL14" s="100"/>
      <c r="CM14" s="170"/>
      <c r="CN14" s="170"/>
      <c r="CO14" s="331">
        <f>IF(CO12=10,"A",IF(CO12=11,"B",IF(CO12=12,"C",IF(CO12=13,"D",IF(CO12=14,"E",IF(CO12=15,"F",CO12))))))</f>
        <v>5</v>
      </c>
      <c r="CP14" s="332"/>
      <c r="CQ14" s="171"/>
      <c r="CR14" s="171"/>
      <c r="CS14" s="170"/>
      <c r="CT14" s="176"/>
      <c r="CU14" s="331">
        <f>IF(CU12=10,"A",IF(CU12=11,"B",IF(CU12=12,"C",IF(CU12=13,"D",IF(CU12=14,"E",IF(CU12=15,"F",CU12))))))</f>
        <v>3</v>
      </c>
      <c r="CV14" s="332"/>
      <c r="CW14" s="170"/>
      <c r="CX14" s="100"/>
      <c r="CY14" s="111"/>
      <c r="CZ14" s="136"/>
      <c r="DA14" s="84"/>
      <c r="DB14" s="84"/>
      <c r="DC14" s="339">
        <f>SUM(DC11:DG11)</f>
        <v>85</v>
      </c>
      <c r="DD14" s="340"/>
      <c r="DE14" s="340"/>
      <c r="DF14" s="340"/>
      <c r="DG14" s="341"/>
      <c r="DH14" s="121"/>
      <c r="DI14" s="179"/>
      <c r="DJ14" s="190"/>
      <c r="DK14" s="191"/>
      <c r="DL14" s="191"/>
      <c r="DM14" s="191"/>
      <c r="DN14" s="191"/>
      <c r="DO14" s="191"/>
      <c r="DP14" s="191"/>
      <c r="DQ14" s="191"/>
      <c r="DR14" s="191"/>
      <c r="DS14" s="191"/>
      <c r="DT14" s="184"/>
      <c r="DU14" s="192"/>
      <c r="DV14" s="192"/>
      <c r="DW14" s="192"/>
      <c r="DX14" s="192"/>
      <c r="DY14" s="192"/>
      <c r="DZ14" s="194"/>
      <c r="EA14" s="136"/>
      <c r="EB14" s="206"/>
      <c r="EC14" s="235"/>
      <c r="ED14" s="235"/>
      <c r="EE14" s="235"/>
      <c r="EF14" s="235"/>
      <c r="EG14" s="235"/>
      <c r="EH14" s="235"/>
      <c r="EI14" s="235"/>
      <c r="EJ14" s="235"/>
      <c r="EK14" s="235"/>
      <c r="EL14" s="235"/>
      <c r="EM14" s="235"/>
      <c r="EN14" s="235"/>
      <c r="EO14" s="235"/>
      <c r="EP14" s="235"/>
      <c r="EQ14" s="235"/>
      <c r="ER14" s="235"/>
      <c r="ES14" s="235"/>
      <c r="ET14" s="235"/>
      <c r="EU14" s="235"/>
      <c r="EV14" s="207"/>
      <c r="EW14" s="136"/>
      <c r="EX14" s="94"/>
      <c r="EY14" s="198"/>
      <c r="EZ14" s="100"/>
      <c r="FA14" s="100"/>
      <c r="FB14" s="198" t="s">
        <v>2</v>
      </c>
      <c r="FC14" s="100"/>
      <c r="FD14" s="100"/>
      <c r="FE14" s="113"/>
      <c r="FF14" s="136"/>
      <c r="FG14" s="133"/>
      <c r="FH14" s="133"/>
      <c r="FI14" s="133"/>
      <c r="FJ14" s="133"/>
      <c r="FK14" s="133"/>
      <c r="FL14" s="133"/>
      <c r="FM14" s="133"/>
      <c r="FN14" s="133"/>
      <c r="FO14" s="133"/>
      <c r="FP14" s="133"/>
      <c r="FQ14" s="133"/>
      <c r="FR14" s="133"/>
    </row>
    <row r="15" spans="1:174" ht="20.100000000000001" customHeight="1" thickTop="1" thickBot="1" x14ac:dyDescent="0.45">
      <c r="A15" s="133"/>
      <c r="B15" s="216"/>
      <c r="C15" s="217"/>
      <c r="D15" s="217"/>
      <c r="E15" s="217"/>
      <c r="F15" s="218"/>
      <c r="G15" s="133"/>
      <c r="H15" s="44"/>
      <c r="I15" s="46"/>
      <c r="J15" s="46"/>
      <c r="K15" s="46"/>
      <c r="L15" s="46"/>
      <c r="M15" s="46"/>
      <c r="N15" s="46"/>
      <c r="O15" s="46"/>
      <c r="P15" s="46"/>
      <c r="Q15" s="46"/>
      <c r="R15" s="47"/>
      <c r="S15" s="136"/>
      <c r="T15" s="70"/>
      <c r="U15" s="6"/>
      <c r="V15" s="6"/>
      <c r="W15" s="6"/>
      <c r="X15" s="6"/>
      <c r="Y15" s="7"/>
      <c r="Z15" s="7"/>
      <c r="AA15" s="6"/>
      <c r="AB15" s="56"/>
      <c r="AC15" s="64" t="str">
        <f>IF(AC14=0,"",MOD(AC14,2))</f>
        <v/>
      </c>
      <c r="AD15" s="73">
        <f>INT(AC14/2)</f>
        <v>0</v>
      </c>
      <c r="AE15" s="136"/>
      <c r="AF15" s="18"/>
      <c r="AG15" s="19"/>
      <c r="AH15" s="19"/>
      <c r="AI15" s="39"/>
      <c r="AJ15" s="299" t="str">
        <f>IF(AJ13=10,"A",IF(AJ13=11,"B",IF(AJ13=12,"C",IF(AJ13=13,"D",IF(AJ13=14,"E",IF(AJ13=15,"F",AJ13))))))</f>
        <v>B</v>
      </c>
      <c r="AK15" s="300"/>
      <c r="AL15" s="39"/>
      <c r="AM15" s="39"/>
      <c r="AN15" s="39"/>
      <c r="AO15" s="39"/>
      <c r="AP15" s="299" t="str">
        <f>IF(AP13=10,"A",IF(AP13=11,"B",IF(AP13=12,"C",IF(AP13=13,"D",IF(AP13=14,"E",IF(AP13=15,"F",AP13))))))</f>
        <v>D</v>
      </c>
      <c r="AQ15" s="300"/>
      <c r="AR15" s="39"/>
      <c r="AS15" s="19"/>
      <c r="AT15" s="20"/>
      <c r="AU15" s="136"/>
      <c r="AV15" s="28"/>
      <c r="AW15" s="29"/>
      <c r="AX15" s="326"/>
      <c r="AY15" s="327"/>
      <c r="AZ15" s="328"/>
      <c r="BA15" s="36"/>
      <c r="BB15" s="326"/>
      <c r="BC15" s="327"/>
      <c r="BD15" s="328"/>
      <c r="BE15" s="36"/>
      <c r="BF15" s="326"/>
      <c r="BG15" s="327"/>
      <c r="BH15" s="328"/>
      <c r="BI15" s="29"/>
      <c r="BJ15" s="31"/>
      <c r="BK15" s="136"/>
      <c r="BL15" s="157" t="str">
        <f>IF(BL8&gt;"0","+","")</f>
        <v>+</v>
      </c>
      <c r="BM15" s="156" t="str">
        <f t="shared" ref="BM15:BS15" si="7">IF(BM8&gt;"0","+","")</f>
        <v/>
      </c>
      <c r="BN15" s="156" t="str">
        <f t="shared" si="7"/>
        <v>+</v>
      </c>
      <c r="BO15" s="156" t="str">
        <f t="shared" si="7"/>
        <v/>
      </c>
      <c r="BP15" s="156" t="str">
        <f t="shared" si="7"/>
        <v>+</v>
      </c>
      <c r="BQ15" s="156" t="str">
        <f t="shared" si="7"/>
        <v>+</v>
      </c>
      <c r="BR15" s="156" t="str">
        <f t="shared" si="7"/>
        <v>+</v>
      </c>
      <c r="BS15" s="156" t="str">
        <f t="shared" si="7"/>
        <v>+</v>
      </c>
      <c r="BT15" s="136"/>
      <c r="BU15" s="143"/>
      <c r="BV15" s="144"/>
      <c r="BW15" s="243"/>
      <c r="BX15" s="330"/>
      <c r="BY15" s="244"/>
      <c r="BZ15" s="154"/>
      <c r="CA15" s="243"/>
      <c r="CB15" s="330"/>
      <c r="CC15" s="244"/>
      <c r="CD15" s="154"/>
      <c r="CE15" s="243"/>
      <c r="CF15" s="330"/>
      <c r="CG15" s="244"/>
      <c r="CH15" s="144"/>
      <c r="CI15" s="145"/>
      <c r="CJ15" s="136"/>
      <c r="CK15" s="92"/>
      <c r="CL15" s="100"/>
      <c r="CM15" s="170"/>
      <c r="CN15" s="170"/>
      <c r="CO15" s="333"/>
      <c r="CP15" s="334"/>
      <c r="CQ15" s="170"/>
      <c r="CR15" s="170"/>
      <c r="CS15" s="170"/>
      <c r="CT15" s="176"/>
      <c r="CU15" s="333"/>
      <c r="CV15" s="334"/>
      <c r="CW15" s="170"/>
      <c r="CX15" s="100"/>
      <c r="CY15" s="111"/>
      <c r="CZ15" s="136"/>
      <c r="DA15" s="85"/>
      <c r="DB15" s="85"/>
      <c r="DC15" s="342"/>
      <c r="DD15" s="343"/>
      <c r="DE15" s="343"/>
      <c r="DF15" s="343"/>
      <c r="DG15" s="344"/>
      <c r="DH15" s="122"/>
      <c r="DI15" s="180"/>
      <c r="DJ15" s="190"/>
      <c r="DK15" s="191"/>
      <c r="DL15" s="191"/>
      <c r="DM15" s="191"/>
      <c r="DN15" s="191"/>
      <c r="DO15" s="191"/>
      <c r="DP15" s="191"/>
      <c r="DQ15" s="191"/>
      <c r="DR15" s="191"/>
      <c r="DS15" s="191"/>
      <c r="DT15" s="195"/>
      <c r="DU15" s="195"/>
      <c r="DV15" s="195"/>
      <c r="DW15" s="195"/>
      <c r="DX15" s="195"/>
      <c r="DY15" s="195"/>
      <c r="DZ15" s="196"/>
      <c r="EA15" s="136"/>
      <c r="EB15" s="206"/>
      <c r="EC15" s="211">
        <f>INT(ED12/EC7)</f>
        <v>1</v>
      </c>
      <c r="ED15" s="211">
        <f>INT((ED12-SUMPRODUCT(EC7,EC15))/ED7)</f>
        <v>1</v>
      </c>
      <c r="EE15" s="211">
        <f>INT((ED12-SUMPRODUCT(EC7:ED7,EC15:ED15))/EE7)</f>
        <v>0</v>
      </c>
      <c r="EF15" s="211">
        <f>INT((ED12-SUMPRODUCT(EC7:EE7,EC15:EE15))/EF7)</f>
        <v>1</v>
      </c>
      <c r="EG15" s="201"/>
      <c r="EH15" s="211">
        <f>INT(EI12/EH7)</f>
        <v>1</v>
      </c>
      <c r="EI15" s="211">
        <f>INT((EI12-SUMPRODUCT(EH7,EH15))/EI7)</f>
        <v>1</v>
      </c>
      <c r="EJ15" s="211">
        <f>INT((EI12-SUMPRODUCT(EH7:EI7,EH15:EI15))/EJ7)</f>
        <v>0</v>
      </c>
      <c r="EK15" s="211">
        <f>INT((EI12-SUMPRODUCT(EH7:EJ7,EH15:EJ15))/EK7)</f>
        <v>0</v>
      </c>
      <c r="EL15" s="201"/>
      <c r="EM15" s="211">
        <f>INT(EN12/EM7)</f>
        <v>0</v>
      </c>
      <c r="EN15" s="211">
        <f>INT((EN12-SUMPRODUCT(EM7,EM15))/EN7)</f>
        <v>1</v>
      </c>
      <c r="EO15" s="211">
        <f>INT((EN12-SUMPRODUCT(EM7:EN7,EM15:EN15))/EO7)</f>
        <v>0</v>
      </c>
      <c r="EP15" s="211">
        <f>INT((EN12-SUMPRODUCT(EM7:EO7,EM15:EO15))/EP7)</f>
        <v>1</v>
      </c>
      <c r="EQ15" s="201"/>
      <c r="ER15" s="211">
        <f>INT(ES12/ER7)</f>
        <v>0</v>
      </c>
      <c r="ES15" s="211">
        <f>INT((ES12-SUMPRODUCT(ER7,ER15))/ES7)</f>
        <v>0</v>
      </c>
      <c r="ET15" s="211">
        <f>INT((ES12-SUMPRODUCT(ER7:ES7,ER15:ES15))/ET7)</f>
        <v>1</v>
      </c>
      <c r="EU15" s="211">
        <f>INT((ES12-SUMPRODUCT(ER7:ET7,ER15:ET15))/EU7)</f>
        <v>0</v>
      </c>
      <c r="EV15" s="207"/>
      <c r="EW15" s="136"/>
      <c r="EX15" s="96"/>
      <c r="EY15" s="102"/>
      <c r="EZ15" s="102"/>
      <c r="FA15" s="318">
        <f>SUM(EZ12:FD12)</f>
        <v>291</v>
      </c>
      <c r="FB15" s="319"/>
      <c r="FC15" s="320"/>
      <c r="FD15" s="100"/>
      <c r="FE15" s="114"/>
      <c r="FF15" s="136"/>
      <c r="FG15" s="133"/>
      <c r="FH15" s="133"/>
      <c r="FI15" s="133"/>
      <c r="FJ15" s="133"/>
      <c r="FK15" s="133"/>
      <c r="FL15" s="133"/>
      <c r="FM15" s="133"/>
      <c r="FN15" s="133"/>
      <c r="FO15" s="133"/>
      <c r="FP15" s="133"/>
      <c r="FQ15" s="133"/>
      <c r="FR15" s="133"/>
    </row>
    <row r="16" spans="1:174" ht="20.100000000000001" customHeight="1" thickBot="1" x14ac:dyDescent="0.45">
      <c r="A16" s="133"/>
      <c r="B16" s="216"/>
      <c r="C16" s="217"/>
      <c r="D16" s="217"/>
      <c r="E16" s="217"/>
      <c r="F16" s="218"/>
      <c r="G16" s="133"/>
      <c r="H16" s="44"/>
      <c r="I16" s="46"/>
      <c r="J16" s="46"/>
      <c r="K16" s="46"/>
      <c r="L16" s="46"/>
      <c r="M16" s="46"/>
      <c r="N16" s="46"/>
      <c r="O16" s="46"/>
      <c r="P16" s="46"/>
      <c r="Q16" s="46"/>
      <c r="R16" s="47"/>
      <c r="S16" s="136"/>
      <c r="T16" s="70"/>
      <c r="U16" s="6"/>
      <c r="V16" s="6"/>
      <c r="W16" s="6"/>
      <c r="X16" s="8"/>
      <c r="Y16" s="8"/>
      <c r="Z16" s="8"/>
      <c r="AA16" s="8"/>
      <c r="AB16" s="56"/>
      <c r="AC16" s="57"/>
      <c r="AD16" s="73" t="str">
        <f>IF(AD15=0,"",MOD(AD15,2))</f>
        <v/>
      </c>
      <c r="AE16" s="136"/>
      <c r="AF16" s="18"/>
      <c r="AG16" s="19"/>
      <c r="AH16" s="19"/>
      <c r="AI16" s="19"/>
      <c r="AJ16" s="128"/>
      <c r="AK16" s="128"/>
      <c r="AL16" s="40"/>
      <c r="AM16" s="41"/>
      <c r="AN16" s="41"/>
      <c r="AO16" s="40"/>
      <c r="AP16" s="128"/>
      <c r="AQ16" s="128"/>
      <c r="AR16" s="19"/>
      <c r="AS16" s="19"/>
      <c r="AT16" s="20"/>
      <c r="AU16" s="136"/>
      <c r="AV16" s="28"/>
      <c r="AW16" s="29"/>
      <c r="AX16" s="29"/>
      <c r="AY16" s="29"/>
      <c r="AZ16" s="29"/>
      <c r="BA16" s="321"/>
      <c r="BB16" s="321"/>
      <c r="BC16" s="29"/>
      <c r="BD16" s="29"/>
      <c r="BE16" s="321"/>
      <c r="BF16" s="321"/>
      <c r="BG16" s="29"/>
      <c r="BH16" s="29"/>
      <c r="BI16" s="29"/>
      <c r="BJ16" s="31"/>
      <c r="BK16" s="136"/>
      <c r="BL16" s="15"/>
      <c r="BM16" s="10"/>
      <c r="BN16" s="10"/>
      <c r="BO16" s="10"/>
      <c r="BP16" s="10"/>
      <c r="BQ16" s="10"/>
      <c r="BR16" s="10"/>
      <c r="BS16" s="10"/>
      <c r="BT16" s="136"/>
      <c r="BU16" s="143"/>
      <c r="BV16" s="144"/>
      <c r="BW16" s="144"/>
      <c r="BX16" s="144"/>
      <c r="BY16" s="144"/>
      <c r="BZ16" s="322"/>
      <c r="CA16" s="322"/>
      <c r="CB16" s="144"/>
      <c r="CC16" s="144"/>
      <c r="CD16" s="322"/>
      <c r="CE16" s="322"/>
      <c r="CF16" s="144"/>
      <c r="CG16" s="144"/>
      <c r="CH16" s="144"/>
      <c r="CI16" s="145"/>
      <c r="CJ16" s="136"/>
      <c r="CK16" s="92"/>
      <c r="CL16" s="100"/>
      <c r="CM16" s="100"/>
      <c r="CN16" s="100"/>
      <c r="CO16" s="100"/>
      <c r="CP16" s="173"/>
      <c r="CQ16" s="173"/>
      <c r="CR16" s="100"/>
      <c r="CS16" s="100"/>
      <c r="CT16" s="173"/>
      <c r="CU16" s="173"/>
      <c r="CV16" s="100"/>
      <c r="CW16" s="100"/>
      <c r="CX16" s="100"/>
      <c r="CY16" s="111"/>
      <c r="CZ16" s="136"/>
      <c r="DA16" s="86"/>
      <c r="DB16" s="86"/>
      <c r="DC16" s="86"/>
      <c r="DD16" s="86"/>
      <c r="DE16" s="86"/>
      <c r="DF16" s="86"/>
      <c r="DG16" s="86"/>
      <c r="DH16" s="123"/>
      <c r="DI16" s="181"/>
      <c r="DJ16" s="190"/>
      <c r="DK16" s="191"/>
      <c r="DL16" s="245" t="s">
        <v>5</v>
      </c>
      <c r="DM16" s="246"/>
      <c r="DN16" s="246"/>
      <c r="DO16" s="246"/>
      <c r="DP16" s="247"/>
      <c r="DQ16" s="191"/>
      <c r="DR16" s="191"/>
      <c r="DS16" s="312" t="str">
        <f>DK12&amp;DL12&amp;DM12&amp;DO12&amp;DP12&amp;DQ12&amp;DS12&amp;DT12&amp;DU12&amp;DW12&amp;DX12&amp;DY12</f>
        <v>000010101100</v>
      </c>
      <c r="DT16" s="313"/>
      <c r="DU16" s="313"/>
      <c r="DV16" s="313"/>
      <c r="DW16" s="313"/>
      <c r="DX16" s="313"/>
      <c r="DY16" s="314"/>
      <c r="DZ16" s="197"/>
      <c r="EA16" s="136"/>
      <c r="EB16" s="206"/>
      <c r="EC16" s="201"/>
      <c r="ED16" s="201"/>
      <c r="EE16" s="236"/>
      <c r="EF16" s="236"/>
      <c r="EG16" s="236"/>
      <c r="EH16" s="236"/>
      <c r="EI16" s="201"/>
      <c r="EJ16" s="201"/>
      <c r="EK16" s="201"/>
      <c r="EL16" s="201"/>
      <c r="EM16" s="201"/>
      <c r="EN16" s="236"/>
      <c r="EO16" s="236"/>
      <c r="EP16" s="236"/>
      <c r="EQ16" s="236"/>
      <c r="ER16" s="236"/>
      <c r="ES16" s="236"/>
      <c r="ET16" s="236"/>
      <c r="EU16" s="201"/>
      <c r="EV16" s="207"/>
      <c r="EW16" s="136"/>
      <c r="EX16" s="97"/>
      <c r="EY16" s="127"/>
      <c r="EZ16" s="127"/>
      <c r="FA16" s="127"/>
      <c r="FB16" s="127"/>
      <c r="FC16" s="127"/>
      <c r="FD16" s="127"/>
      <c r="FE16" s="115"/>
      <c r="FF16" s="136"/>
      <c r="FG16" s="133"/>
      <c r="FH16" s="133"/>
      <c r="FI16" s="133"/>
      <c r="FJ16" s="133"/>
      <c r="FK16" s="133"/>
      <c r="FL16" s="133"/>
      <c r="FM16" s="133"/>
      <c r="FN16" s="133"/>
      <c r="FO16" s="133"/>
      <c r="FP16" s="133"/>
      <c r="FQ16" s="133"/>
      <c r="FR16" s="133"/>
    </row>
    <row r="17" spans="1:174" ht="20.100000000000001" customHeight="1" thickBot="1" x14ac:dyDescent="0.3">
      <c r="A17" s="133"/>
      <c r="B17" s="216"/>
      <c r="C17" s="217"/>
      <c r="D17" s="217"/>
      <c r="E17" s="217"/>
      <c r="F17" s="218"/>
      <c r="G17" s="136"/>
      <c r="H17" s="44"/>
      <c r="I17" s="279" t="s">
        <v>5</v>
      </c>
      <c r="J17" s="280"/>
      <c r="K17" s="281"/>
      <c r="L17" s="46"/>
      <c r="M17" s="312" t="str">
        <f>I8&amp;J8&amp;K8&amp;L8&amp;M8&amp;N8&amp;O8&amp;P8&amp;Q8</f>
        <v>11000001</v>
      </c>
      <c r="N17" s="313"/>
      <c r="O17" s="313"/>
      <c r="P17" s="314"/>
      <c r="Q17" s="52"/>
      <c r="R17" s="47"/>
      <c r="S17" s="136"/>
      <c r="T17" s="70"/>
      <c r="U17" s="6"/>
      <c r="V17" s="279" t="s">
        <v>5</v>
      </c>
      <c r="W17" s="280"/>
      <c r="X17" s="281"/>
      <c r="Y17" s="6"/>
      <c r="Z17" s="312" t="str">
        <f>AB14&amp;AA13&amp;Z12&amp;Y11&amp;X10&amp;W9&amp;V8&amp;T7</f>
        <v>11000000</v>
      </c>
      <c r="AA17" s="313"/>
      <c r="AB17" s="313"/>
      <c r="AC17" s="314"/>
      <c r="AD17" s="74"/>
      <c r="AE17" s="136"/>
      <c r="AF17" s="18"/>
      <c r="AG17" s="19"/>
      <c r="AH17" s="252" t="s">
        <v>11</v>
      </c>
      <c r="AI17" s="253"/>
      <c r="AJ17" s="254"/>
      <c r="AK17" s="25"/>
      <c r="AL17" s="19"/>
      <c r="AM17" s="245" t="str">
        <f>AJ15&amp;AP15</f>
        <v>BD</v>
      </c>
      <c r="AN17" s="246"/>
      <c r="AO17" s="246"/>
      <c r="AP17" s="247"/>
      <c r="AQ17" s="129"/>
      <c r="AR17" s="19"/>
      <c r="AS17" s="19"/>
      <c r="AT17" s="20"/>
      <c r="AU17" s="136"/>
      <c r="AV17" s="28"/>
      <c r="AW17" s="29"/>
      <c r="AX17" s="279" t="s">
        <v>6</v>
      </c>
      <c r="AY17" s="280"/>
      <c r="AZ17" s="281"/>
      <c r="BA17" s="37"/>
      <c r="BB17" s="29"/>
      <c r="BC17" s="245" t="str">
        <f>AX14&amp;BB14&amp;BF14</f>
        <v>236</v>
      </c>
      <c r="BD17" s="246"/>
      <c r="BE17" s="246"/>
      <c r="BF17" s="247"/>
      <c r="BG17" s="29"/>
      <c r="BH17" s="29"/>
      <c r="BI17" s="29"/>
      <c r="BJ17" s="31"/>
      <c r="BK17" s="136"/>
      <c r="BL17" s="9"/>
      <c r="BM17" s="279" t="s">
        <v>3</v>
      </c>
      <c r="BN17" s="281"/>
      <c r="BO17" s="10"/>
      <c r="BP17" s="245">
        <f>SUMIF(BL14:BS14,"&gt;0",BL14:BS14)</f>
        <v>175</v>
      </c>
      <c r="BQ17" s="246"/>
      <c r="BR17" s="247"/>
      <c r="BS17" s="10"/>
      <c r="BT17" s="136"/>
      <c r="BU17" s="143"/>
      <c r="BV17" s="144"/>
      <c r="BW17" s="258" t="s">
        <v>6</v>
      </c>
      <c r="BX17" s="259"/>
      <c r="BY17" s="259"/>
      <c r="BZ17" s="260"/>
      <c r="CA17" s="144"/>
      <c r="CB17" s="144"/>
      <c r="CC17" s="245" t="str">
        <f>BW14&amp;CA14&amp;CE14</f>
        <v>361</v>
      </c>
      <c r="CD17" s="246"/>
      <c r="CE17" s="246"/>
      <c r="CF17" s="247"/>
      <c r="CG17" s="144"/>
      <c r="CH17" s="144"/>
      <c r="CI17" s="145"/>
      <c r="CJ17" s="136"/>
      <c r="CK17" s="92"/>
      <c r="CL17" s="100"/>
      <c r="CM17" s="258" t="s">
        <v>11</v>
      </c>
      <c r="CN17" s="259"/>
      <c r="CO17" s="259"/>
      <c r="CP17" s="260"/>
      <c r="CQ17" s="100"/>
      <c r="CR17" s="100"/>
      <c r="CS17" s="245" t="str">
        <f>CO14&amp;CU14</f>
        <v>53</v>
      </c>
      <c r="CT17" s="246"/>
      <c r="CU17" s="246"/>
      <c r="CV17" s="247"/>
      <c r="CW17" s="100"/>
      <c r="CX17" s="100"/>
      <c r="CY17" s="111"/>
      <c r="CZ17" s="136"/>
      <c r="DA17" s="79"/>
      <c r="DB17" s="335" t="s">
        <v>9</v>
      </c>
      <c r="DC17" s="336"/>
      <c r="DD17" s="86"/>
      <c r="DE17" s="245">
        <f>DC14</f>
        <v>85</v>
      </c>
      <c r="DF17" s="246"/>
      <c r="DG17" s="247"/>
      <c r="DH17" s="123"/>
      <c r="DI17" s="181"/>
      <c r="DJ17" s="166"/>
      <c r="DK17" s="167"/>
      <c r="DL17" s="248"/>
      <c r="DM17" s="249"/>
      <c r="DN17" s="249"/>
      <c r="DO17" s="249"/>
      <c r="DP17" s="250"/>
      <c r="DQ17" s="167"/>
      <c r="DR17" s="167"/>
      <c r="DS17" s="315"/>
      <c r="DT17" s="316"/>
      <c r="DU17" s="316"/>
      <c r="DV17" s="316"/>
      <c r="DW17" s="316"/>
      <c r="DX17" s="316"/>
      <c r="DY17" s="317"/>
      <c r="DZ17" s="185"/>
      <c r="EA17" s="136"/>
      <c r="EB17" s="206"/>
      <c r="EC17" s="201"/>
      <c r="ED17" s="245" t="s">
        <v>5</v>
      </c>
      <c r="EE17" s="246"/>
      <c r="EF17" s="246"/>
      <c r="EG17" s="246"/>
      <c r="EH17" s="247"/>
      <c r="EI17" s="201"/>
      <c r="EJ17" s="201"/>
      <c r="EK17" s="201"/>
      <c r="EL17" s="201"/>
      <c r="EM17" s="245" t="str">
        <f>EC15&amp;ED15&amp;EE15&amp;EF15&amp;EH15&amp;EI15&amp;EJ15&amp;EK15&amp;EM15&amp;EN15&amp;EO15&amp;EP15&amp;ER15&amp;ES15&amp;ET15&amp;EU15</f>
        <v>1101110001010010</v>
      </c>
      <c r="EN17" s="246"/>
      <c r="EO17" s="246"/>
      <c r="EP17" s="246"/>
      <c r="EQ17" s="246"/>
      <c r="ER17" s="246"/>
      <c r="ES17" s="246"/>
      <c r="ET17" s="246"/>
      <c r="EU17" s="247"/>
      <c r="EV17" s="207"/>
      <c r="EW17" s="136"/>
      <c r="EX17" s="92"/>
      <c r="EY17" s="335" t="s">
        <v>9</v>
      </c>
      <c r="EZ17" s="336"/>
      <c r="FA17" s="103"/>
      <c r="FB17" s="245">
        <f>FA15</f>
        <v>291</v>
      </c>
      <c r="FC17" s="246"/>
      <c r="FD17" s="247"/>
      <c r="FE17" s="115"/>
      <c r="FF17" s="136"/>
      <c r="FG17" s="133"/>
      <c r="FH17" s="133"/>
      <c r="FI17" s="133"/>
      <c r="FJ17" s="133"/>
      <c r="FK17" s="133"/>
      <c r="FL17" s="133"/>
      <c r="FM17" s="133"/>
      <c r="FN17" s="133"/>
      <c r="FO17" s="133"/>
      <c r="FP17" s="133"/>
      <c r="FQ17" s="133"/>
      <c r="FR17" s="133"/>
    </row>
    <row r="18" spans="1:174" ht="20.100000000000001" customHeight="1" thickBot="1" x14ac:dyDescent="0.3">
      <c r="A18" s="133"/>
      <c r="B18" s="216"/>
      <c r="C18" s="217"/>
      <c r="D18" s="217"/>
      <c r="E18" s="217"/>
      <c r="F18" s="218"/>
      <c r="G18" s="136"/>
      <c r="H18" s="44"/>
      <c r="I18" s="282"/>
      <c r="J18" s="283"/>
      <c r="K18" s="284"/>
      <c r="L18" s="46"/>
      <c r="M18" s="315"/>
      <c r="N18" s="316"/>
      <c r="O18" s="316"/>
      <c r="P18" s="317"/>
      <c r="Q18" s="52"/>
      <c r="R18" s="47"/>
      <c r="S18" s="136"/>
      <c r="T18" s="70"/>
      <c r="U18" s="6"/>
      <c r="V18" s="282"/>
      <c r="W18" s="283"/>
      <c r="X18" s="284"/>
      <c r="Y18" s="6"/>
      <c r="Z18" s="315"/>
      <c r="AA18" s="316"/>
      <c r="AB18" s="316"/>
      <c r="AC18" s="317"/>
      <c r="AD18" s="74"/>
      <c r="AE18" s="136"/>
      <c r="AF18" s="18"/>
      <c r="AG18" s="19"/>
      <c r="AH18" s="255"/>
      <c r="AI18" s="256"/>
      <c r="AJ18" s="257"/>
      <c r="AK18" s="25"/>
      <c r="AL18" s="19"/>
      <c r="AM18" s="248"/>
      <c r="AN18" s="249"/>
      <c r="AO18" s="249"/>
      <c r="AP18" s="250"/>
      <c r="AQ18" s="129"/>
      <c r="AR18" s="19"/>
      <c r="AS18" s="19"/>
      <c r="AT18" s="20"/>
      <c r="AU18" s="136"/>
      <c r="AV18" s="28"/>
      <c r="AW18" s="29"/>
      <c r="AX18" s="282"/>
      <c r="AY18" s="283"/>
      <c r="AZ18" s="284"/>
      <c r="BA18" s="37"/>
      <c r="BB18" s="29"/>
      <c r="BC18" s="248"/>
      <c r="BD18" s="249"/>
      <c r="BE18" s="249"/>
      <c r="BF18" s="250"/>
      <c r="BG18" s="29"/>
      <c r="BH18" s="29"/>
      <c r="BI18" s="29"/>
      <c r="BJ18" s="31"/>
      <c r="BK18" s="136"/>
      <c r="BL18" s="17"/>
      <c r="BM18" s="282"/>
      <c r="BN18" s="284"/>
      <c r="BO18" s="10"/>
      <c r="BP18" s="248"/>
      <c r="BQ18" s="249"/>
      <c r="BR18" s="250"/>
      <c r="BS18" s="13"/>
      <c r="BT18" s="136"/>
      <c r="BU18" s="143"/>
      <c r="BV18" s="144"/>
      <c r="BW18" s="261"/>
      <c r="BX18" s="262"/>
      <c r="BY18" s="262"/>
      <c r="BZ18" s="263"/>
      <c r="CA18" s="144"/>
      <c r="CB18" s="161"/>
      <c r="CC18" s="248"/>
      <c r="CD18" s="249"/>
      <c r="CE18" s="249"/>
      <c r="CF18" s="250"/>
      <c r="CG18" s="144"/>
      <c r="CH18" s="144"/>
      <c r="CI18" s="145"/>
      <c r="CJ18" s="136"/>
      <c r="CK18" s="92"/>
      <c r="CL18" s="100"/>
      <c r="CM18" s="261"/>
      <c r="CN18" s="262"/>
      <c r="CO18" s="262"/>
      <c r="CP18" s="263"/>
      <c r="CQ18" s="100"/>
      <c r="CR18" s="103"/>
      <c r="CS18" s="248"/>
      <c r="CT18" s="249"/>
      <c r="CU18" s="249"/>
      <c r="CV18" s="250"/>
      <c r="CW18" s="100"/>
      <c r="CX18" s="100"/>
      <c r="CY18" s="111"/>
      <c r="CZ18" s="136"/>
      <c r="DA18" s="159"/>
      <c r="DB18" s="337"/>
      <c r="DC18" s="338"/>
      <c r="DD18" s="86"/>
      <c r="DE18" s="248"/>
      <c r="DF18" s="249"/>
      <c r="DG18" s="250"/>
      <c r="DH18" s="119"/>
      <c r="DI18" s="136"/>
      <c r="DJ18" s="166"/>
      <c r="DK18" s="167"/>
      <c r="DL18" s="232"/>
      <c r="DM18" s="232"/>
      <c r="DN18" s="232"/>
      <c r="DO18" s="232"/>
      <c r="DP18" s="232"/>
      <c r="DQ18" s="167"/>
      <c r="DR18" s="167"/>
      <c r="DS18" s="234"/>
      <c r="DT18" s="234"/>
      <c r="DU18" s="234"/>
      <c r="DV18" s="234"/>
      <c r="DW18" s="234"/>
      <c r="DX18" s="234"/>
      <c r="DY18" s="234"/>
      <c r="DZ18" s="168"/>
      <c r="EA18" s="136"/>
      <c r="EB18" s="206"/>
      <c r="EC18" s="201"/>
      <c r="ED18" s="248"/>
      <c r="EE18" s="249"/>
      <c r="EF18" s="249"/>
      <c r="EG18" s="249"/>
      <c r="EH18" s="250"/>
      <c r="EI18" s="201"/>
      <c r="EJ18" s="201"/>
      <c r="EK18" s="201"/>
      <c r="EL18" s="201"/>
      <c r="EM18" s="248"/>
      <c r="EN18" s="249"/>
      <c r="EO18" s="249"/>
      <c r="EP18" s="249"/>
      <c r="EQ18" s="249"/>
      <c r="ER18" s="249"/>
      <c r="ES18" s="249"/>
      <c r="ET18" s="249"/>
      <c r="EU18" s="250"/>
      <c r="EV18" s="207"/>
      <c r="EW18" s="136"/>
      <c r="EX18" s="91"/>
      <c r="EY18" s="337"/>
      <c r="EZ18" s="338"/>
      <c r="FA18" s="103"/>
      <c r="FB18" s="248"/>
      <c r="FC18" s="249"/>
      <c r="FD18" s="250"/>
      <c r="FE18" s="111"/>
      <c r="FF18" s="136"/>
      <c r="FG18" s="133"/>
      <c r="FH18" s="133"/>
      <c r="FI18" s="133"/>
      <c r="FJ18" s="133"/>
      <c r="FK18" s="133"/>
      <c r="FL18" s="133"/>
      <c r="FM18" s="133"/>
      <c r="FN18" s="133"/>
      <c r="FO18" s="133"/>
      <c r="FP18" s="133"/>
      <c r="FQ18" s="133"/>
      <c r="FR18" s="133"/>
    </row>
    <row r="19" spans="1:174" ht="20.100000000000001" customHeight="1" thickBot="1" x14ac:dyDescent="0.45">
      <c r="A19" s="133"/>
      <c r="B19" s="216"/>
      <c r="C19" s="217"/>
      <c r="D19" s="217"/>
      <c r="E19" s="217"/>
      <c r="F19" s="218"/>
      <c r="G19" s="136"/>
      <c r="H19" s="45"/>
      <c r="I19" s="48"/>
      <c r="J19" s="48"/>
      <c r="K19" s="48"/>
      <c r="L19" s="48"/>
      <c r="M19" s="48"/>
      <c r="N19" s="48"/>
      <c r="O19" s="48"/>
      <c r="P19" s="48"/>
      <c r="Q19" s="48"/>
      <c r="R19" s="49"/>
      <c r="S19" s="136"/>
      <c r="T19" s="75"/>
      <c r="U19" s="76"/>
      <c r="V19" s="76"/>
      <c r="W19" s="76"/>
      <c r="X19" s="76"/>
      <c r="Y19" s="76"/>
      <c r="Z19" s="76"/>
      <c r="AA19" s="76"/>
      <c r="AB19" s="76"/>
      <c r="AC19" s="76"/>
      <c r="AD19" s="77"/>
      <c r="AE19" s="136"/>
      <c r="AF19" s="23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2"/>
      <c r="AU19" s="136"/>
      <c r="AV19" s="34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3"/>
      <c r="BK19" s="136"/>
      <c r="BL19" s="16"/>
      <c r="BM19" s="11"/>
      <c r="BN19" s="11"/>
      <c r="BO19" s="11"/>
      <c r="BP19" s="11"/>
      <c r="BQ19" s="11"/>
      <c r="BR19" s="12"/>
      <c r="BS19" s="12"/>
      <c r="BT19" s="136"/>
      <c r="BU19" s="146"/>
      <c r="BV19" s="147"/>
      <c r="BW19" s="147"/>
      <c r="BX19" s="147"/>
      <c r="BY19" s="147"/>
      <c r="BZ19" s="147"/>
      <c r="CA19" s="147"/>
      <c r="CB19" s="147"/>
      <c r="CC19" s="147"/>
      <c r="CD19" s="147"/>
      <c r="CE19" s="147"/>
      <c r="CF19" s="147"/>
      <c r="CG19" s="147"/>
      <c r="CH19" s="147"/>
      <c r="CI19" s="148"/>
      <c r="CJ19" s="136"/>
      <c r="CK19" s="172"/>
      <c r="CL19" s="104"/>
      <c r="CM19" s="104"/>
      <c r="CN19" s="104"/>
      <c r="CO19" s="104"/>
      <c r="CP19" s="104"/>
      <c r="CQ19" s="104"/>
      <c r="CR19" s="104"/>
      <c r="CS19" s="104"/>
      <c r="CT19" s="104"/>
      <c r="CU19" s="104"/>
      <c r="CV19" s="104"/>
      <c r="CW19" s="104"/>
      <c r="CX19" s="104"/>
      <c r="CY19" s="116"/>
      <c r="CZ19" s="136"/>
      <c r="DA19" s="82"/>
      <c r="DB19" s="82"/>
      <c r="DC19" s="82"/>
      <c r="DD19" s="82"/>
      <c r="DE19" s="82"/>
      <c r="DF19" s="82"/>
      <c r="DG19" s="83"/>
      <c r="DH19" s="124"/>
      <c r="DI19" s="136"/>
      <c r="DJ19" s="182"/>
      <c r="DK19" s="187"/>
      <c r="DL19" s="187"/>
      <c r="DM19" s="187"/>
      <c r="DN19" s="187"/>
      <c r="DO19" s="187"/>
      <c r="DP19" s="187"/>
      <c r="DQ19" s="187"/>
      <c r="DR19" s="187"/>
      <c r="DS19" s="187"/>
      <c r="DT19" s="188"/>
      <c r="DU19" s="188"/>
      <c r="DV19" s="188"/>
      <c r="DW19" s="188"/>
      <c r="DX19" s="188"/>
      <c r="DY19" s="187"/>
      <c r="DZ19" s="186"/>
      <c r="EA19" s="136"/>
      <c r="EB19" s="208"/>
      <c r="EC19" s="209"/>
      <c r="ED19" s="209"/>
      <c r="EE19" s="209"/>
      <c r="EF19" s="209"/>
      <c r="EG19" s="209"/>
      <c r="EH19" s="209"/>
      <c r="EI19" s="209"/>
      <c r="EJ19" s="209"/>
      <c r="EK19" s="209"/>
      <c r="EL19" s="209"/>
      <c r="EM19" s="209"/>
      <c r="EN19" s="209"/>
      <c r="EO19" s="209"/>
      <c r="EP19" s="209"/>
      <c r="EQ19" s="209"/>
      <c r="ER19" s="209"/>
      <c r="ES19" s="209"/>
      <c r="ET19" s="209"/>
      <c r="EU19" s="209"/>
      <c r="EV19" s="210"/>
      <c r="EW19" s="136"/>
      <c r="EX19" s="98"/>
      <c r="EY19" s="105"/>
      <c r="EZ19" s="105"/>
      <c r="FA19" s="105"/>
      <c r="FB19" s="105"/>
      <c r="FC19" s="105"/>
      <c r="FD19" s="104"/>
      <c r="FE19" s="116"/>
      <c r="FF19" s="136"/>
      <c r="FG19" s="133"/>
      <c r="FH19" s="133"/>
      <c r="FI19" s="133"/>
      <c r="FJ19" s="133"/>
      <c r="FK19" s="133"/>
      <c r="FL19" s="133"/>
      <c r="FM19" s="133"/>
      <c r="FN19" s="133"/>
      <c r="FO19" s="133"/>
      <c r="FP19" s="133"/>
      <c r="FQ19" s="133"/>
      <c r="FR19" s="133"/>
    </row>
    <row r="20" spans="1:174" ht="20.100000000000001" customHeight="1" x14ac:dyDescent="0.25">
      <c r="A20" s="133"/>
      <c r="B20" s="216"/>
      <c r="C20" s="217"/>
      <c r="D20" s="217"/>
      <c r="E20" s="217"/>
      <c r="F20" s="218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6"/>
      <c r="AH20" s="136"/>
      <c r="AI20" s="136"/>
      <c r="AJ20" s="136"/>
      <c r="AK20" s="136"/>
      <c r="AL20" s="136"/>
      <c r="AM20" s="136"/>
      <c r="AN20" s="136"/>
      <c r="AO20" s="136"/>
      <c r="AP20" s="136"/>
      <c r="AQ20" s="136"/>
      <c r="AR20" s="136"/>
      <c r="AS20" s="136" t="s">
        <v>10</v>
      </c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6"/>
      <c r="EL20" s="136"/>
      <c r="EM20" s="136"/>
      <c r="EN20" s="136"/>
      <c r="EO20" s="136"/>
      <c r="EP20" s="136"/>
      <c r="EQ20" s="136"/>
      <c r="ER20" s="136"/>
      <c r="ES20" s="136"/>
      <c r="ET20" s="136"/>
      <c r="EU20" s="136"/>
      <c r="EV20" s="136"/>
      <c r="EW20" s="136"/>
      <c r="EX20" s="136"/>
      <c r="EY20" s="134" t="str">
        <f t="shared" ref="EY20" si="8">IF(EY7="","",EY16*EY9)</f>
        <v/>
      </c>
      <c r="EZ20" s="134"/>
      <c r="FA20" s="134"/>
      <c r="FB20" s="134"/>
      <c r="FC20" s="134"/>
      <c r="FD20" s="135"/>
      <c r="FE20" s="136"/>
      <c r="FF20" s="136"/>
      <c r="FG20" s="133"/>
      <c r="FH20" s="133"/>
      <c r="FI20" s="133"/>
      <c r="FJ20" s="133"/>
      <c r="FK20" s="133"/>
      <c r="FL20" s="133"/>
      <c r="FM20" s="133"/>
      <c r="FN20" s="133"/>
      <c r="FO20" s="133"/>
      <c r="FP20" s="133"/>
      <c r="FQ20" s="133"/>
      <c r="FR20" s="133"/>
    </row>
    <row r="21" spans="1:174" ht="20.100000000000001" customHeight="1" x14ac:dyDescent="0.25">
      <c r="A21" s="133"/>
      <c r="B21" s="216"/>
      <c r="C21" s="217"/>
      <c r="D21" s="217"/>
      <c r="E21" s="217"/>
      <c r="F21" s="218"/>
      <c r="G21" s="133"/>
      <c r="H21" s="133"/>
      <c r="I21" s="133"/>
      <c r="J21" s="133"/>
      <c r="K21" s="133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33"/>
      <c r="AI21" s="133"/>
      <c r="AJ21" s="133"/>
      <c r="AK21" s="133"/>
      <c r="AL21" s="133"/>
      <c r="AM21" s="133"/>
      <c r="AN21" s="133"/>
      <c r="AO21" s="133"/>
      <c r="AP21" s="133"/>
      <c r="AQ21" s="133"/>
      <c r="AR21" s="133"/>
      <c r="AS21" s="133"/>
      <c r="AT21" s="133"/>
      <c r="AU21" s="133"/>
      <c r="AV21" s="133"/>
      <c r="AW21" s="133"/>
      <c r="AX21" s="133"/>
      <c r="AY21" s="133"/>
      <c r="AZ21" s="133"/>
      <c r="BA21" s="133"/>
      <c r="BB21" s="133"/>
      <c r="BC21" s="133"/>
      <c r="BD21" s="133"/>
      <c r="BE21" s="133"/>
      <c r="BF21" s="133"/>
      <c r="BG21" s="133"/>
      <c r="BH21" s="133"/>
      <c r="BI21" s="133"/>
      <c r="BJ21" s="133"/>
      <c r="BK21" s="133"/>
      <c r="BL21" s="133"/>
      <c r="BM21" s="133"/>
      <c r="BN21" s="133"/>
      <c r="BO21" s="133"/>
      <c r="BP21" s="133"/>
      <c r="BQ21" s="133"/>
      <c r="BR21" s="133"/>
      <c r="BS21" s="133"/>
      <c r="BT21" s="133"/>
      <c r="BU21" s="133"/>
      <c r="BV21" s="133"/>
      <c r="BW21" s="133"/>
      <c r="BX21" s="133"/>
      <c r="BY21" s="133"/>
      <c r="BZ21" s="133"/>
      <c r="CA21" s="133"/>
      <c r="CB21" s="133"/>
      <c r="CC21" s="133"/>
      <c r="CD21" s="133"/>
      <c r="CE21" s="133"/>
      <c r="CF21" s="133"/>
      <c r="CG21" s="133"/>
      <c r="CH21" s="133"/>
      <c r="CI21" s="133"/>
      <c r="CJ21" s="133"/>
      <c r="CK21" s="133"/>
      <c r="CL21" s="133"/>
      <c r="CM21" s="133"/>
      <c r="CN21" s="133"/>
      <c r="CO21" s="133"/>
      <c r="CP21" s="133"/>
      <c r="CQ21" s="133"/>
      <c r="CR21" s="133"/>
      <c r="CS21" s="133"/>
      <c r="CT21" s="133"/>
      <c r="CU21" s="133"/>
      <c r="CV21" s="133"/>
      <c r="CW21" s="133"/>
      <c r="CX21" s="133"/>
      <c r="CY21" s="133"/>
      <c r="CZ21" s="133"/>
      <c r="DA21" s="133"/>
      <c r="DB21" s="133"/>
      <c r="DC21" s="133"/>
      <c r="DD21" s="133"/>
      <c r="DE21" s="133"/>
      <c r="DF21" s="133"/>
      <c r="DG21" s="133"/>
      <c r="DH21" s="133"/>
      <c r="DI21" s="133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3"/>
      <c r="EB21" s="133"/>
      <c r="EC21" s="133"/>
      <c r="ED21" s="133"/>
      <c r="EE21" s="133"/>
      <c r="EF21" s="133"/>
      <c r="EG21" s="133"/>
      <c r="EH21" s="133"/>
      <c r="EI21" s="133"/>
      <c r="EJ21" s="133"/>
      <c r="EK21" s="133"/>
      <c r="EL21" s="133"/>
      <c r="EM21" s="133"/>
      <c r="EN21" s="133"/>
      <c r="EO21" s="133"/>
      <c r="EP21" s="133"/>
      <c r="EQ21" s="133"/>
      <c r="ER21" s="133"/>
      <c r="ES21" s="133"/>
      <c r="ET21" s="133"/>
      <c r="EU21" s="133"/>
      <c r="EV21" s="133"/>
      <c r="EW21" s="133"/>
      <c r="EX21" s="133"/>
      <c r="EY21" s="133"/>
      <c r="EZ21" s="133"/>
      <c r="FA21" s="133"/>
      <c r="FB21" s="133"/>
      <c r="FC21" s="133"/>
      <c r="FD21" s="133"/>
      <c r="FE21" s="133"/>
      <c r="FF21" s="133"/>
      <c r="FG21" s="133"/>
      <c r="FH21" s="133"/>
      <c r="FI21" s="133"/>
      <c r="FJ21" s="133"/>
      <c r="FK21" s="133"/>
      <c r="FL21" s="133"/>
      <c r="FM21" s="133"/>
      <c r="FN21" s="133"/>
      <c r="FO21" s="133"/>
      <c r="FP21" s="133"/>
      <c r="FQ21" s="133"/>
      <c r="FR21" s="133"/>
    </row>
    <row r="22" spans="1:174" ht="20.100000000000001" customHeight="1" x14ac:dyDescent="0.25">
      <c r="A22" s="133"/>
      <c r="B22" s="216"/>
      <c r="C22" s="217"/>
      <c r="D22" s="217"/>
      <c r="E22" s="217"/>
      <c r="F22" s="218"/>
      <c r="G22" s="133"/>
      <c r="H22" s="133"/>
      <c r="I22" s="133"/>
      <c r="J22" s="133"/>
      <c r="K22" s="133"/>
      <c r="L22" s="133"/>
      <c r="M22" s="133"/>
      <c r="N22" s="133"/>
      <c r="O22" s="133"/>
      <c r="P22" s="133"/>
      <c r="Q22" s="133"/>
      <c r="R22" s="133"/>
      <c r="S22" s="133"/>
      <c r="T22" s="133"/>
      <c r="U22" s="133"/>
      <c r="V22" s="133"/>
      <c r="W22" s="133"/>
      <c r="X22" s="133"/>
      <c r="Y22" s="133"/>
      <c r="Z22" s="133"/>
      <c r="AA22" s="133"/>
      <c r="AB22" s="133"/>
      <c r="AC22" s="133"/>
      <c r="AD22" s="133"/>
      <c r="AE22" s="133"/>
      <c r="AF22" s="133"/>
      <c r="AG22" s="133"/>
      <c r="AH22" s="133"/>
      <c r="AI22" s="133"/>
      <c r="AJ22" s="133"/>
      <c r="AK22" s="133"/>
      <c r="AL22" s="133"/>
      <c r="AM22" s="133"/>
      <c r="AN22" s="133"/>
      <c r="AO22" s="133"/>
      <c r="AP22" s="133"/>
      <c r="AQ22" s="133"/>
      <c r="AR22" s="133"/>
      <c r="AS22" s="133"/>
      <c r="AT22" s="133"/>
      <c r="AU22" s="133"/>
      <c r="AV22" s="133"/>
      <c r="AW22" s="133"/>
      <c r="AX22" s="133"/>
      <c r="AY22" s="133"/>
      <c r="AZ22" s="133"/>
      <c r="BA22" s="133"/>
      <c r="BB22" s="133"/>
      <c r="BC22" s="133"/>
      <c r="BD22" s="133"/>
      <c r="BE22" s="133"/>
      <c r="BF22" s="133"/>
      <c r="BG22" s="133"/>
      <c r="BH22" s="133"/>
      <c r="BI22" s="133"/>
      <c r="BJ22" s="133"/>
      <c r="BK22" s="133"/>
      <c r="BL22" s="133"/>
      <c r="BM22" s="133"/>
      <c r="BN22" s="133"/>
      <c r="BO22" s="133"/>
      <c r="BP22" s="133"/>
      <c r="BQ22" s="133"/>
      <c r="BR22" s="133"/>
      <c r="BS22" s="133"/>
      <c r="BT22" s="133"/>
      <c r="BU22" s="133"/>
      <c r="BV22" s="133"/>
      <c r="BW22" s="133"/>
      <c r="BX22" s="133"/>
      <c r="BY22" s="133"/>
      <c r="BZ22" s="133"/>
      <c r="CA22" s="133"/>
      <c r="CB22" s="133"/>
      <c r="CC22" s="133"/>
      <c r="CD22" s="133"/>
      <c r="CE22" s="133"/>
      <c r="CF22" s="133"/>
      <c r="CG22" s="133"/>
      <c r="CH22" s="133"/>
      <c r="CI22" s="133"/>
      <c r="CJ22" s="133"/>
      <c r="CK22" s="133"/>
      <c r="CL22" s="133"/>
      <c r="CM22" s="133"/>
      <c r="CN22" s="133"/>
      <c r="CO22" s="133"/>
      <c r="CP22" s="133"/>
      <c r="CQ22" s="133"/>
      <c r="CR22" s="133"/>
      <c r="CS22" s="133"/>
      <c r="CT22" s="133"/>
      <c r="CU22" s="133"/>
      <c r="CV22" s="133"/>
      <c r="CW22" s="133"/>
      <c r="CX22" s="133"/>
      <c r="CY22" s="133"/>
      <c r="CZ22" s="133"/>
      <c r="DA22" s="133"/>
      <c r="DB22" s="133"/>
      <c r="DC22" s="133"/>
      <c r="DD22" s="133"/>
      <c r="DE22" s="133"/>
      <c r="DF22" s="133"/>
      <c r="DG22" s="133"/>
      <c r="DH22" s="133"/>
      <c r="DI22" s="133"/>
      <c r="DJ22" s="136"/>
      <c r="DK22" s="233"/>
      <c r="DL22" s="233"/>
      <c r="DM22" s="233"/>
      <c r="DN22" s="233"/>
      <c r="DO22" s="233"/>
      <c r="DP22" s="136"/>
      <c r="DQ22" s="136"/>
      <c r="DR22" s="136"/>
      <c r="DS22" s="346"/>
      <c r="DT22" s="346"/>
      <c r="DU22" s="346"/>
      <c r="DV22" s="346"/>
      <c r="DW22" s="346"/>
      <c r="DX22" s="346"/>
      <c r="DY22" s="346"/>
      <c r="DZ22" s="136"/>
      <c r="EA22" s="133"/>
      <c r="EB22" s="133"/>
      <c r="EC22" s="133"/>
      <c r="ED22" s="133"/>
      <c r="EE22" s="133"/>
      <c r="EF22" s="133"/>
      <c r="EG22" s="133"/>
      <c r="EH22" s="133"/>
      <c r="EI22" s="133"/>
      <c r="EJ22" s="133"/>
      <c r="EK22" s="133"/>
      <c r="EL22" s="133"/>
      <c r="EM22" s="133"/>
      <c r="EN22" s="133"/>
      <c r="EO22" s="133"/>
      <c r="EP22" s="133"/>
      <c r="EQ22" s="133"/>
      <c r="ER22" s="133"/>
      <c r="ES22" s="133"/>
      <c r="ET22" s="133"/>
      <c r="EU22" s="133"/>
      <c r="EV22" s="133"/>
      <c r="EW22" s="133"/>
      <c r="EX22" s="133"/>
      <c r="EY22" s="133"/>
      <c r="EZ22" s="133"/>
      <c r="FA22" s="133"/>
      <c r="FB22" s="133"/>
      <c r="FC22" s="133"/>
      <c r="FD22" s="133"/>
      <c r="FE22" s="133"/>
      <c r="FF22" s="133"/>
      <c r="FG22" s="133"/>
      <c r="FH22" s="133"/>
      <c r="FI22" s="133"/>
      <c r="FJ22" s="133"/>
      <c r="FK22" s="133"/>
      <c r="FL22" s="133"/>
      <c r="FM22" s="133"/>
      <c r="FN22" s="133"/>
      <c r="FO22" s="133"/>
      <c r="FP22" s="133"/>
      <c r="FQ22" s="133"/>
      <c r="FR22" s="133"/>
    </row>
    <row r="23" spans="1:174" ht="20.100000000000001" customHeight="1" x14ac:dyDescent="0.25">
      <c r="A23" s="133"/>
      <c r="B23" s="216"/>
      <c r="C23" s="217"/>
      <c r="D23" s="217"/>
      <c r="E23" s="217"/>
      <c r="F23" s="218"/>
      <c r="G23" s="133"/>
      <c r="H23" s="133"/>
      <c r="I23" s="133"/>
      <c r="J23" s="133"/>
      <c r="K23" s="133"/>
      <c r="L23" s="133"/>
      <c r="M23" s="133"/>
      <c r="N23" s="133"/>
      <c r="O23" s="133"/>
      <c r="P23" s="133"/>
      <c r="Q23" s="133"/>
      <c r="R23" s="133"/>
      <c r="S23" s="133"/>
      <c r="T23" s="133"/>
      <c r="U23" s="133"/>
      <c r="V23" s="133"/>
      <c r="W23" s="133"/>
      <c r="X23" s="133"/>
      <c r="Y23" s="133"/>
      <c r="Z23" s="133"/>
      <c r="AA23" s="133"/>
      <c r="AB23" s="133"/>
      <c r="AC23" s="133"/>
      <c r="AD23" s="133"/>
      <c r="AE23" s="133"/>
      <c r="AF23" s="133"/>
      <c r="AG23" s="133"/>
      <c r="AH23" s="133"/>
      <c r="AI23" s="133"/>
      <c r="AJ23" s="133"/>
      <c r="AK23" s="133"/>
      <c r="AL23" s="133"/>
      <c r="AM23" s="133"/>
      <c r="AN23" s="133"/>
      <c r="AO23" s="133"/>
      <c r="AP23" s="133"/>
      <c r="AQ23" s="133"/>
      <c r="AR23" s="133"/>
      <c r="AS23" s="133"/>
      <c r="AT23" s="133"/>
      <c r="AU23" s="133"/>
      <c r="AV23" s="133"/>
      <c r="AW23" s="133"/>
      <c r="AX23" s="133"/>
      <c r="AY23" s="133"/>
      <c r="AZ23" s="133"/>
      <c r="BA23" s="133"/>
      <c r="BB23" s="133"/>
      <c r="BC23" s="133"/>
      <c r="BD23" s="133"/>
      <c r="BE23" s="133"/>
      <c r="BF23" s="133"/>
      <c r="BG23" s="133"/>
      <c r="BH23" s="133"/>
      <c r="BI23" s="133"/>
      <c r="BJ23" s="133"/>
      <c r="BK23" s="133"/>
      <c r="BL23" s="133"/>
      <c r="BM23" s="133"/>
      <c r="BN23" s="133"/>
      <c r="BO23" s="133"/>
      <c r="BP23" s="133"/>
      <c r="BQ23" s="133"/>
      <c r="BR23" s="133"/>
      <c r="BS23" s="133"/>
      <c r="BT23" s="133"/>
      <c r="BU23" s="133"/>
      <c r="BV23" s="133"/>
      <c r="BW23" s="133"/>
      <c r="BX23" s="133"/>
      <c r="BY23" s="133"/>
      <c r="BZ23" s="133"/>
      <c r="CA23" s="133"/>
      <c r="CB23" s="133"/>
      <c r="CC23" s="133"/>
      <c r="CD23" s="133"/>
      <c r="CE23" s="133"/>
      <c r="CF23" s="133"/>
      <c r="CG23" s="133"/>
      <c r="CH23" s="133"/>
      <c r="CI23" s="133"/>
      <c r="CJ23" s="133"/>
      <c r="CK23" s="133"/>
      <c r="CL23" s="133"/>
      <c r="CM23" s="133"/>
      <c r="CN23" s="133"/>
      <c r="CO23" s="133"/>
      <c r="CP23" s="133"/>
      <c r="CQ23" s="133"/>
      <c r="CR23" s="133"/>
      <c r="CS23" s="133"/>
      <c r="CT23" s="133"/>
      <c r="CU23" s="133"/>
      <c r="CV23" s="133"/>
      <c r="CW23" s="133"/>
      <c r="CX23" s="133"/>
      <c r="CY23" s="133"/>
      <c r="CZ23" s="133"/>
      <c r="DA23" s="133"/>
      <c r="DB23" s="133"/>
      <c r="DC23" s="133"/>
      <c r="DD23" s="133"/>
      <c r="DE23" s="133"/>
      <c r="DF23" s="133"/>
      <c r="DG23" s="133"/>
      <c r="DH23" s="133"/>
      <c r="DI23" s="133"/>
      <c r="DJ23" s="136"/>
      <c r="DK23" s="233"/>
      <c r="DL23" s="233"/>
      <c r="DM23" s="233"/>
      <c r="DN23" s="233"/>
      <c r="DO23" s="233"/>
      <c r="DP23" s="136"/>
      <c r="DQ23" s="136"/>
      <c r="DR23" s="136"/>
      <c r="DS23" s="346"/>
      <c r="DT23" s="346"/>
      <c r="DU23" s="346"/>
      <c r="DV23" s="346"/>
      <c r="DW23" s="346"/>
      <c r="DX23" s="346"/>
      <c r="DY23" s="346"/>
      <c r="DZ23" s="136"/>
      <c r="EA23" s="133"/>
      <c r="EB23" s="133"/>
      <c r="EC23" s="133"/>
      <c r="ED23" s="133"/>
      <c r="EE23" s="133"/>
      <c r="EF23" s="133"/>
      <c r="EG23" s="133"/>
      <c r="EH23" s="133"/>
      <c r="EI23" s="133"/>
      <c r="EJ23" s="133"/>
      <c r="EK23" s="133"/>
      <c r="EL23" s="133"/>
      <c r="EM23" s="133"/>
      <c r="EN23" s="133"/>
      <c r="EO23" s="133"/>
      <c r="EP23" s="133"/>
      <c r="EQ23" s="133"/>
      <c r="ER23" s="133"/>
      <c r="ES23" s="133"/>
      <c r="ET23" s="133"/>
      <c r="EU23" s="133"/>
      <c r="EV23" s="133"/>
      <c r="EW23" s="133"/>
      <c r="EX23" s="133"/>
      <c r="EY23" s="133"/>
      <c r="EZ23" s="133"/>
      <c r="FA23" s="133"/>
      <c r="FB23" s="133"/>
      <c r="FC23" s="133"/>
      <c r="FD23" s="133"/>
      <c r="FE23" s="133"/>
      <c r="FF23" s="133"/>
      <c r="FG23" s="133"/>
      <c r="FH23" s="133"/>
      <c r="FI23" s="133"/>
      <c r="FJ23" s="133"/>
      <c r="FK23" s="133"/>
      <c r="FL23" s="133"/>
      <c r="FM23" s="133"/>
      <c r="FN23" s="133"/>
      <c r="FO23" s="133"/>
      <c r="FP23" s="133"/>
      <c r="FQ23" s="133"/>
      <c r="FR23" s="133"/>
    </row>
    <row r="24" spans="1:174" ht="20.100000000000001" customHeight="1" x14ac:dyDescent="0.25">
      <c r="A24" s="133"/>
      <c r="B24" s="216"/>
      <c r="C24" s="217"/>
      <c r="D24" s="217"/>
      <c r="E24" s="217"/>
      <c r="F24" s="218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3"/>
      <c r="R24" s="133"/>
      <c r="S24" s="133"/>
      <c r="T24" s="133"/>
      <c r="U24" s="133"/>
      <c r="V24" s="133"/>
      <c r="W24" s="133"/>
      <c r="X24" s="133"/>
      <c r="Y24" s="133"/>
      <c r="Z24" s="133"/>
      <c r="AA24" s="133"/>
      <c r="AB24" s="133"/>
      <c r="AC24" s="133"/>
      <c r="AD24" s="133"/>
      <c r="AE24" s="133"/>
      <c r="AF24" s="133"/>
      <c r="AG24" s="133"/>
      <c r="AH24" s="133"/>
      <c r="AI24" s="133"/>
      <c r="AJ24" s="133"/>
      <c r="AK24" s="133"/>
      <c r="AL24" s="133"/>
      <c r="AM24" s="133"/>
      <c r="AN24" s="133"/>
      <c r="AO24" s="133"/>
      <c r="AP24" s="133"/>
      <c r="AQ24" s="133"/>
      <c r="AR24" s="133"/>
      <c r="AS24" s="133"/>
      <c r="AT24" s="133"/>
      <c r="AU24" s="133"/>
      <c r="AV24" s="133"/>
      <c r="AW24" s="133"/>
      <c r="AX24" s="133"/>
      <c r="AY24" s="133"/>
      <c r="AZ24" s="133"/>
      <c r="BA24" s="133"/>
      <c r="BB24" s="133"/>
      <c r="BC24" s="133"/>
      <c r="BD24" s="133"/>
      <c r="BE24" s="133"/>
      <c r="BF24" s="133"/>
      <c r="BG24" s="133"/>
      <c r="BH24" s="133"/>
      <c r="BI24" s="133"/>
      <c r="BJ24" s="133"/>
      <c r="BK24" s="133"/>
      <c r="BL24" s="133"/>
      <c r="BM24" s="133"/>
      <c r="BN24" s="133"/>
      <c r="BO24" s="133"/>
      <c r="BP24" s="133"/>
      <c r="BQ24" s="133"/>
      <c r="BR24" s="133"/>
      <c r="BS24" s="133"/>
      <c r="BT24" s="133"/>
      <c r="BU24" s="133"/>
      <c r="BV24" s="133"/>
      <c r="BW24" s="133"/>
      <c r="BX24" s="133"/>
      <c r="BY24" s="133"/>
      <c r="BZ24" s="133"/>
      <c r="CA24" s="133"/>
      <c r="CB24" s="133"/>
      <c r="CC24" s="133"/>
      <c r="CD24" s="133"/>
      <c r="CE24" s="133"/>
      <c r="CF24" s="133"/>
      <c r="CG24" s="133"/>
      <c r="CH24" s="133"/>
      <c r="CI24" s="133"/>
      <c r="CJ24" s="133"/>
      <c r="CK24" s="133"/>
      <c r="CL24" s="133"/>
      <c r="CM24" s="133"/>
      <c r="CN24" s="133"/>
      <c r="CO24" s="133"/>
      <c r="CP24" s="133"/>
      <c r="CQ24" s="133"/>
      <c r="CR24" s="133"/>
      <c r="CS24" s="133"/>
      <c r="CT24" s="133"/>
      <c r="CU24" s="133"/>
      <c r="CV24" s="133"/>
      <c r="CW24" s="133"/>
      <c r="CX24" s="133"/>
      <c r="CY24" s="133"/>
      <c r="CZ24" s="133"/>
      <c r="DA24" s="133"/>
      <c r="DB24" s="133"/>
      <c r="DC24" s="133"/>
      <c r="DD24" s="133"/>
      <c r="DE24" s="133"/>
      <c r="DF24" s="133"/>
      <c r="DG24" s="133"/>
      <c r="DH24" s="133"/>
      <c r="DI24" s="133"/>
      <c r="DJ24" s="136"/>
      <c r="DK24" s="136"/>
      <c r="DL24" s="136"/>
      <c r="DM24" s="136"/>
      <c r="DN24" s="136"/>
      <c r="DO24" s="136"/>
      <c r="DP24" s="136"/>
      <c r="DQ24" s="136"/>
      <c r="DR24" s="136"/>
      <c r="DS24" s="347"/>
      <c r="DT24" s="347"/>
      <c r="DU24" s="347"/>
      <c r="DV24" s="347"/>
      <c r="DW24" s="347"/>
      <c r="DX24" s="347"/>
      <c r="DY24" s="347"/>
      <c r="DZ24" s="136"/>
      <c r="EA24" s="133"/>
      <c r="EB24" s="133"/>
      <c r="EC24" s="133"/>
      <c r="ED24" s="133"/>
      <c r="EE24" s="133"/>
      <c r="EF24" s="133"/>
      <c r="EG24" s="133"/>
      <c r="EH24" s="133"/>
      <c r="EI24" s="133"/>
      <c r="EJ24" s="133"/>
      <c r="EK24" s="133"/>
      <c r="EL24" s="133"/>
      <c r="EM24" s="133"/>
      <c r="EN24" s="133"/>
      <c r="EO24" s="133"/>
      <c r="EP24" s="133"/>
      <c r="EQ24" s="133"/>
      <c r="ER24" s="133"/>
      <c r="ES24" s="133"/>
      <c r="ET24" s="133"/>
      <c r="EU24" s="133"/>
      <c r="EV24" s="133"/>
      <c r="EW24" s="133"/>
      <c r="EX24" s="133"/>
      <c r="EY24" s="133"/>
      <c r="EZ24" s="133"/>
      <c r="FA24" s="133"/>
      <c r="FB24" s="133"/>
      <c r="FC24" s="133"/>
      <c r="FD24" s="133"/>
      <c r="FE24" s="133"/>
      <c r="FF24" s="133"/>
      <c r="FG24" s="133"/>
      <c r="FH24" s="133"/>
      <c r="FI24" s="133"/>
      <c r="FJ24" s="133"/>
      <c r="FK24" s="133"/>
      <c r="FL24" s="133"/>
      <c r="FM24" s="133"/>
      <c r="FN24" s="133"/>
      <c r="FO24" s="133"/>
      <c r="FP24" s="133"/>
      <c r="FQ24" s="133"/>
      <c r="FR24" s="133"/>
    </row>
    <row r="25" spans="1:174" ht="20.100000000000001" customHeight="1" thickBot="1" x14ac:dyDescent="0.3">
      <c r="A25" s="133"/>
      <c r="B25" s="219"/>
      <c r="C25" s="220"/>
      <c r="D25" s="220"/>
      <c r="E25" s="220"/>
      <c r="F25" s="221"/>
      <c r="G25" s="133"/>
      <c r="H25" s="133"/>
      <c r="I25" s="133"/>
      <c r="J25" s="133"/>
      <c r="K25" s="133"/>
      <c r="L25" s="133"/>
      <c r="M25" s="133"/>
      <c r="N25" s="133"/>
      <c r="O25" s="133"/>
      <c r="P25" s="133"/>
      <c r="Q25" s="133"/>
      <c r="R25" s="133"/>
      <c r="S25" s="133"/>
      <c r="T25" s="133"/>
      <c r="U25" s="133"/>
      <c r="V25" s="133"/>
      <c r="W25" s="133"/>
      <c r="X25" s="133"/>
      <c r="Y25" s="133"/>
      <c r="Z25" s="133"/>
      <c r="AA25" s="133"/>
      <c r="AB25" s="133"/>
      <c r="AC25" s="133"/>
      <c r="AD25" s="133"/>
      <c r="AE25" s="133"/>
      <c r="AF25" s="133"/>
      <c r="AG25" s="133"/>
      <c r="AH25" s="133"/>
      <c r="AI25" s="133"/>
      <c r="AJ25" s="133"/>
      <c r="AK25" s="133"/>
      <c r="AL25" s="133"/>
      <c r="AM25" s="133"/>
      <c r="AN25" s="133"/>
      <c r="AO25" s="133"/>
      <c r="AP25" s="133"/>
      <c r="AQ25" s="133"/>
      <c r="AR25" s="133"/>
      <c r="AS25" s="133"/>
      <c r="AT25" s="133"/>
      <c r="AU25" s="133"/>
      <c r="AV25" s="133"/>
      <c r="AW25" s="133"/>
      <c r="AX25" s="133"/>
      <c r="AY25" s="133"/>
      <c r="AZ25" s="133"/>
      <c r="BA25" s="133"/>
      <c r="BB25" s="133"/>
      <c r="BC25" s="133"/>
      <c r="BD25" s="133"/>
      <c r="BE25" s="133"/>
      <c r="BF25" s="133"/>
      <c r="BG25" s="133"/>
      <c r="BH25" s="133"/>
      <c r="BI25" s="133"/>
      <c r="BJ25" s="133"/>
      <c r="BK25" s="133"/>
      <c r="BL25" s="133"/>
      <c r="BM25" s="133"/>
      <c r="BN25" s="133"/>
      <c r="BO25" s="133"/>
      <c r="BP25" s="133"/>
      <c r="BQ25" s="133"/>
      <c r="BR25" s="133"/>
      <c r="BS25" s="133"/>
      <c r="BT25" s="133"/>
      <c r="BU25" s="133"/>
      <c r="BV25" s="133"/>
      <c r="BW25" s="133"/>
      <c r="BX25" s="133"/>
      <c r="BY25" s="133"/>
      <c r="BZ25" s="133"/>
      <c r="CA25" s="133"/>
      <c r="CB25" s="133"/>
      <c r="CC25" s="133"/>
      <c r="CD25" s="133"/>
      <c r="CE25" s="133"/>
      <c r="CF25" s="133"/>
      <c r="CG25" s="133"/>
      <c r="CH25" s="133"/>
      <c r="CI25" s="133"/>
      <c r="CJ25" s="133"/>
      <c r="CK25" s="133"/>
      <c r="CL25" s="133"/>
      <c r="CM25" s="133"/>
      <c r="CN25" s="133"/>
      <c r="CO25" s="133"/>
      <c r="CP25" s="133"/>
      <c r="CQ25" s="133"/>
      <c r="CR25" s="133"/>
      <c r="CS25" s="133"/>
      <c r="CT25" s="133"/>
      <c r="CU25" s="133"/>
      <c r="CV25" s="133"/>
      <c r="CW25" s="133"/>
      <c r="CX25" s="133"/>
      <c r="CY25" s="133"/>
      <c r="CZ25" s="133"/>
      <c r="DA25" s="133"/>
      <c r="DB25" s="133"/>
      <c r="DC25" s="133"/>
      <c r="DD25" s="133"/>
      <c r="DE25" s="133"/>
      <c r="DF25" s="133"/>
      <c r="DG25" s="133"/>
      <c r="DH25" s="133"/>
      <c r="DI25" s="133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3"/>
      <c r="EB25" s="133"/>
      <c r="EC25" s="133"/>
      <c r="ED25" s="133"/>
      <c r="EE25" s="133"/>
      <c r="EF25" s="133"/>
      <c r="EG25" s="133"/>
      <c r="EH25" s="133"/>
      <c r="EI25" s="133"/>
      <c r="EJ25" s="133"/>
      <c r="EK25" s="133"/>
      <c r="EL25" s="133"/>
      <c r="EM25" s="133"/>
      <c r="EN25" s="133"/>
      <c r="EO25" s="133"/>
      <c r="EP25" s="133"/>
      <c r="EQ25" s="133"/>
      <c r="ER25" s="133"/>
      <c r="ES25" s="133"/>
      <c r="ET25" s="133"/>
      <c r="EU25" s="133"/>
      <c r="EV25" s="133"/>
      <c r="EW25" s="133"/>
      <c r="EX25" s="133"/>
      <c r="EY25" s="133"/>
      <c r="EZ25" s="133"/>
      <c r="FA25" s="133"/>
      <c r="FB25" s="133"/>
      <c r="FC25" s="133"/>
      <c r="FD25" s="133"/>
      <c r="FE25" s="133"/>
      <c r="FF25" s="133"/>
      <c r="FG25" s="133"/>
      <c r="FH25" s="133"/>
      <c r="FI25" s="133"/>
      <c r="FJ25" s="133"/>
      <c r="FK25" s="133"/>
      <c r="FL25" s="133"/>
      <c r="FM25" s="133"/>
      <c r="FN25" s="133"/>
      <c r="FO25" s="133"/>
      <c r="FP25" s="133"/>
      <c r="FQ25" s="133"/>
      <c r="FR25" s="133"/>
    </row>
    <row r="26" spans="1:174" ht="20.100000000000001" customHeight="1" x14ac:dyDescent="0.25">
      <c r="A26" s="133"/>
      <c r="B26" s="133"/>
      <c r="C26" s="133"/>
      <c r="D26" s="13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  <c r="P26" s="133"/>
      <c r="Q26" s="133"/>
      <c r="R26" s="133"/>
      <c r="S26" s="133"/>
      <c r="T26" s="133"/>
      <c r="U26" s="133"/>
      <c r="V26" s="133"/>
      <c r="W26" s="133"/>
      <c r="X26" s="133"/>
      <c r="Y26" s="133"/>
      <c r="Z26" s="133"/>
      <c r="AA26" s="133"/>
      <c r="AB26" s="133"/>
      <c r="AC26" s="133"/>
      <c r="AD26" s="133"/>
      <c r="AE26" s="133"/>
      <c r="AF26" s="133"/>
      <c r="AG26" s="133"/>
      <c r="AH26" s="133"/>
      <c r="AI26" s="133"/>
      <c r="AJ26" s="133"/>
      <c r="AK26" s="133"/>
      <c r="AL26" s="133"/>
      <c r="AM26" s="133"/>
      <c r="AN26" s="133"/>
      <c r="AO26" s="133"/>
      <c r="AP26" s="133"/>
      <c r="AQ26" s="133"/>
      <c r="AR26" s="133"/>
      <c r="AS26" s="133"/>
      <c r="AT26" s="133"/>
      <c r="AU26" s="133"/>
      <c r="AV26" s="133"/>
      <c r="AW26" s="133"/>
      <c r="AX26" s="133"/>
      <c r="AY26" s="133"/>
      <c r="AZ26" s="133"/>
      <c r="BA26" s="133"/>
      <c r="BB26" s="133"/>
      <c r="BC26" s="133"/>
      <c r="BD26" s="133"/>
      <c r="BE26" s="133"/>
      <c r="BF26" s="133"/>
      <c r="BG26" s="133"/>
      <c r="BH26" s="133"/>
      <c r="BI26" s="133"/>
      <c r="BJ26" s="133"/>
      <c r="BK26" s="133"/>
      <c r="BL26" s="133"/>
      <c r="BM26" s="133"/>
      <c r="BN26" s="133"/>
      <c r="BO26" s="133"/>
      <c r="BP26" s="133"/>
      <c r="BQ26" s="133"/>
      <c r="BR26" s="133"/>
      <c r="BS26" s="133"/>
      <c r="BT26" s="133"/>
      <c r="BU26" s="133"/>
      <c r="BV26" s="133"/>
      <c r="BW26" s="133"/>
      <c r="BX26" s="133"/>
      <c r="BY26" s="133"/>
      <c r="BZ26" s="133"/>
      <c r="CA26" s="133"/>
      <c r="CB26" s="133"/>
      <c r="CC26" s="133"/>
      <c r="CD26" s="133"/>
      <c r="CE26" s="133"/>
      <c r="CF26" s="133"/>
      <c r="CG26" s="133"/>
      <c r="CH26" s="133"/>
      <c r="CI26" s="133"/>
      <c r="CJ26" s="133"/>
      <c r="CK26" s="133"/>
      <c r="CL26" s="133"/>
      <c r="CM26" s="133"/>
      <c r="CN26" s="133"/>
      <c r="CO26" s="133"/>
      <c r="CP26" s="133"/>
      <c r="CQ26" s="133"/>
      <c r="CR26" s="133"/>
      <c r="CS26" s="133"/>
      <c r="CT26" s="133"/>
      <c r="CU26" s="133"/>
      <c r="CV26" s="133"/>
      <c r="CW26" s="133"/>
      <c r="CX26" s="133"/>
      <c r="CY26" s="133"/>
      <c r="CZ26" s="133"/>
      <c r="DA26" s="133"/>
      <c r="DB26" s="133"/>
      <c r="DC26" s="133"/>
      <c r="DD26" s="133"/>
      <c r="DE26" s="133"/>
      <c r="DF26" s="133"/>
      <c r="DG26" s="133"/>
      <c r="DH26" s="133"/>
      <c r="DI26" s="133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3"/>
      <c r="EB26" s="133"/>
      <c r="EC26" s="133"/>
      <c r="ED26" s="133"/>
      <c r="EE26" s="133"/>
      <c r="EF26" s="133"/>
      <c r="EG26" s="133"/>
      <c r="EH26" s="133"/>
      <c r="EI26" s="133"/>
      <c r="EJ26" s="133"/>
      <c r="EK26" s="133"/>
      <c r="EL26" s="133"/>
      <c r="EM26" s="133"/>
      <c r="EN26" s="133"/>
      <c r="EO26" s="133"/>
      <c r="EP26" s="133"/>
      <c r="EQ26" s="133"/>
      <c r="ER26" s="133"/>
      <c r="ES26" s="133"/>
      <c r="ET26" s="133"/>
      <c r="EU26" s="133"/>
      <c r="EV26" s="133"/>
      <c r="EW26" s="133"/>
      <c r="EX26" s="133"/>
      <c r="EY26" s="133"/>
      <c r="EZ26" s="133"/>
      <c r="FA26" s="133"/>
      <c r="FB26" s="133"/>
      <c r="FC26" s="133"/>
      <c r="FD26" s="133"/>
      <c r="FE26" s="133"/>
      <c r="FF26" s="133"/>
      <c r="FG26" s="133"/>
      <c r="FH26" s="133"/>
      <c r="FI26" s="133"/>
      <c r="FJ26" s="133"/>
      <c r="FK26" s="133"/>
      <c r="FL26" s="133"/>
      <c r="FM26" s="133"/>
      <c r="FN26" s="133"/>
      <c r="FO26" s="133"/>
      <c r="FP26" s="133"/>
      <c r="FQ26" s="133"/>
      <c r="FR26" s="133"/>
    </row>
    <row r="27" spans="1:174" s="238" customFormat="1" ht="20.100000000000001" customHeight="1" x14ac:dyDescent="0.25">
      <c r="A27" s="237"/>
      <c r="B27" s="237"/>
      <c r="C27" s="237"/>
      <c r="D27" s="237"/>
      <c r="E27" s="237"/>
      <c r="F27" s="237"/>
      <c r="G27" s="237"/>
      <c r="H27" s="237"/>
      <c r="I27" s="237"/>
      <c r="J27" s="237"/>
      <c r="K27" s="237"/>
      <c r="L27" s="237"/>
      <c r="M27" s="237"/>
      <c r="N27" s="237"/>
      <c r="O27" s="237"/>
      <c r="P27" s="237"/>
      <c r="Q27" s="237"/>
      <c r="R27" s="237"/>
      <c r="S27" s="237"/>
      <c r="T27" s="237"/>
      <c r="U27" s="237"/>
      <c r="V27" s="237"/>
      <c r="W27" s="237"/>
      <c r="X27" s="237"/>
      <c r="Y27" s="237"/>
      <c r="Z27" s="237"/>
      <c r="AA27" s="237"/>
      <c r="AB27" s="237"/>
      <c r="AC27" s="237"/>
      <c r="AD27" s="237"/>
      <c r="AE27" s="237"/>
      <c r="AF27" s="237"/>
      <c r="AG27" s="237"/>
      <c r="AH27" s="237"/>
      <c r="AI27" s="237"/>
      <c r="AJ27" s="237"/>
      <c r="AK27" s="237"/>
      <c r="AL27" s="237"/>
      <c r="AM27" s="237"/>
      <c r="AN27" s="237"/>
      <c r="AO27" s="237"/>
      <c r="AP27" s="237"/>
      <c r="AQ27" s="237"/>
      <c r="AR27" s="237"/>
      <c r="AS27" s="237"/>
      <c r="AT27" s="237"/>
      <c r="AU27" s="237"/>
      <c r="AV27" s="237"/>
      <c r="AW27" s="237"/>
      <c r="AX27" s="237"/>
      <c r="AY27" s="237"/>
      <c r="AZ27" s="237"/>
      <c r="BA27" s="237"/>
      <c r="BB27" s="237"/>
      <c r="BC27" s="237"/>
      <c r="BD27" s="237"/>
      <c r="BE27" s="237"/>
      <c r="BF27" s="237"/>
      <c r="BG27" s="237"/>
      <c r="BH27" s="237"/>
      <c r="BI27" s="237"/>
      <c r="BJ27" s="237"/>
      <c r="BK27" s="237"/>
      <c r="BL27" s="237"/>
      <c r="BM27" s="237"/>
      <c r="BN27" s="237"/>
      <c r="BO27" s="237"/>
      <c r="BP27" s="237"/>
      <c r="BQ27" s="237"/>
      <c r="BR27" s="237"/>
      <c r="BS27" s="237"/>
      <c r="BT27" s="237"/>
      <c r="BU27" s="237"/>
      <c r="BV27" s="237"/>
      <c r="BW27" s="237"/>
      <c r="BX27" s="237"/>
      <c r="BY27" s="237"/>
      <c r="BZ27" s="237"/>
      <c r="CA27" s="237"/>
      <c r="CB27" s="237"/>
      <c r="CC27" s="237"/>
      <c r="CD27" s="237"/>
      <c r="CE27" s="237"/>
      <c r="CF27" s="237"/>
      <c r="CG27" s="237"/>
      <c r="CH27" s="237"/>
      <c r="CI27" s="237"/>
      <c r="CJ27" s="237"/>
      <c r="CK27" s="237"/>
      <c r="CL27" s="237"/>
      <c r="CM27" s="237"/>
      <c r="CN27" s="237"/>
      <c r="CO27" s="237"/>
      <c r="CP27" s="237"/>
      <c r="CQ27" s="237"/>
      <c r="CR27" s="237"/>
      <c r="CS27" s="237"/>
      <c r="CT27" s="237"/>
      <c r="CU27" s="237"/>
      <c r="CV27" s="237"/>
      <c r="CW27" s="237"/>
      <c r="CX27" s="237"/>
      <c r="CY27" s="237"/>
      <c r="CZ27" s="237"/>
      <c r="DA27" s="237"/>
      <c r="DB27" s="237"/>
      <c r="DC27" s="237"/>
      <c r="DD27" s="237"/>
      <c r="DE27" s="237"/>
      <c r="DF27" s="237"/>
      <c r="DG27" s="237"/>
      <c r="DH27" s="237"/>
      <c r="DI27" s="237"/>
      <c r="DJ27" s="237"/>
      <c r="DK27" s="237"/>
      <c r="DL27" s="237"/>
      <c r="DM27" s="237"/>
      <c r="DN27" s="237"/>
      <c r="DO27" s="237"/>
      <c r="DP27" s="237"/>
      <c r="DQ27" s="237"/>
      <c r="DR27" s="237"/>
      <c r="DS27" s="237"/>
      <c r="DT27" s="237"/>
      <c r="DU27" s="237"/>
      <c r="DV27" s="237"/>
      <c r="DW27" s="237"/>
      <c r="DX27" s="237"/>
      <c r="DY27" s="237"/>
      <c r="DZ27" s="237"/>
      <c r="EA27" s="237"/>
      <c r="EB27" s="237"/>
      <c r="EC27" s="237"/>
      <c r="ED27" s="237"/>
      <c r="EE27" s="237"/>
      <c r="EF27" s="237"/>
      <c r="EG27" s="237"/>
      <c r="EH27" s="237"/>
      <c r="EI27" s="237"/>
      <c r="EJ27" s="237"/>
      <c r="EK27" s="237"/>
      <c r="EL27" s="237"/>
      <c r="EM27" s="237"/>
      <c r="EN27" s="237"/>
      <c r="EO27" s="237"/>
      <c r="EP27" s="237"/>
      <c r="EQ27" s="237"/>
      <c r="ER27" s="237"/>
      <c r="ES27" s="237"/>
      <c r="ET27" s="237"/>
      <c r="EU27" s="237"/>
      <c r="EV27" s="237"/>
      <c r="EW27" s="237"/>
      <c r="EX27" s="237"/>
      <c r="EY27" s="237"/>
      <c r="EZ27" s="237"/>
      <c r="FA27" s="237"/>
      <c r="FB27" s="237"/>
      <c r="FC27" s="237"/>
      <c r="FD27" s="237"/>
      <c r="FE27" s="237"/>
      <c r="FF27" s="237"/>
      <c r="FG27" s="237"/>
      <c r="FH27" s="237"/>
      <c r="FI27" s="237"/>
      <c r="FJ27" s="237"/>
      <c r="FK27" s="237"/>
      <c r="FL27" s="237"/>
      <c r="FM27" s="237"/>
      <c r="FN27" s="237"/>
      <c r="FO27" s="237"/>
      <c r="FP27" s="237"/>
      <c r="FQ27" s="237"/>
      <c r="FR27" s="237"/>
    </row>
  </sheetData>
  <mergeCells count="146">
    <mergeCell ref="DS22:DY23"/>
    <mergeCell ref="DS24:DY24"/>
    <mergeCell ref="DX9:DX10"/>
    <mergeCell ref="DT9:DT10"/>
    <mergeCell ref="DP9:DP10"/>
    <mergeCell ref="DL9:DL10"/>
    <mergeCell ref="AX17:AZ18"/>
    <mergeCell ref="BC17:BF18"/>
    <mergeCell ref="BM17:BN18"/>
    <mergeCell ref="BP17:BR18"/>
    <mergeCell ref="BW17:BZ18"/>
    <mergeCell ref="CC17:CF18"/>
    <mergeCell ref="DB17:DC18"/>
    <mergeCell ref="DE17:DG18"/>
    <mergeCell ref="AX14:AZ15"/>
    <mergeCell ref="BB14:BD15"/>
    <mergeCell ref="BR9:BR13"/>
    <mergeCell ref="BS9:BS13"/>
    <mergeCell ref="DS16:DY17"/>
    <mergeCell ref="DL16:DP17"/>
    <mergeCell ref="I17:K18"/>
    <mergeCell ref="M17:P18"/>
    <mergeCell ref="V17:X18"/>
    <mergeCell ref="Z17:AC18"/>
    <mergeCell ref="AH17:AJ18"/>
    <mergeCell ref="AM17:AP18"/>
    <mergeCell ref="FA15:FC15"/>
    <mergeCell ref="BA16:BB16"/>
    <mergeCell ref="BE16:BF16"/>
    <mergeCell ref="BZ16:CA16"/>
    <mergeCell ref="CD16:CE16"/>
    <mergeCell ref="BF14:BH15"/>
    <mergeCell ref="BW14:BY15"/>
    <mergeCell ref="CA14:CC15"/>
    <mergeCell ref="CE14:CG15"/>
    <mergeCell ref="CO14:CP15"/>
    <mergeCell ref="CU14:CV15"/>
    <mergeCell ref="EY17:EZ18"/>
    <mergeCell ref="FB17:FD18"/>
    <mergeCell ref="DC14:DG15"/>
    <mergeCell ref="CM17:CP18"/>
    <mergeCell ref="CS17:CV18"/>
    <mergeCell ref="AJ14:AK14"/>
    <mergeCell ref="AP14:AQ14"/>
    <mergeCell ref="AJ15:AK15"/>
    <mergeCell ref="AP15:AQ15"/>
    <mergeCell ref="CO12:CP13"/>
    <mergeCell ref="CU12:CV13"/>
    <mergeCell ref="BL9:BL13"/>
    <mergeCell ref="BM9:BM13"/>
    <mergeCell ref="BN9:BN13"/>
    <mergeCell ref="BO9:BO13"/>
    <mergeCell ref="BP9:BP13"/>
    <mergeCell ref="BQ9:BQ13"/>
    <mergeCell ref="AJ13:AK13"/>
    <mergeCell ref="AP13:AQ13"/>
    <mergeCell ref="BE8:BF8"/>
    <mergeCell ref="AF8:AG8"/>
    <mergeCell ref="AH8:AI8"/>
    <mergeCell ref="AJ8:AK8"/>
    <mergeCell ref="AL8:AM8"/>
    <mergeCell ref="AO8:AP8"/>
    <mergeCell ref="AQ8:AR8"/>
    <mergeCell ref="EI9:EJ10"/>
    <mergeCell ref="EN9:EO10"/>
    <mergeCell ref="CO7:CP8"/>
    <mergeCell ref="CQ7:CR8"/>
    <mergeCell ref="CS7:CS8"/>
    <mergeCell ref="CT7:CU8"/>
    <mergeCell ref="CV7:CW8"/>
    <mergeCell ref="CX7:CY8"/>
    <mergeCell ref="CC7:CC8"/>
    <mergeCell ref="CD7:CE8"/>
    <mergeCell ref="CF7:CG8"/>
    <mergeCell ref="CH7:CI8"/>
    <mergeCell ref="CK7:CL8"/>
    <mergeCell ref="CM7:CN8"/>
    <mergeCell ref="BU7:BV8"/>
    <mergeCell ref="BW7:BX8"/>
    <mergeCell ref="BY7:BZ8"/>
    <mergeCell ref="FB6:FD6"/>
    <mergeCell ref="T7:U7"/>
    <mergeCell ref="AF7:AG7"/>
    <mergeCell ref="AH7:AI7"/>
    <mergeCell ref="AJ7:AK7"/>
    <mergeCell ref="AL7:AM7"/>
    <mergeCell ref="AO7:AP7"/>
    <mergeCell ref="AQ7:AR7"/>
    <mergeCell ref="BG7:BH7"/>
    <mergeCell ref="BI7:BJ7"/>
    <mergeCell ref="CA7:CB8"/>
    <mergeCell ref="BG8:BH8"/>
    <mergeCell ref="BI8:BJ8"/>
    <mergeCell ref="AS7:AT7"/>
    <mergeCell ref="AV7:AW7"/>
    <mergeCell ref="AX7:AY7"/>
    <mergeCell ref="AZ7:BA7"/>
    <mergeCell ref="BB7:BC7"/>
    <mergeCell ref="BE7:BF7"/>
    <mergeCell ref="AS8:AT8"/>
    <mergeCell ref="AV8:AW8"/>
    <mergeCell ref="AX8:AY8"/>
    <mergeCell ref="AZ8:BA8"/>
    <mergeCell ref="BB8:BC8"/>
    <mergeCell ref="P6:Q6"/>
    <mergeCell ref="T6:U6"/>
    <mergeCell ref="BP6:BR6"/>
    <mergeCell ref="CC6:CF6"/>
    <mergeCell ref="CS6:CV6"/>
    <mergeCell ref="DE6:DG6"/>
    <mergeCell ref="CM4:CP5"/>
    <mergeCell ref="CS4:CV5"/>
    <mergeCell ref="DB4:DC5"/>
    <mergeCell ref="DE4:DG5"/>
    <mergeCell ref="AX4:AZ5"/>
    <mergeCell ref="BC4:BF5"/>
    <mergeCell ref="BM4:BN5"/>
    <mergeCell ref="BP4:BR5"/>
    <mergeCell ref="BW4:BZ5"/>
    <mergeCell ref="CC4:CF5"/>
    <mergeCell ref="I4:K5"/>
    <mergeCell ref="N4:P5"/>
    <mergeCell ref="W4:Y5"/>
    <mergeCell ref="AA4:AC5"/>
    <mergeCell ref="AH4:AJ5"/>
    <mergeCell ref="AM4:AP5"/>
    <mergeCell ref="EN4:ET5"/>
    <mergeCell ref="EY4:EZ5"/>
    <mergeCell ref="FB4:FD5"/>
    <mergeCell ref="DK4:DO5"/>
    <mergeCell ref="DS4:DY5"/>
    <mergeCell ref="ED4:EH5"/>
    <mergeCell ref="DS6:DY6"/>
    <mergeCell ref="EO6:ES6"/>
    <mergeCell ref="ES9:ET10"/>
    <mergeCell ref="ES12:ET13"/>
    <mergeCell ref="EN12:EO13"/>
    <mergeCell ref="EI12:EJ13"/>
    <mergeCell ref="ED12:EE13"/>
    <mergeCell ref="ED17:EH18"/>
    <mergeCell ref="ED11:EE11"/>
    <mergeCell ref="EI11:EJ11"/>
    <mergeCell ref="EN11:EO11"/>
    <mergeCell ref="ES11:ET11"/>
    <mergeCell ref="EM17:EU18"/>
    <mergeCell ref="ED9:EE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2020-05-05T17:33:00Z</dcterms:created>
  <dcterms:modified xsi:type="dcterms:W3CDTF">2020-06-04T20:42:26Z</dcterms:modified>
</cp:coreProperties>
</file>