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regory.AGEZ\Documents\"/>
    </mc:Choice>
  </mc:AlternateContent>
  <xr:revisionPtr revIDLastSave="0" documentId="13_ncr:1_{49C7EA88-F46A-454E-91B2-8D8E142F6AD0}" xr6:coauthVersionLast="47" xr6:coauthVersionMax="47" xr10:uidLastSave="{00000000-0000-0000-0000-000000000000}"/>
  <bookViews>
    <workbookView xWindow="-108" yWindow="-108" windowWidth="23256" windowHeight="13896" xr2:uid="{3223A474-F380-418F-9436-C317F60BE449}"/>
  </bookViews>
  <sheets>
    <sheet name="STC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9" i="1" l="1"/>
  <c r="I18" i="1"/>
  <c r="G19" i="1"/>
  <c r="G18" i="1"/>
  <c r="F12" i="1"/>
  <c r="F10" i="1"/>
  <c r="F9" i="1"/>
  <c r="B19" i="1"/>
  <c r="B20" i="1"/>
  <c r="B21" i="1"/>
  <c r="B22" i="1"/>
  <c r="B23" i="1"/>
  <c r="B24" i="1"/>
  <c r="B25" i="1"/>
  <c r="B26" i="1"/>
  <c r="B27" i="1"/>
  <c r="B28" i="1"/>
  <c r="B29" i="1"/>
  <c r="B18" i="1"/>
  <c r="F13" i="1"/>
  <c r="E30" i="1"/>
  <c r="I5" i="1"/>
  <c r="I4" i="1"/>
  <c r="I3" i="1"/>
  <c r="B11" i="1" l="1"/>
  <c r="B12" i="1" s="1"/>
  <c r="C8" i="1" l="1"/>
  <c r="G4" i="1" s="1"/>
  <c r="F4" i="1" s="1"/>
  <c r="B8" i="1"/>
  <c r="D3" i="2"/>
  <c r="D4" i="2"/>
  <c r="D5" i="2"/>
  <c r="D6" i="2"/>
  <c r="D7" i="2"/>
  <c r="D8" i="2"/>
  <c r="D9" i="2"/>
  <c r="D10" i="2"/>
  <c r="D11" i="2"/>
  <c r="D12" i="2"/>
  <c r="D13" i="2"/>
  <c r="D2" i="2"/>
</calcChain>
</file>

<file path=xl/sharedStrings.xml><?xml version="1.0" encoding="utf-8"?>
<sst xmlns="http://schemas.openxmlformats.org/spreadsheetml/2006/main" count="66" uniqueCount="61">
  <si>
    <t>NOM Salarié</t>
  </si>
  <si>
    <t>Matricule</t>
  </si>
  <si>
    <t>Type de contrat</t>
  </si>
  <si>
    <t>CDD</t>
  </si>
  <si>
    <t>CDI</t>
  </si>
  <si>
    <t>ALTERNANCE</t>
  </si>
  <si>
    <t>Période du contrat</t>
  </si>
  <si>
    <t>Jours ouvrés</t>
  </si>
  <si>
    <t>Motif départ</t>
  </si>
  <si>
    <t>Fin CDD</t>
  </si>
  <si>
    <t>Fin PE initiative employeur</t>
  </si>
  <si>
    <t>Fin PE initiative salarié</t>
  </si>
  <si>
    <t>Démission</t>
  </si>
  <si>
    <t>Licenciement faute grave</t>
  </si>
  <si>
    <t>Licenciement faute lourde</t>
  </si>
  <si>
    <t>Rupture conventionnelle</t>
  </si>
  <si>
    <t>Retraite</t>
  </si>
  <si>
    <t>Licenciement pour motif personnel</t>
  </si>
  <si>
    <t>Licenciement pour motif économique</t>
  </si>
  <si>
    <t>INFORMATIONS DU SALARIE</t>
  </si>
  <si>
    <t>INFORMATIONS SUR LA FIN DE CONTRAT HORS CDD</t>
  </si>
  <si>
    <t>Date notification rupture du contrat</t>
  </si>
  <si>
    <t>Date début préavis</t>
  </si>
  <si>
    <t>Date fin préavis</t>
  </si>
  <si>
    <t>Execution du préavis</t>
  </si>
  <si>
    <t>Nombre de jours théorique travaillés / ancienneté (en mois)</t>
  </si>
  <si>
    <t>Catégorie</t>
  </si>
  <si>
    <t>Cadre</t>
  </si>
  <si>
    <t>Maîtrise</t>
  </si>
  <si>
    <t>Employé</t>
  </si>
  <si>
    <t>Oui</t>
  </si>
  <si>
    <t>Non</t>
  </si>
  <si>
    <t>Indemnités de précarité 10%</t>
  </si>
  <si>
    <t>ICCP</t>
  </si>
  <si>
    <t>Indemnités de licenciement</t>
  </si>
  <si>
    <t>INFORMATIONS SUR LE TEMPS DE TRAVAIL</t>
  </si>
  <si>
    <t>Temps plein jour</t>
  </si>
  <si>
    <t>Temps partiel 50%</t>
  </si>
  <si>
    <t>Temps partiel 60%</t>
  </si>
  <si>
    <t>Temps partiel 90%</t>
  </si>
  <si>
    <t>INFORMATIONS SUR LE SALAIRE</t>
  </si>
  <si>
    <t>Taux H de base</t>
  </si>
  <si>
    <t>Taux H supplémentaire 25%</t>
  </si>
  <si>
    <t>Taux H supplémentaire 50%</t>
  </si>
  <si>
    <t>Taux H nuit 10%</t>
  </si>
  <si>
    <t>Taux H complémentaire 10%</t>
  </si>
  <si>
    <t>DONNEES EXACTES</t>
  </si>
  <si>
    <t>Entrée/Sortie</t>
  </si>
  <si>
    <t>Mois</t>
  </si>
  <si>
    <t>Base</t>
  </si>
  <si>
    <t>Taux</t>
  </si>
  <si>
    <t>Montant</t>
  </si>
  <si>
    <t>Salaire brut</t>
  </si>
  <si>
    <t>Heures réelles mensuelles</t>
  </si>
  <si>
    <t>Montant heures de nuit</t>
  </si>
  <si>
    <t>Avantage nature repas</t>
  </si>
  <si>
    <t>TOTAL</t>
  </si>
  <si>
    <t>Salaire de base</t>
  </si>
  <si>
    <t xml:space="preserve"> </t>
  </si>
  <si>
    <t>Début contrat</t>
  </si>
  <si>
    <t>Fin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</si>
</sst>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4999237037263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7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8" borderId="1" xfId="0" applyFill="1" applyBorder="1" applyAlignment="1">
      <alignment vertical="center"/>
    </xf>
    <xf numFmtId="0" fontId="4" fillId="0" borderId="0" xfId="0" applyFont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0" fillId="10" borderId="2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0ABCF-ECC4-4E19-94BD-5AC88B589959}">
  <dimension ref="A1:P30"/>
  <sheetViews>
    <sheetView tabSelected="1" workbookViewId="0">
      <selection activeCell="H18" sqref="H18"/>
    </sheetView>
  </sheetViews>
  <sheetFormatPr baseColWidth="10" defaultRowHeight="15" x14ac:dyDescent="0.25"/>
  <cols>
    <col min="1" max="1" width="54.42578125" style="1" bestFit="1" customWidth="1"/>
    <col min="2" max="2" width="13.28515625" style="1" customWidth="1"/>
    <col min="3" max="3" width="22.7109375" style="1" customWidth="1"/>
    <col min="4" max="4" width="12" style="1" bestFit="1" customWidth="1"/>
    <col min="5" max="5" width="32.140625" style="1" customWidth="1"/>
    <col min="6" max="6" width="15.28515625" style="1" customWidth="1"/>
    <col min="7" max="7" width="12.140625" style="1" customWidth="1"/>
    <col min="8" max="8" width="18" style="1" customWidth="1"/>
    <col min="9" max="9" width="20.28515625" style="1" customWidth="1"/>
    <col min="10" max="16" width="11.42578125" style="1"/>
  </cols>
  <sheetData>
    <row r="1" spans="1:10" ht="15.95" customHeight="1" x14ac:dyDescent="0.25">
      <c r="A1" s="18" t="s">
        <v>19</v>
      </c>
      <c r="B1" s="18"/>
      <c r="C1" s="18"/>
      <c r="E1" s="13" t="s">
        <v>20</v>
      </c>
      <c r="F1" s="13"/>
      <c r="H1" s="23" t="s">
        <v>35</v>
      </c>
      <c r="I1" s="23"/>
    </row>
    <row r="2" spans="1:10" ht="15.95" customHeight="1" x14ac:dyDescent="0.25">
      <c r="A2" s="10" t="s">
        <v>0</v>
      </c>
      <c r="B2" s="16"/>
      <c r="C2" s="16"/>
      <c r="E2" s="11" t="s">
        <v>21</v>
      </c>
      <c r="F2" s="12"/>
      <c r="H2" s="21" t="s">
        <v>36</v>
      </c>
      <c r="I2" s="2">
        <v>7</v>
      </c>
    </row>
    <row r="3" spans="1:10" ht="15.95" customHeight="1" x14ac:dyDescent="0.25">
      <c r="A3" s="10" t="s">
        <v>1</v>
      </c>
      <c r="B3" s="16"/>
      <c r="C3" s="16"/>
      <c r="E3" s="11" t="s">
        <v>22</v>
      </c>
      <c r="F3" s="12">
        <v>45556</v>
      </c>
      <c r="H3" s="21" t="s">
        <v>37</v>
      </c>
      <c r="I3" s="2">
        <f>I2*50%</f>
        <v>3.5</v>
      </c>
    </row>
    <row r="4" spans="1:10" ht="15.95" customHeight="1" x14ac:dyDescent="0.25">
      <c r="A4" s="10" t="s">
        <v>26</v>
      </c>
      <c r="B4" s="14" t="s">
        <v>29</v>
      </c>
      <c r="C4" s="15"/>
      <c r="E4" s="11" t="s">
        <v>23</v>
      </c>
      <c r="F4" s="12">
        <f>F3+G4</f>
        <v>45564</v>
      </c>
      <c r="G4" s="22">
        <f>IF(B4="Cadre",IF(C8&lt;6,30,90),IF(B4="Maîtrise",IF(C8&lt;6,15,IF(C8&lt;24,30,60)),IF(C8&lt;6,8,IF(C8&lt;24,30,60))))</f>
        <v>8</v>
      </c>
      <c r="H4" s="21" t="s">
        <v>38</v>
      </c>
      <c r="I4" s="2">
        <f>I2*60%</f>
        <v>4.2</v>
      </c>
    </row>
    <row r="5" spans="1:10" ht="15.95" customHeight="1" x14ac:dyDescent="0.25">
      <c r="A5" s="10" t="s">
        <v>2</v>
      </c>
      <c r="B5" s="16" t="s">
        <v>3</v>
      </c>
      <c r="C5" s="16"/>
      <c r="E5" s="11" t="s">
        <v>24</v>
      </c>
      <c r="F5" s="12"/>
      <c r="H5" s="21" t="s">
        <v>39</v>
      </c>
      <c r="I5" s="2">
        <f>I2*90%</f>
        <v>6.3</v>
      </c>
    </row>
    <row r="6" spans="1:10" ht="15.95" customHeight="1" x14ac:dyDescent="0.25">
      <c r="A6" s="10" t="s">
        <v>8</v>
      </c>
      <c r="B6" s="17"/>
      <c r="C6" s="17"/>
      <c r="F6" s="20"/>
    </row>
    <row r="7" spans="1:10" ht="15.95" customHeight="1" x14ac:dyDescent="0.25">
      <c r="A7" s="10" t="s">
        <v>6</v>
      </c>
      <c r="B7" s="8">
        <v>45429</v>
      </c>
      <c r="C7" s="8">
        <v>45449</v>
      </c>
      <c r="E7" s="31" t="s">
        <v>40</v>
      </c>
      <c r="F7" s="32"/>
    </row>
    <row r="8" spans="1:10" ht="15.95" customHeight="1" x14ac:dyDescent="0.25">
      <c r="A8" s="10" t="s">
        <v>25</v>
      </c>
      <c r="B8" s="9">
        <f xml:space="preserve"> NETWORKDAYS(B7,C7)</f>
        <v>15</v>
      </c>
      <c r="C8" s="3">
        <f>DATEDIF(B7,C7,"M")</f>
        <v>0</v>
      </c>
      <c r="E8" s="11" t="s">
        <v>41</v>
      </c>
      <c r="F8" s="2">
        <v>11.799763</v>
      </c>
    </row>
    <row r="9" spans="1:10" ht="15.95" customHeight="1" x14ac:dyDescent="0.25">
      <c r="E9" s="11" t="s">
        <v>42</v>
      </c>
      <c r="F9" s="2">
        <f>F8*1.25</f>
        <v>14.74970375</v>
      </c>
    </row>
    <row r="10" spans="1:10" ht="15.95" customHeight="1" x14ac:dyDescent="0.25">
      <c r="E10" s="11" t="s">
        <v>43</v>
      </c>
      <c r="F10" s="2">
        <f>F8*1.5</f>
        <v>17.699644500000002</v>
      </c>
    </row>
    <row r="11" spans="1:10" ht="15.95" customHeight="1" x14ac:dyDescent="0.25">
      <c r="A11" s="24" t="s">
        <v>32</v>
      </c>
      <c r="B11" s="2">
        <f>IF(B5="CDD",E30*10%,"")</f>
        <v>0</v>
      </c>
      <c r="E11" s="11" t="s">
        <v>44</v>
      </c>
      <c r="F11" s="2"/>
    </row>
    <row r="12" spans="1:10" ht="15.95" customHeight="1" x14ac:dyDescent="0.25">
      <c r="A12" s="24" t="s">
        <v>33</v>
      </c>
      <c r="B12" s="2">
        <f>(E30+B11)*10%</f>
        <v>0</v>
      </c>
      <c r="D12" s="1" t="s">
        <v>58</v>
      </c>
      <c r="E12" s="11" t="s">
        <v>45</v>
      </c>
      <c r="F12" s="2">
        <f>F8*1.1</f>
        <v>12.979739300000002</v>
      </c>
    </row>
    <row r="13" spans="1:10" ht="15.95" customHeight="1" x14ac:dyDescent="0.25">
      <c r="A13" s="24" t="s">
        <v>34</v>
      </c>
      <c r="B13" s="2"/>
      <c r="E13" s="11" t="s">
        <v>57</v>
      </c>
      <c r="F13" s="2">
        <f>F8*151.67</f>
        <v>1789.67005421</v>
      </c>
    </row>
    <row r="15" spans="1:10" ht="15.75" x14ac:dyDescent="0.25">
      <c r="A15" s="25" t="s">
        <v>46</v>
      </c>
      <c r="B15" s="25"/>
      <c r="C15" s="25"/>
      <c r="D15" s="25"/>
      <c r="E15" s="25"/>
      <c r="F15" s="25"/>
      <c r="G15" s="25"/>
      <c r="H15" s="25"/>
      <c r="I15" s="25"/>
      <c r="J15" s="25"/>
    </row>
    <row r="16" spans="1:10" x14ac:dyDescent="0.25">
      <c r="A16" s="26" t="s">
        <v>48</v>
      </c>
      <c r="B16" s="27" t="s">
        <v>53</v>
      </c>
      <c r="C16" s="27" t="s">
        <v>54</v>
      </c>
      <c r="D16" s="27" t="s">
        <v>55</v>
      </c>
      <c r="E16" s="26" t="s">
        <v>52</v>
      </c>
      <c r="F16" s="39" t="s">
        <v>47</v>
      </c>
      <c r="G16" s="39"/>
      <c r="H16" s="39"/>
      <c r="I16" s="39"/>
      <c r="J16" s="39"/>
    </row>
    <row r="17" spans="1:10" x14ac:dyDescent="0.25">
      <c r="A17" s="26"/>
      <c r="B17" s="27"/>
      <c r="C17" s="27"/>
      <c r="D17" s="27"/>
      <c r="E17" s="26"/>
      <c r="F17" s="37"/>
      <c r="G17" s="38"/>
      <c r="H17" s="28" t="s">
        <v>49</v>
      </c>
      <c r="I17" s="28" t="s">
        <v>50</v>
      </c>
      <c r="J17" s="28" t="s">
        <v>51</v>
      </c>
    </row>
    <row r="18" spans="1:10" x14ac:dyDescent="0.25">
      <c r="A18" s="29">
        <v>45292</v>
      </c>
      <c r="B18" s="33">
        <f xml:space="preserve"> NETWORKDAYS( A18, EOMONTH( A18, 0 ) )*$I$2</f>
        <v>161</v>
      </c>
      <c r="C18" s="2"/>
      <c r="D18" s="2"/>
      <c r="E18" s="2"/>
      <c r="F18" s="10" t="s">
        <v>59</v>
      </c>
      <c r="G18" s="12">
        <f>B7</f>
        <v>45429</v>
      </c>
      <c r="H18" s="2"/>
      <c r="I18" s="2" t="e">
        <f>J18/H18</f>
        <v>#DIV/0!</v>
      </c>
      <c r="J18" s="2"/>
    </row>
    <row r="19" spans="1:10" x14ac:dyDescent="0.25">
      <c r="A19" s="29">
        <v>45323</v>
      </c>
      <c r="B19" s="33">
        <f t="shared" ref="B19:B29" si="0" xml:space="preserve"> NETWORKDAYS( A19, EOMONTH( A19, 0 ) )*$I$2</f>
        <v>147</v>
      </c>
      <c r="C19" s="2"/>
      <c r="D19" s="2"/>
      <c r="E19" s="2"/>
      <c r="F19" s="10" t="s">
        <v>60</v>
      </c>
      <c r="G19" s="12">
        <f>C7</f>
        <v>45449</v>
      </c>
      <c r="H19" s="2"/>
      <c r="I19" s="2" t="e">
        <f>J19/H19</f>
        <v>#DIV/0!</v>
      </c>
      <c r="J19" s="2"/>
    </row>
    <row r="20" spans="1:10" x14ac:dyDescent="0.25">
      <c r="A20" s="29">
        <v>45352</v>
      </c>
      <c r="B20" s="33">
        <f t="shared" si="0"/>
        <v>147</v>
      </c>
      <c r="C20" s="2"/>
      <c r="D20" s="2"/>
      <c r="E20" s="2"/>
    </row>
    <row r="21" spans="1:10" x14ac:dyDescent="0.25">
      <c r="A21" s="29">
        <v>45383</v>
      </c>
      <c r="B21" s="33">
        <f t="shared" si="0"/>
        <v>154</v>
      </c>
      <c r="C21" s="2"/>
      <c r="D21" s="2"/>
      <c r="E21" s="2"/>
    </row>
    <row r="22" spans="1:10" x14ac:dyDescent="0.25">
      <c r="A22" s="29">
        <v>45413</v>
      </c>
      <c r="B22" s="33">
        <f t="shared" si="0"/>
        <v>161</v>
      </c>
      <c r="C22" s="2"/>
      <c r="D22" s="2"/>
      <c r="E22" s="2"/>
    </row>
    <row r="23" spans="1:10" x14ac:dyDescent="0.25">
      <c r="A23" s="29">
        <v>45444</v>
      </c>
      <c r="B23" s="33">
        <f t="shared" si="0"/>
        <v>140</v>
      </c>
      <c r="C23" s="2"/>
      <c r="D23" s="2"/>
      <c r="E23" s="2"/>
    </row>
    <row r="24" spans="1:10" x14ac:dyDescent="0.25">
      <c r="A24" s="29">
        <v>45474</v>
      </c>
      <c r="B24" s="33">
        <f t="shared" si="0"/>
        <v>161</v>
      </c>
      <c r="C24" s="2"/>
      <c r="D24" s="2"/>
      <c r="E24" s="2"/>
    </row>
    <row r="25" spans="1:10" x14ac:dyDescent="0.25">
      <c r="A25" s="29">
        <v>45505</v>
      </c>
      <c r="B25" s="33">
        <f t="shared" si="0"/>
        <v>154</v>
      </c>
      <c r="C25" s="2"/>
      <c r="D25" s="2"/>
      <c r="E25" s="2"/>
    </row>
    <row r="26" spans="1:10" x14ac:dyDescent="0.25">
      <c r="A26" s="29">
        <v>45536</v>
      </c>
      <c r="B26" s="33">
        <f t="shared" si="0"/>
        <v>147</v>
      </c>
      <c r="C26" s="2"/>
      <c r="D26" s="2"/>
      <c r="E26" s="2"/>
    </row>
    <row r="27" spans="1:10" x14ac:dyDescent="0.25">
      <c r="A27" s="29">
        <v>45566</v>
      </c>
      <c r="B27" s="33">
        <f t="shared" si="0"/>
        <v>161</v>
      </c>
      <c r="C27" s="2"/>
      <c r="D27" s="2"/>
      <c r="E27" s="2"/>
    </row>
    <row r="28" spans="1:10" x14ac:dyDescent="0.25">
      <c r="A28" s="29">
        <v>45597</v>
      </c>
      <c r="B28" s="33">
        <f t="shared" si="0"/>
        <v>147</v>
      </c>
      <c r="C28" s="2"/>
      <c r="D28" s="2"/>
      <c r="E28" s="2"/>
    </row>
    <row r="29" spans="1:10" x14ac:dyDescent="0.25">
      <c r="A29" s="29">
        <v>45627</v>
      </c>
      <c r="B29" s="33">
        <f t="shared" si="0"/>
        <v>154</v>
      </c>
      <c r="C29" s="2"/>
      <c r="D29" s="2"/>
      <c r="E29" s="2"/>
    </row>
    <row r="30" spans="1:10" x14ac:dyDescent="0.25">
      <c r="A30" s="34" t="s">
        <v>56</v>
      </c>
      <c r="B30" s="35"/>
      <c r="C30" s="35"/>
      <c r="D30" s="36"/>
      <c r="E30" s="30">
        <f>SUM(E18:E29)</f>
        <v>0</v>
      </c>
    </row>
  </sheetData>
  <mergeCells count="17">
    <mergeCell ref="E7:F7"/>
    <mergeCell ref="F16:J16"/>
    <mergeCell ref="A30:D30"/>
    <mergeCell ref="A15:J15"/>
    <mergeCell ref="B6:C6"/>
    <mergeCell ref="A1:C1"/>
    <mergeCell ref="H1:I1"/>
    <mergeCell ref="B16:B17"/>
    <mergeCell ref="C16:C17"/>
    <mergeCell ref="D16:D17"/>
    <mergeCell ref="A16:A17"/>
    <mergeCell ref="E16:E17"/>
    <mergeCell ref="E1:F1"/>
    <mergeCell ref="B4:C4"/>
    <mergeCell ref="B2:C2"/>
    <mergeCell ref="B3:C3"/>
    <mergeCell ref="B5:C5"/>
  </mergeCells>
  <phoneticPr fontId="2" type="noConversion"/>
  <pageMargins left="0.7" right="0.7" top="0.75" bottom="0.75" header="0.3" footer="0.3"/>
  <headerFooter>
    <oddFooter>&amp;L_x000D_&amp;1#&amp;"Raleway"&amp;12&amp;K376092 C1 - INTERNAL</oddFooter>
  </headerFooter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558B8F3-5D9F-4EEE-8104-CCA0A5FD7CA6}">
          <x14:formula1>
            <xm:f>Données!$A$2:$A$4</xm:f>
          </x14:formula1>
          <xm:sqref>B5</xm:sqref>
        </x14:dataValidation>
        <x14:dataValidation type="list" allowBlank="1" showInputMessage="1" showErrorMessage="1" xr:uid="{C2DCD28B-C67A-449D-8E1C-820B5E1E0947}">
          <x14:formula1>
            <xm:f>Données!$F$2:$F$11</xm:f>
          </x14:formula1>
          <xm:sqref>B6:C6</xm:sqref>
        </x14:dataValidation>
        <x14:dataValidation type="list" allowBlank="1" showInputMessage="1" showErrorMessage="1" xr:uid="{251EDA44-A3E9-4793-A905-45BC7FE88FC7}">
          <x14:formula1>
            <xm:f>Données!$A$7:$A$9</xm:f>
          </x14:formula1>
          <xm:sqref>B4:C4</xm:sqref>
        </x14:dataValidation>
        <x14:dataValidation type="list" allowBlank="1" showInputMessage="1" showErrorMessage="1" xr:uid="{609108C5-02C5-4E54-BD06-BED09FDD1BA4}">
          <x14:formula1>
            <xm:f>Données!$A$11:$A$12</xm:f>
          </x14:formula1>
          <xm:sqref>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200EC-BAAD-4106-84EF-E2B57455D54A}">
  <dimension ref="A1:P13"/>
  <sheetViews>
    <sheetView workbookViewId="0">
      <selection activeCell="D2" sqref="D2"/>
    </sheetView>
  </sheetViews>
  <sheetFormatPr baseColWidth="10" defaultRowHeight="15" x14ac:dyDescent="0.25"/>
  <cols>
    <col min="1" max="1" width="14.28515625" style="1" bestFit="1" customWidth="1"/>
    <col min="2" max="5" width="11.42578125" style="1"/>
    <col min="6" max="6" width="34.140625" style="1" bestFit="1" customWidth="1"/>
    <col min="7" max="16" width="11.42578125" style="1"/>
  </cols>
  <sheetData>
    <row r="1" spans="1:6" ht="25.5" customHeight="1" x14ac:dyDescent="0.25">
      <c r="A1" s="7" t="s">
        <v>2</v>
      </c>
      <c r="C1" s="19" t="s">
        <v>7</v>
      </c>
      <c r="D1" s="19"/>
      <c r="F1" s="4" t="s">
        <v>8</v>
      </c>
    </row>
    <row r="2" spans="1:6" x14ac:dyDescent="0.25">
      <c r="A2" s="2" t="s">
        <v>3</v>
      </c>
      <c r="C2" s="5">
        <v>45292</v>
      </c>
      <c r="D2" s="6">
        <f xml:space="preserve"> NETWORKDAYS( C2, EOMONTH( C2, 0 ) )</f>
        <v>23</v>
      </c>
      <c r="F2" s="2" t="s">
        <v>9</v>
      </c>
    </row>
    <row r="3" spans="1:6" x14ac:dyDescent="0.25">
      <c r="A3" s="2" t="s">
        <v>4</v>
      </c>
      <c r="C3" s="5">
        <v>45323</v>
      </c>
      <c r="D3" s="6">
        <f t="shared" ref="D3:D13" si="0" xml:space="preserve"> NETWORKDAYS( C3, EOMONTH( C3, 0 ) )</f>
        <v>21</v>
      </c>
      <c r="F3" s="2" t="s">
        <v>10</v>
      </c>
    </row>
    <row r="4" spans="1:6" x14ac:dyDescent="0.25">
      <c r="A4" s="2" t="s">
        <v>5</v>
      </c>
      <c r="C4" s="5">
        <v>45352</v>
      </c>
      <c r="D4" s="6">
        <f t="shared" si="0"/>
        <v>21</v>
      </c>
      <c r="F4" s="2" t="s">
        <v>11</v>
      </c>
    </row>
    <row r="5" spans="1:6" x14ac:dyDescent="0.25">
      <c r="C5" s="5">
        <v>45383</v>
      </c>
      <c r="D5" s="6">
        <f t="shared" si="0"/>
        <v>22</v>
      </c>
      <c r="F5" s="2" t="s">
        <v>12</v>
      </c>
    </row>
    <row r="6" spans="1:6" x14ac:dyDescent="0.25">
      <c r="A6" s="4" t="s">
        <v>26</v>
      </c>
      <c r="C6" s="5">
        <v>45413</v>
      </c>
      <c r="D6" s="6">
        <f t="shared" si="0"/>
        <v>23</v>
      </c>
      <c r="F6" s="2" t="s">
        <v>13</v>
      </c>
    </row>
    <row r="7" spans="1:6" x14ac:dyDescent="0.25">
      <c r="A7" s="2" t="s">
        <v>27</v>
      </c>
      <c r="C7" s="5">
        <v>45444</v>
      </c>
      <c r="D7" s="6">
        <f t="shared" si="0"/>
        <v>20</v>
      </c>
      <c r="F7" s="2" t="s">
        <v>14</v>
      </c>
    </row>
    <row r="8" spans="1:6" x14ac:dyDescent="0.25">
      <c r="A8" s="2" t="s">
        <v>28</v>
      </c>
      <c r="C8" s="5">
        <v>45474</v>
      </c>
      <c r="D8" s="6">
        <f t="shared" si="0"/>
        <v>23</v>
      </c>
      <c r="F8" s="2" t="s">
        <v>17</v>
      </c>
    </row>
    <row r="9" spans="1:6" x14ac:dyDescent="0.25">
      <c r="A9" s="2" t="s">
        <v>29</v>
      </c>
      <c r="C9" s="5">
        <v>45505</v>
      </c>
      <c r="D9" s="6">
        <f t="shared" si="0"/>
        <v>22</v>
      </c>
      <c r="F9" s="2" t="s">
        <v>18</v>
      </c>
    </row>
    <row r="10" spans="1:6" x14ac:dyDescent="0.25">
      <c r="C10" s="5">
        <v>45536</v>
      </c>
      <c r="D10" s="6">
        <f t="shared" si="0"/>
        <v>21</v>
      </c>
      <c r="F10" s="2" t="s">
        <v>15</v>
      </c>
    </row>
    <row r="11" spans="1:6" x14ac:dyDescent="0.25">
      <c r="A11" s="2" t="s">
        <v>30</v>
      </c>
      <c r="C11" s="5">
        <v>45566</v>
      </c>
      <c r="D11" s="6">
        <f t="shared" si="0"/>
        <v>23</v>
      </c>
      <c r="F11" s="2" t="s">
        <v>16</v>
      </c>
    </row>
    <row r="12" spans="1:6" x14ac:dyDescent="0.25">
      <c r="A12" s="2" t="s">
        <v>31</v>
      </c>
      <c r="C12" s="5">
        <v>45597</v>
      </c>
      <c r="D12" s="6">
        <f t="shared" si="0"/>
        <v>21</v>
      </c>
    </row>
    <row r="13" spans="1:6" x14ac:dyDescent="0.25">
      <c r="C13" s="5">
        <v>45627</v>
      </c>
      <c r="D13" s="6">
        <f t="shared" si="0"/>
        <v>22</v>
      </c>
    </row>
  </sheetData>
  <mergeCells count="1">
    <mergeCell ref="C1:D1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cf91e20-ca8e-489c-ae8a-6c7e80782e4a}" enabled="1" method="Privileged" siteId="{f4f6b57d-47a1-4875-bd9b-4260c557ccbf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STC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AGEZ</dc:creator>
  <cp:lastModifiedBy>Gregory AGEZ</cp:lastModifiedBy>
  <dcterms:created xsi:type="dcterms:W3CDTF">2024-09-20T15:21:03Z</dcterms:created>
  <dcterms:modified xsi:type="dcterms:W3CDTF">2024-09-21T12:20:30Z</dcterms:modified>
</cp:coreProperties>
</file>