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.pouzargue\Downloads\"/>
    </mc:Choice>
  </mc:AlternateContent>
  <xr:revisionPtr revIDLastSave="0" documentId="13_ncr:1_{D582B040-B2C3-468D-8174-27CA9E5A7704}" xr6:coauthVersionLast="36" xr6:coauthVersionMax="47" xr10:uidLastSave="{00000000-0000-0000-0000-000000000000}"/>
  <bookViews>
    <workbookView xWindow="0" yWindow="0" windowWidth="23040" windowHeight="8484" activeTab="3" xr2:uid="{051311D5-6B63-40C7-A3EE-8EF37A6A0964}"/>
  </bookViews>
  <sheets>
    <sheet name="facture" sheetId="8" r:id="rId1"/>
    <sheet name="Liste des jeunes" sheetId="4" r:id="rId2"/>
    <sheet name="Présence Avril" sheetId="12" r:id="rId3"/>
    <sheet name="Paramètres" sheetId="3" r:id="rId4"/>
  </sheets>
  <definedNames>
    <definedName name="Adres">T_BdD[[#All],[Adresse]]</definedName>
    <definedName name="adress">'Liste des jeunes'!$C:$C</definedName>
    <definedName name="adresse">T_BdD[[#All],[Adresse]]</definedName>
    <definedName name="code">'Liste des jeunes'!$D:$D</definedName>
    <definedName name="L_A_Facturer">OFFSET('Liste des jeunes'!$M$3,0,0,COUNT('Liste des jeunes'!$M:$M))</definedName>
    <definedName name="L_Garderie">#REF!</definedName>
    <definedName name="L_Nom">T_BdD[Nom]</definedName>
    <definedName name="L_Péricentre">#REF!</definedName>
    <definedName name="L_periode">Paramètres!$C$2:$E$2</definedName>
    <definedName name="L_Prestations">T_Prestations[Prestations]</definedName>
    <definedName name="lclient">T_BdD[[Nom]:[Ville]]</definedName>
    <definedName name="liste">'Liste des jeunes'!$B$2:$B$13</definedName>
    <definedName name="Nom">'Liste des jeunes'!$B$3:$B$13</definedName>
    <definedName name="Nomm">'Liste des jeunes'!$B:$B</definedName>
    <definedName name="Péricentre">#REF!</definedName>
    <definedName name="QF">T_BdD[[#Headers],[Quotient familial]]</definedName>
    <definedName name="QQ">'Liste des jeunes'!$J:$J</definedName>
    <definedName name="vil">'Liste des jeunes'!$E:$E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5" i="8" l="1"/>
  <c r="I3" i="12"/>
  <c r="I4" i="12"/>
  <c r="I5" i="12"/>
  <c r="I6" i="12"/>
  <c r="I7" i="12"/>
  <c r="I8" i="12"/>
  <c r="I9" i="12"/>
  <c r="I10" i="12"/>
  <c r="I11" i="12"/>
  <c r="I12" i="12"/>
  <c r="I13" i="12"/>
  <c r="H14" i="12"/>
  <c r="G14" i="12"/>
  <c r="F14" i="12"/>
  <c r="E14" i="12"/>
  <c r="D14" i="12"/>
  <c r="K13" i="4"/>
  <c r="B34" i="8"/>
  <c r="I14" i="12" l="1"/>
  <c r="B36" i="8"/>
  <c r="B35" i="8"/>
  <c r="G46" i="8"/>
  <c r="C30" i="3"/>
  <c r="K7" i="4"/>
  <c r="K12" i="4"/>
  <c r="K5" i="4"/>
  <c r="K8" i="4"/>
  <c r="K9" i="4"/>
  <c r="K10" i="4"/>
  <c r="K11" i="4"/>
  <c r="K3" i="4"/>
  <c r="L3" i="4" l="1"/>
  <c r="L4" i="4" l="1"/>
  <c r="M3" i="4"/>
  <c r="L5" i="4" l="1"/>
  <c r="L6" i="4" l="1"/>
  <c r="L8" i="4"/>
  <c r="L10" i="4"/>
  <c r="L9" i="4"/>
  <c r="L7" i="4" l="1"/>
  <c r="L11" i="4" l="1"/>
  <c r="L12" i="4"/>
  <c r="L13" i="4" l="1"/>
  <c r="M9" i="4" l="1"/>
  <c r="M8" i="4"/>
  <c r="M7" i="4"/>
  <c r="M10" i="4"/>
  <c r="M13" i="4"/>
  <c r="M11" i="4"/>
  <c r="M5" i="4"/>
  <c r="M6" i="4"/>
  <c r="F45" i="8"/>
  <c r="G45" i="8"/>
  <c r="G51" i="8"/>
  <c r="M4" i="4"/>
  <c r="M12" i="4"/>
  <c r="E45" i="8"/>
</calcChain>
</file>

<file path=xl/sharedStrings.xml><?xml version="1.0" encoding="utf-8"?>
<sst xmlns="http://schemas.openxmlformats.org/spreadsheetml/2006/main" count="152" uniqueCount="126">
  <si>
    <t>Nom</t>
  </si>
  <si>
    <t>Quotient familial</t>
  </si>
  <si>
    <t>Adresse mail</t>
  </si>
  <si>
    <t>QF</t>
  </si>
  <si>
    <t>Prestations</t>
  </si>
  <si>
    <t>Contact</t>
  </si>
  <si>
    <t>Téléphone</t>
  </si>
  <si>
    <t>Adresse</t>
  </si>
  <si>
    <t>Code postal</t>
  </si>
  <si>
    <t>Ville</t>
  </si>
  <si>
    <t>Prestation centre</t>
  </si>
  <si>
    <t>Facture</t>
  </si>
  <si>
    <t>Date de naissance</t>
  </si>
  <si>
    <t>A facturer</t>
  </si>
  <si>
    <t>Compteur</t>
  </si>
  <si>
    <t xml:space="preserve">Journée </t>
  </si>
  <si>
    <t>Demi-journée</t>
  </si>
  <si>
    <t xml:space="preserve">Journée &amp; supplement </t>
  </si>
  <si>
    <t>FACTURATION</t>
  </si>
  <si>
    <t>Journée</t>
  </si>
  <si>
    <t>Quantité</t>
  </si>
  <si>
    <t>Désignation</t>
  </si>
  <si>
    <t>Total à payer</t>
  </si>
  <si>
    <t>total</t>
  </si>
  <si>
    <t>Prix unitaire</t>
  </si>
  <si>
    <t>1/2 Journée</t>
  </si>
  <si>
    <t>Suppléments</t>
  </si>
  <si>
    <t>ok</t>
  </si>
  <si>
    <t>journée</t>
  </si>
  <si>
    <t>12/04/2024</t>
  </si>
  <si>
    <t>13/04/2024</t>
  </si>
  <si>
    <t>14/04/2024</t>
  </si>
  <si>
    <t>15/04/2024</t>
  </si>
  <si>
    <t>16/04/2024</t>
  </si>
  <si>
    <t>0</t>
  </si>
  <si>
    <t xml:space="preserve">Prénom Nom 1 </t>
  </si>
  <si>
    <t>Prénom Nom 2</t>
  </si>
  <si>
    <t>Prénom Nom 3</t>
  </si>
  <si>
    <t>Prénom Nom 4</t>
  </si>
  <si>
    <t>Prénom Nom 5</t>
  </si>
  <si>
    <t>Prénom Nom 6</t>
  </si>
  <si>
    <t>Prénom Nom 7</t>
  </si>
  <si>
    <t>Prénom Nom 8</t>
  </si>
  <si>
    <t>Prénom Nom 9</t>
  </si>
  <si>
    <t>Prénom Nom 10</t>
  </si>
  <si>
    <t>Prénom Nom 11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</si>
  <si>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</si>
  <si>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</si>
  <si>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</si>
  <si>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</si>
  <si>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</si>
  <si>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</si>
  <si>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</si>
  <si>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</si>
  <si>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</si>
  <si>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</si>
  <si>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</si>
  <si>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Code postal 1</t>
  </si>
  <si>
    <t>Code postal 2</t>
  </si>
  <si>
    <t>Code postal 3</t>
  </si>
  <si>
    <t>Code postal 4</t>
  </si>
  <si>
    <t>Code postal 5</t>
  </si>
  <si>
    <t>Code postal 6</t>
  </si>
  <si>
    <t>Code postal 7</t>
  </si>
  <si>
    <t>Code postal 8</t>
  </si>
  <si>
    <t>Code postal 9</t>
  </si>
  <si>
    <t>Code postal 10</t>
  </si>
  <si>
    <t>Code postal 11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</si>
  <si>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</si>
  <si>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</si>
  <si>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</si>
  <si>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</si>
  <si>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</si>
  <si>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</si>
  <si>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</si>
  <si>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</si>
  <si>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</si>
  <si>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</si>
  <si>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</si>
  <si>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Téléphone 1</t>
  </si>
  <si>
    <t>Adresse mail 1</t>
  </si>
  <si>
    <t>Contact 1</t>
  </si>
  <si>
    <t>Téléphone 2</t>
  </si>
  <si>
    <t>Adresse mail 2</t>
  </si>
  <si>
    <t>Contact 2</t>
  </si>
  <si>
    <t>Téléphone 3</t>
  </si>
  <si>
    <t>Adresse mail 3</t>
  </si>
  <si>
    <t>Contact 3</t>
  </si>
  <si>
    <t>Téléphone 4</t>
  </si>
  <si>
    <t>Adresse mail 4</t>
  </si>
  <si>
    <t>Contact 4</t>
  </si>
  <si>
    <t>Téléphone 5</t>
  </si>
  <si>
    <t>Adresse mail 5</t>
  </si>
  <si>
    <t>Contact 5</t>
  </si>
  <si>
    <t>Téléphone 6</t>
  </si>
  <si>
    <t>Adresse mail 6</t>
  </si>
  <si>
    <t>Contact 6</t>
  </si>
  <si>
    <t>Téléphone 7</t>
  </si>
  <si>
    <t>Adresse mail 7</t>
  </si>
  <si>
    <t>Contact 7</t>
  </si>
  <si>
    <t>Téléphone 8</t>
  </si>
  <si>
    <t>Adresse mail 8</t>
  </si>
  <si>
    <t>Contact 8</t>
  </si>
  <si>
    <t>Téléphone 9</t>
  </si>
  <si>
    <t>Adresse mail 9</t>
  </si>
  <si>
    <t>Contact 9</t>
  </si>
  <si>
    <t>Téléphone 10</t>
  </si>
  <si>
    <t>Adresse mail 10</t>
  </si>
  <si>
    <t>Contact 10</t>
  </si>
  <si>
    <t>Téléphone 11</t>
  </si>
  <si>
    <t>Adresse mail 11</t>
  </si>
  <si>
    <t>Contact 11</t>
  </si>
  <si>
    <t>Date de naissance 1</t>
  </si>
  <si>
    <t>Date de naissance 2</t>
  </si>
  <si>
    <t>Date de naissance 3</t>
  </si>
  <si>
    <t>Date de naissance 4</t>
  </si>
  <si>
    <t>Date de naissance 5</t>
  </si>
  <si>
    <t>Date de naissance 6</t>
  </si>
  <si>
    <t>Date de naissance 7</t>
  </si>
  <si>
    <t>Date de naissance 8</t>
  </si>
  <si>
    <t>Date de naissance 9</t>
  </si>
  <si>
    <t>Date de naissance 10</t>
  </si>
  <si>
    <t>Date de naissance 11</t>
  </si>
  <si>
    <t>TARIF 1</t>
  </si>
  <si>
    <t>TARIF 2</t>
  </si>
  <si>
    <t>Montant à régler avant le 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</si>
</sst>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#,##0.00\ &quot;€&quot;"/>
    <numFmt numFmtId="166" formatCode="[$-F800]dddd\,\ mmmm\ dd\,\ yyyy"/>
    <numFmt numFmtId="167" formatCode="0#&quot; &quot;##&quot; &quot;##&quot; &quot;##&quot; &quot;##"/>
    <numFmt numFmtId="169" formatCode="00000"/>
    <numFmt numFmtId="170" formatCode="_-* #,##0.00\ [$€-40C]_-;\-* #,##0.00\ [$€-40C]_-;_-* &quot;-&quot;??\ [$€-40C]_-;_-@_-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8" tint="0.39997558519241921"/>
      <name val="Calibri"/>
      <family val="2"/>
      <scheme val="minor"/>
    </font>
    <font>
      <sz val="12"/>
      <color theme="8" tint="0.3999755851924192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1"/>
      </right>
      <top style="thin">
        <color theme="1"/>
      </top>
      <bottom style="hair">
        <color theme="1"/>
      </bottom>
      <diagonal/>
    </border>
    <border>
      <left/>
      <right style="thin">
        <color theme="1"/>
      </right>
      <top style="hair">
        <color theme="1"/>
      </top>
      <bottom style="hair">
        <color theme="1"/>
      </bottom>
      <diagonal/>
    </border>
    <border>
      <left/>
      <right style="thin">
        <color theme="1"/>
      </right>
      <top style="hair">
        <color theme="1"/>
      </top>
      <bottom/>
      <diagonal/>
    </border>
    <border>
      <left style="thin">
        <color theme="1"/>
      </left>
      <right style="thin">
        <color indexed="64"/>
      </right>
      <top style="thin">
        <color theme="1"/>
      </top>
      <bottom style="hair">
        <color theme="1"/>
      </bottom>
      <diagonal/>
    </border>
    <border>
      <left style="thin">
        <color theme="1"/>
      </left>
      <right style="thin">
        <color indexed="64"/>
      </right>
      <top style="hair">
        <color theme="1"/>
      </top>
      <bottom style="hair">
        <color theme="1"/>
      </bottom>
      <diagonal/>
    </border>
    <border>
      <left/>
      <right style="thin">
        <color indexed="64"/>
      </right>
      <top/>
      <bottom style="thin">
        <color theme="1"/>
      </bottom>
      <diagonal/>
    </border>
    <border>
      <left style="thin">
        <color theme="1"/>
      </left>
      <right style="thin">
        <color indexed="64"/>
      </right>
      <top style="hair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/>
      <top/>
      <bottom style="thin">
        <color theme="4" tint="0.79998168889431442"/>
      </bottom>
      <diagonal/>
    </border>
    <border>
      <left/>
      <right style="thin">
        <color theme="4" tint="0.59999389629810485"/>
      </right>
      <top/>
      <bottom style="thin">
        <color theme="4" tint="0.59999389629810485"/>
      </bottom>
      <diagonal/>
    </border>
    <border>
      <left/>
      <right style="thin">
        <color auto="1"/>
      </right>
      <top/>
      <bottom/>
      <diagonal/>
    </border>
    <border>
      <left/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auto="1"/>
      </left>
      <right style="thin">
        <color theme="4" tint="0.59999389629810485"/>
      </right>
      <top/>
      <bottom/>
      <diagonal/>
    </border>
    <border>
      <left style="thin">
        <color theme="4" tint="0.59999389629810485"/>
      </left>
      <right style="thin">
        <color theme="4" tint="0.59999389629810485"/>
      </right>
      <top/>
      <bottom/>
      <diagonal/>
    </border>
    <border>
      <left style="thin">
        <color theme="4" tint="0.59999389629810485"/>
      </left>
      <right/>
      <top/>
      <bottom style="thin">
        <color theme="4" tint="0.59999389629810485"/>
      </bottom>
      <diagonal/>
    </border>
    <border>
      <left/>
      <right style="thin">
        <color auto="1"/>
      </right>
      <top/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  <border>
      <left/>
      <right style="thin">
        <color theme="4" tint="0.59999389629810485"/>
      </right>
      <top/>
      <bottom/>
      <diagonal/>
    </border>
    <border>
      <left/>
      <right/>
      <top style="thin">
        <color theme="8" tint="0.59996337778862885"/>
      </top>
      <bottom/>
      <diagonal/>
    </border>
  </borders>
  <cellStyleXfs count="4">
    <xf numFmtId="0" fontId="0" fillId="0" borderId="0"/>
    <xf numFmtId="16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0" fontId="12" fillId="6" borderId="38" applyFont="0" applyFill="0" applyBorder="0" applyAlignment="0">
      <alignment horizontal="left" vertical="center" wrapText="1"/>
    </xf>
  </cellStyleXfs>
  <cellXfs count="10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65" fontId="0" fillId="0" borderId="5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165" fontId="0" fillId="0" borderId="7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3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7" fontId="3" fillId="0" borderId="0" xfId="0" applyNumberFormat="1" applyFon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7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3" xfId="0" applyBorder="1" applyAlignment="1">
      <alignment horizontal="center" vertical="center"/>
    </xf>
    <xf numFmtId="169" fontId="2" fillId="0" borderId="0" xfId="0" applyNumberFormat="1" applyFont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2" xfId="0" applyFont="1" applyBorder="1"/>
    <xf numFmtId="0" fontId="6" fillId="0" borderId="0" xfId="0" applyFont="1"/>
    <xf numFmtId="0" fontId="5" fillId="0" borderId="0" xfId="0" applyFont="1"/>
    <xf numFmtId="0" fontId="1" fillId="0" borderId="0" xfId="0" applyFont="1"/>
    <xf numFmtId="14" fontId="2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8" fillId="4" borderId="0" xfId="0" applyFont="1" applyFill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65" fontId="1" fillId="0" borderId="0" xfId="0" applyNumberFormat="1" applyFont="1" applyAlignment="1">
      <alignment horizontal="center"/>
    </xf>
    <xf numFmtId="0" fontId="1" fillId="2" borderId="14" xfId="0" applyFont="1" applyFill="1" applyBorder="1" applyAlignment="1">
      <alignment horizontal="center" vertical="center" wrapText="1"/>
    </xf>
    <xf numFmtId="165" fontId="0" fillId="0" borderId="12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6" fontId="0" fillId="0" borderId="0" xfId="0" applyNumberFormat="1"/>
    <xf numFmtId="0" fontId="1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9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0" fillId="0" borderId="19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0" fillId="0" borderId="21" xfId="0" applyBorder="1" applyAlignment="1">
      <alignment horizontal="left" vertical="top"/>
    </xf>
    <xf numFmtId="0" fontId="0" fillId="0" borderId="18" xfId="0" applyBorder="1"/>
    <xf numFmtId="0" fontId="0" fillId="0" borderId="25" xfId="0" applyBorder="1"/>
    <xf numFmtId="0" fontId="0" fillId="0" borderId="19" xfId="0" applyBorder="1"/>
    <xf numFmtId="0" fontId="0" fillId="0" borderId="20" xfId="0" applyBorder="1"/>
    <xf numFmtId="0" fontId="0" fillId="0" borderId="26" xfId="0" applyBorder="1"/>
    <xf numFmtId="0" fontId="0" fillId="0" borderId="21" xfId="0" applyBorder="1"/>
    <xf numFmtId="0" fontId="0" fillId="5" borderId="16" xfId="0" applyFill="1" applyBorder="1"/>
    <xf numFmtId="170" fontId="0" fillId="5" borderId="17" xfId="0" applyNumberFormat="1" applyFill="1" applyBorder="1"/>
    <xf numFmtId="0" fontId="0" fillId="5" borderId="27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166" fontId="14" fillId="0" borderId="0" xfId="0" applyNumberFormat="1" applyFont="1"/>
    <xf numFmtId="0" fontId="14" fillId="0" borderId="18" xfId="0" applyFont="1" applyBorder="1" applyAlignment="1">
      <alignment horizontal="left" vertical="top"/>
    </xf>
    <xf numFmtId="0" fontId="14" fillId="0" borderId="22" xfId="0" applyFont="1" applyBorder="1" applyAlignment="1">
      <alignment horizontal="left" vertical="top"/>
    </xf>
    <xf numFmtId="0" fontId="14" fillId="0" borderId="20" xfId="0" applyFont="1" applyBorder="1" applyAlignment="1">
      <alignment horizontal="left" vertical="top"/>
    </xf>
    <xf numFmtId="0" fontId="0" fillId="0" borderId="36" xfId="0" applyBorder="1" applyAlignment="1">
      <alignment horizontal="center"/>
    </xf>
    <xf numFmtId="0" fontId="0" fillId="0" borderId="8" xfId="0" applyBorder="1" applyAlignment="1">
      <alignment horizontal="center"/>
    </xf>
    <xf numFmtId="170" fontId="0" fillId="0" borderId="8" xfId="1" applyNumberFormat="1" applyFont="1" applyBorder="1" applyAlignment="1">
      <alignment horizontal="center" vertical="center"/>
    </xf>
    <xf numFmtId="170" fontId="0" fillId="0" borderId="1" xfId="2" applyNumberFormat="1" applyFont="1" applyBorder="1" applyAlignment="1">
      <alignment vertical="center"/>
    </xf>
    <xf numFmtId="170" fontId="0" fillId="0" borderId="32" xfId="0" applyNumberFormat="1" applyBorder="1" applyAlignment="1">
      <alignment vertical="center"/>
    </xf>
    <xf numFmtId="170" fontId="0" fillId="0" borderId="37" xfId="0" applyNumberFormat="1" applyBorder="1" applyAlignment="1">
      <alignment vertical="center"/>
    </xf>
    <xf numFmtId="0" fontId="0" fillId="0" borderId="34" xfId="0" applyBorder="1" applyAlignment="1">
      <alignment vertical="center"/>
    </xf>
    <xf numFmtId="170" fontId="0" fillId="0" borderId="35" xfId="0" applyNumberFormat="1" applyBorder="1" applyAlignment="1">
      <alignment vertical="center"/>
    </xf>
    <xf numFmtId="14" fontId="14" fillId="0" borderId="0" xfId="0" applyNumberFormat="1" applyFont="1"/>
    <xf numFmtId="0" fontId="0" fillId="0" borderId="39" xfId="0" applyBorder="1"/>
    <xf numFmtId="0" fontId="0" fillId="0" borderId="41" xfId="0" applyBorder="1" applyAlignment="1">
      <alignment horizontal="center" vertical="center"/>
    </xf>
    <xf numFmtId="0" fontId="0" fillId="0" borderId="43" xfId="0" applyBorder="1"/>
    <xf numFmtId="0" fontId="0" fillId="0" borderId="44" xfId="0" applyBorder="1"/>
    <xf numFmtId="0" fontId="12" fillId="6" borderId="45" xfId="0" applyFont="1" applyFill="1" applyBorder="1" applyAlignment="1">
      <alignment horizontal="left" vertical="center" wrapText="1"/>
    </xf>
    <xf numFmtId="0" fontId="0" fillId="0" borderId="46" xfId="0" applyBorder="1" applyAlignment="1">
      <alignment horizontal="left" vertical="center"/>
    </xf>
    <xf numFmtId="0" fontId="4" fillId="3" borderId="38" xfId="3" applyFont="1" applyFill="1" applyBorder="1" applyAlignment="1">
      <alignment horizontal="center" vertical="center"/>
    </xf>
    <xf numFmtId="0" fontId="4" fillId="8" borderId="42" xfId="3" applyFont="1" applyFill="1" applyBorder="1" applyAlignment="1">
      <alignment horizontal="center" vertical="center"/>
    </xf>
    <xf numFmtId="0" fontId="4" fillId="8" borderId="38" xfId="3" applyFont="1" applyFill="1" applyBorder="1" applyAlignment="1">
      <alignment horizontal="center" vertical="center"/>
    </xf>
    <xf numFmtId="0" fontId="4" fillId="7" borderId="42" xfId="3" applyFont="1" applyFill="1" applyBorder="1" applyAlignment="1">
      <alignment horizontal="center" vertical="center"/>
    </xf>
    <xf numFmtId="0" fontId="4" fillId="7" borderId="38" xfId="3" applyFont="1" applyFill="1" applyBorder="1" applyAlignment="1">
      <alignment horizontal="center" vertical="center"/>
    </xf>
    <xf numFmtId="0" fontId="4" fillId="6" borderId="38" xfId="3" applyFont="1" applyFill="1" applyBorder="1" applyAlignment="1">
      <alignment horizontal="center" vertical="center"/>
    </xf>
    <xf numFmtId="14" fontId="15" fillId="0" borderId="0" xfId="0" applyNumberFormat="1" applyFont="1" applyAlignment="1">
      <alignment horizontal="center" textRotation="90"/>
    </xf>
    <xf numFmtId="0" fontId="15" fillId="0" borderId="40" xfId="0" applyFont="1" applyBorder="1" applyAlignment="1">
      <alignment horizontal="center" vertical="center"/>
    </xf>
    <xf numFmtId="0" fontId="15" fillId="0" borderId="47" xfId="0" applyFont="1" applyBorder="1" applyAlignment="1">
      <alignment horizontal="center" vertical="center"/>
    </xf>
    <xf numFmtId="14" fontId="15" fillId="0" borderId="48" xfId="0" applyNumberFormat="1" applyFont="1" applyBorder="1" applyAlignment="1">
      <alignment horizontal="center" textRotation="90"/>
    </xf>
    <xf numFmtId="0" fontId="7" fillId="9" borderId="49" xfId="0" applyFont="1" applyFill="1" applyBorder="1" applyAlignment="1">
      <alignment horizontal="center" vertical="center"/>
    </xf>
    <xf numFmtId="0" fontId="11" fillId="5" borderId="18" xfId="0" applyFont="1" applyFill="1" applyBorder="1" applyAlignment="1">
      <alignment horizontal="center" vertical="center"/>
    </xf>
    <xf numFmtId="0" fontId="11" fillId="5" borderId="19" xfId="0" applyFont="1" applyFill="1" applyBorder="1" applyAlignment="1">
      <alignment horizontal="center" vertical="center"/>
    </xf>
    <xf numFmtId="0" fontId="11" fillId="5" borderId="20" xfId="0" applyFont="1" applyFill="1" applyBorder="1" applyAlignment="1">
      <alignment horizontal="center" vertical="center"/>
    </xf>
    <xf numFmtId="0" fontId="11" fillId="5" borderId="21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</cellXfs>
  <cellStyles count="4">
    <cellStyle name="Milliers" xfId="1" builtinId="3"/>
    <cellStyle name="Monétaire" xfId="2" builtinId="4"/>
    <cellStyle name="Normal" xfId="0" builtinId="0"/>
    <cellStyle name="Style 1" xfId="3" xr:uid="{429C4971-C0CB-4F10-8595-C7BF6998413A}"/>
  </cellStyles>
  <dxfs count="35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59999389629810485"/>
        </left>
        <right/>
        <top style="thin">
          <color theme="8" tint="0.59996337778862885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59999389629810485"/>
        </left>
        <right style="thin">
          <color theme="4" tint="0.59999389629810485"/>
        </right>
        <top style="thin">
          <color theme="4" tint="0.59999389629810485"/>
        </top>
        <bottom style="thin">
          <color theme="4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59999389629810485"/>
        </left>
        <right style="thin">
          <color theme="4" tint="0.59999389629810485"/>
        </right>
        <top style="thin">
          <color theme="4" tint="0.59999389629810485"/>
        </top>
        <bottom style="thin">
          <color theme="4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59999389629810485"/>
        </left>
        <right style="thin">
          <color theme="4" tint="0.59999389629810485"/>
        </right>
        <top style="thin">
          <color theme="4" tint="0.59999389629810485"/>
        </top>
        <bottom style="thin">
          <color theme="4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59999389629810485"/>
        </left>
        <right style="thin">
          <color theme="4" tint="0.59999389629810485"/>
        </right>
        <top style="thin">
          <color theme="4" tint="0.59999389629810485"/>
        </top>
        <bottom style="thin">
          <color theme="4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59999389629810485"/>
        </left>
        <right style="thin">
          <color theme="4" tint="0.59999389629810485"/>
        </right>
        <top style="thin">
          <color theme="4" tint="0.59999389629810485"/>
        </top>
        <bottom style="thin">
          <color theme="4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59999389629810485"/>
        </left>
        <right style="thin">
          <color theme="4" tint="0.59999389629810485"/>
        </right>
        <top style="thin">
          <color theme="4" tint="0.59999389629810485"/>
        </top>
        <bottom style="thin">
          <color theme="4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theme="4" tint="0.59999389629810485"/>
        </right>
        <top style="thin">
          <color theme="4" tint="0.59999389629810485"/>
        </top>
        <bottom style="thin">
          <color theme="4" tint="0.59999389629810485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9" formatCode="dd/mm/yyyy"/>
      <alignment horizontal="center" vertical="bottom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0.39997558519241921"/>
        <name val="Calibri"/>
        <family val="2"/>
        <scheme val="minor"/>
      </font>
      <numFmt numFmtId="0" formatCode="General"/>
      <fill>
        <patternFill patternType="none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8" tint="0.39997558519241921"/>
        <name val="Calibri"/>
        <family val="2"/>
        <scheme val="minor"/>
      </font>
      <numFmt numFmtId="0" formatCode="General"/>
      <fill>
        <patternFill patternType="none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</font>
    </dxf>
    <dxf>
      <font>
        <b val="0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9" formatCode="00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textRotation="0" indent="0" justifyLastLine="0" shrinkToFit="0" readingOrder="0"/>
    </dxf>
  </dxfs>
  <tableStyles count="1" defaultTableStyle="TableStyleMedium2" defaultPivotStyle="PivotStyleLight16">
    <tableStyle name="Style de tableau 1" pivot="0" count="0" xr9:uid="{90E95F31-79D5-4243-A49A-8F1120DCF07B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055CCBF-20B7-46F6-AF3E-72CF3BA55904}" name="T_BdD" displayName="T_BdD" ref="B2:M13" insertRowShift="1" totalsRowShown="0" headerRowDxfId="34" dataDxfId="33">
  <autoFilter ref="B2:M13" xr:uid="{BB70F634-A43F-4E81-AC38-5D272D4983D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sortState ref="B3:M13">
    <sortCondition ref="B3:B13"/>
  </sortState>
  <tableColumns count="12">
    <tableColumn id="1" xr3:uid="{21D963DD-E46E-48FB-8EE5-5C93A868C8B6}" name="Nom" dataDxfId="32"/>
    <tableColumn id="10" xr3:uid="{BAA6895E-079F-446E-8E2F-F36E1DF286ED}" name="Adresse" dataDxfId="31"/>
    <tableColumn id="11" xr3:uid="{7044E735-1B42-455B-89A4-D1742C770DA7}" name="Code postal" dataDxfId="30"/>
    <tableColumn id="12" xr3:uid="{36CC8710-61AC-4E74-A48E-02AAD95BB1BE}" name="Ville" dataDxfId="29"/>
    <tableColumn id="13" xr3:uid="{70DC8330-073F-461A-910F-9E8C89580469}" name="Téléphone" dataDxfId="28"/>
    <tableColumn id="3" xr3:uid="{DBA016DB-5811-4EAB-8EC8-3C6B8C441D0F}" name="Adresse mail" dataDxfId="27" dataCellStyle="Lien hypertexte"/>
    <tableColumn id="4" xr3:uid="{CCC79E35-ADE3-45D1-A074-A707C2F97CC6}" name="Contact" dataDxfId="26" dataCellStyle="Normal"/>
    <tableColumn id="15" xr3:uid="{B18E2D1E-52CC-4B9B-ABBA-FC8BD59CA4B3}" name="Date de naissance" dataDxfId="25"/>
    <tableColumn id="8" xr3:uid="{CB271D30-60BC-451D-9CD3-F252A4440494}" name="Quotient familial" dataDxfId="24"/>
    <tableColumn id="14" xr3:uid="{FB86C7C4-14A1-4311-A3E5-7A9689B6FBC1}" name="Facture" dataDxfId="23">
      <calculatedColumnFormula>IFERROR(INDEX(#REF!,MATCH(B3,#REF!,0)),"")</calculatedColumnFormula>
    </tableColumn>
    <tableColumn id="17" xr3:uid="{5726B431-62E3-44E7-A7AB-6098503C9C6A}" name="Compteur" dataDxfId="22">
      <calculatedColumnFormula>IF(T_BdD[[#This Row],[Facture]]="",MAX($L$2:L2)+1,"")</calculatedColumnFormula>
    </tableColumn>
    <tableColumn id="18" xr3:uid="{8A453435-D878-499E-885A-38E0F913F804}" name="A facturer" dataDxfId="21">
      <calculatedColumnFormula>IFERROR(INDEX(B:M,MATCH(ROW(N1),M:M,0),1),"")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962B680-EE47-4155-B850-26D6BE04AD69}" name="Tableau3" displayName="Tableau3" ref="B2:I13" totalsRowShown="0" headerRowDxfId="20" dataDxfId="19" tableBorderDxfId="18" dataCellStyle="Style 1">
  <autoFilter ref="B2:I13" xr:uid="{3962B680-EE47-4155-B850-26D6BE04AD69}"/>
  <sortState ref="B3:I13">
    <sortCondition ref="B2:B13"/>
  </sortState>
  <tableColumns count="8">
    <tableColumn id="1" xr3:uid="{31CF787F-580F-44B8-9B55-FC9BE3548E77}" name="Nom" dataDxfId="17" dataCellStyle="Style 1"/>
    <tableColumn id="2" xr3:uid="{A004C03C-6963-420E-BDAF-908E8EC7AE2A}" name="Prestation centre" dataDxfId="16" dataCellStyle="Style 1"/>
    <tableColumn id="3" xr3:uid="{BE7CE882-A7D4-48D2-BF23-D2037E421922}" name="12/04/2024" dataDxfId="15" dataCellStyle="Style 1"/>
    <tableColumn id="4" xr3:uid="{42A1BC39-458B-4981-AF11-011B8D577BC5}" name="13/04/2024" dataDxfId="14" dataCellStyle="Style 1"/>
    <tableColumn id="5" xr3:uid="{8747E76D-F65D-48C6-A587-EE3C27050DDD}" name="14/04/2024" dataDxfId="13" dataCellStyle="Style 1"/>
    <tableColumn id="6" xr3:uid="{6E95AD8D-E13B-49C8-8A89-EC57970CAC3C}" name="15/04/2024" dataDxfId="12" dataCellStyle="Style 1"/>
    <tableColumn id="7" xr3:uid="{9A1DB75A-260F-4E55-9C65-3ED0B3A6B156}" name="16/04/2024" dataDxfId="11" dataCellStyle="Style 1"/>
    <tableColumn id="8" xr3:uid="{1CB67A25-453F-42C1-A5BD-0AA3B9AA685B}" name="0" dataDxfId="10">
      <calculatedColumnFormula>SUM(D3:H3)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832AF2A-76C5-42E1-BDF9-5A5A8794FECA}" name="T_Prestations" displayName="T_Prestations" ref="B41:B44" totalsRowShown="0" headerRowDxfId="9" headerRowBorderDxfId="8">
  <autoFilter ref="B41:B44" xr:uid="{D142D31C-6467-49EA-9B01-0E30F14604AB}">
    <filterColumn colId="0" hiddenButton="1"/>
  </autoFilter>
  <tableColumns count="1">
    <tableColumn id="1" xr3:uid="{FAA8F085-23E6-45FA-B102-282C06AD683E}" name="Prestation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witrand@yahoo.fr" TargetMode="External"/><Relationship Id="rId13" Type="http://schemas.openxmlformats.org/officeDocument/2006/relationships/table" Target="../tables/table1.xml"/><Relationship Id="rId3" Type="http://schemas.openxmlformats.org/officeDocument/2006/relationships/hyperlink" Target="mailto:switrand@yahoo.fr" TargetMode="External"/><Relationship Id="rId7" Type="http://schemas.openxmlformats.org/officeDocument/2006/relationships/hyperlink" Target="mailto:switrand@yahoo.fr" TargetMode="External"/><Relationship Id="rId12" Type="http://schemas.openxmlformats.org/officeDocument/2006/relationships/printerSettings" Target="../printerSettings/printerSettings2.bin"/><Relationship Id="rId2" Type="http://schemas.openxmlformats.org/officeDocument/2006/relationships/hyperlink" Target="mailto:switrand@yahoo.fr" TargetMode="External"/><Relationship Id="rId1" Type="http://schemas.openxmlformats.org/officeDocument/2006/relationships/hyperlink" Target="mailto:switrand@yahoo.fr" TargetMode="External"/><Relationship Id="rId6" Type="http://schemas.openxmlformats.org/officeDocument/2006/relationships/hyperlink" Target="mailto:switrand@yahoo.fr" TargetMode="External"/><Relationship Id="rId11" Type="http://schemas.openxmlformats.org/officeDocument/2006/relationships/hyperlink" Target="mailto:switrand@yahoo.fr" TargetMode="External"/><Relationship Id="rId5" Type="http://schemas.openxmlformats.org/officeDocument/2006/relationships/hyperlink" Target="mailto:switrand@yahoo.fr" TargetMode="External"/><Relationship Id="rId10" Type="http://schemas.openxmlformats.org/officeDocument/2006/relationships/hyperlink" Target="mailto:switrand@yahoo.fr" TargetMode="External"/><Relationship Id="rId4" Type="http://schemas.openxmlformats.org/officeDocument/2006/relationships/hyperlink" Target="mailto:switrand@yahoo.fr" TargetMode="External"/><Relationship Id="rId9" Type="http://schemas.openxmlformats.org/officeDocument/2006/relationships/hyperlink" Target="mailto:switrand@yahoo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D2B048-4EDE-4C73-9DC2-8C8E6E9E1FFE}">
  <sheetPr>
    <pageSetUpPr fitToPage="1"/>
  </sheetPr>
  <dimension ref="A3:I71"/>
  <sheetViews>
    <sheetView topLeftCell="A41" zoomScale="55" zoomScaleNormal="100" workbookViewId="0">
      <selection activeCell="H63" sqref="H63"/>
    </sheetView>
  </sheetViews>
  <sheetFormatPr baseColWidth="10" defaultRowHeight="14.4" x14ac:dyDescent="0.3"/>
  <cols>
    <col min="1" max="1" width="7.21875" customWidth="1"/>
    <col min="2" max="2" width="24.44140625" customWidth="1"/>
    <col min="3" max="3" width="14.5546875" customWidth="1"/>
    <col min="4" max="4" width="19.5546875" bestFit="1" customWidth="1"/>
    <col min="5" max="5" width="11.5546875" hidden="1" customWidth="1"/>
    <col min="6" max="6" width="24" bestFit="1" customWidth="1"/>
    <col min="7" max="7" width="30.6640625" bestFit="1" customWidth="1"/>
  </cols>
  <sheetData>
    <row r="3" spans="2:7" ht="15" thickBot="1" x14ac:dyDescent="0.35"/>
    <row r="4" spans="2:7" ht="26.4" customHeight="1" x14ac:dyDescent="0.3">
      <c r="F4" s="93" t="s">
        <v>18</v>
      </c>
      <c r="G4" s="94"/>
    </row>
    <row r="5" spans="2:7" ht="15" thickBot="1" x14ac:dyDescent="0.35">
      <c r="F5" s="95"/>
      <c r="G5" s="96"/>
    </row>
    <row r="10" spans="2:7" x14ac:dyDescent="0.3">
      <c r="B10" s="2"/>
      <c r="C10" s="2"/>
      <c r="D10" s="2"/>
    </row>
    <row r="11" spans="2:7" x14ac:dyDescent="0.3">
      <c r="B11" s="2"/>
      <c r="C11" s="2"/>
      <c r="D11" s="2"/>
    </row>
    <row r="12" spans="2:7" x14ac:dyDescent="0.3">
      <c r="B12" s="2"/>
      <c r="C12" s="2"/>
      <c r="D12" s="2"/>
    </row>
    <row r="13" spans="2:7" x14ac:dyDescent="0.3">
      <c r="B13" s="2"/>
      <c r="C13" s="2"/>
      <c r="D13" s="2"/>
    </row>
    <row r="14" spans="2:7" ht="25.8" x14ac:dyDescent="0.5">
      <c r="B14" s="2"/>
      <c r="C14" s="2"/>
      <c r="D14" s="2"/>
      <c r="F14" s="38"/>
      <c r="G14" s="38"/>
    </row>
    <row r="15" spans="2:7" ht="36.6" customHeight="1" x14ac:dyDescent="0.5">
      <c r="B15" s="2"/>
      <c r="C15" s="2"/>
      <c r="D15" s="2"/>
      <c r="F15" s="38"/>
      <c r="G15" s="38"/>
    </row>
    <row r="16" spans="2:7" ht="15" customHeight="1" x14ac:dyDescent="0.5">
      <c r="B16" s="19"/>
      <c r="C16" s="2"/>
      <c r="D16" s="2"/>
      <c r="F16" s="38"/>
      <c r="G16" s="38"/>
    </row>
    <row r="17" spans="2:7" x14ac:dyDescent="0.3">
      <c r="B17" s="2"/>
      <c r="C17" s="2"/>
      <c r="D17" s="2"/>
    </row>
    <row r="18" spans="2:7" x14ac:dyDescent="0.3">
      <c r="B18" s="2"/>
      <c r="C18" s="2"/>
      <c r="D18" s="2"/>
    </row>
    <row r="19" spans="2:7" x14ac:dyDescent="0.3">
      <c r="B19" s="2"/>
      <c r="C19" s="2"/>
      <c r="D19" s="2"/>
    </row>
    <row r="20" spans="2:7" x14ac:dyDescent="0.3">
      <c r="B20" s="100"/>
      <c r="C20" s="100"/>
    </row>
    <row r="21" spans="2:7" x14ac:dyDescent="0.3">
      <c r="B21" s="100"/>
      <c r="C21" s="100"/>
    </row>
    <row r="22" spans="2:7" x14ac:dyDescent="0.3">
      <c r="B22" s="101"/>
      <c r="C22" s="101"/>
    </row>
    <row r="26" spans="2:7" ht="18" x14ac:dyDescent="0.35">
      <c r="E26" s="75"/>
      <c r="F26" s="75"/>
      <c r="G26" s="63"/>
    </row>
    <row r="27" spans="2:7" x14ac:dyDescent="0.3">
      <c r="E27" s="2"/>
      <c r="F27" s="2"/>
      <c r="G27" s="37"/>
    </row>
    <row r="28" spans="2:7" x14ac:dyDescent="0.3">
      <c r="E28" s="2"/>
      <c r="F28" s="2"/>
      <c r="G28" s="37"/>
    </row>
    <row r="29" spans="2:7" x14ac:dyDescent="0.3">
      <c r="E29" s="2"/>
      <c r="F29" s="2"/>
      <c r="G29" s="37"/>
    </row>
    <row r="30" spans="2:7" x14ac:dyDescent="0.3">
      <c r="E30" s="2"/>
      <c r="F30" s="2"/>
      <c r="G30" s="37"/>
    </row>
    <row r="32" spans="2:7" ht="15" thickBot="1" x14ac:dyDescent="0.35"/>
    <row r="33" spans="2:7" ht="18" x14ac:dyDescent="0.3">
      <c r="B33" s="64" t="s">
        <v>44</v>
      </c>
      <c r="C33" s="45"/>
    </row>
    <row r="34" spans="2:7" ht="18" x14ac:dyDescent="0.3">
      <c r="B34" s="65" t="str">
        <f>VLOOKUP(B33,'Liste des jeunes'!B:E,2,FALSE)</f>
        <v>Adresse 10</v>
      </c>
      <c r="C34" s="46"/>
    </row>
    <row r="35" spans="2:7" ht="18" x14ac:dyDescent="0.3">
      <c r="B35" s="65" t="str">
        <f>VLOOKUP(facture!B33,T_BdD[[#All],[Nom]:[Ville]],3,FALSE)</f>
        <v>Code postal 10</v>
      </c>
      <c r="C35" s="46"/>
    </row>
    <row r="36" spans="2:7" ht="18.600000000000001" thickBot="1" x14ac:dyDescent="0.35">
      <c r="B36" s="66" t="str">
        <f>VLOOKUP(B33,T_BdD[[Nom]:[Ville]],4,)</f>
        <v>Ville 10</v>
      </c>
      <c r="C36" s="47"/>
    </row>
    <row r="37" spans="2:7" x14ac:dyDescent="0.3">
      <c r="B37" s="19"/>
      <c r="C37" s="19"/>
    </row>
    <row r="38" spans="2:7" x14ac:dyDescent="0.3">
      <c r="B38" s="19"/>
      <c r="C38" s="19"/>
    </row>
    <row r="39" spans="2:7" x14ac:dyDescent="0.3">
      <c r="B39" s="19"/>
      <c r="C39" s="19"/>
    </row>
    <row r="40" spans="2:7" x14ac:dyDescent="0.3">
      <c r="B40" s="19"/>
      <c r="C40" s="19"/>
    </row>
    <row r="41" spans="2:7" x14ac:dyDescent="0.3">
      <c r="B41" s="19"/>
      <c r="C41" s="19"/>
    </row>
    <row r="42" spans="2:7" x14ac:dyDescent="0.3">
      <c r="B42" s="19"/>
      <c r="C42" s="19"/>
    </row>
    <row r="43" spans="2:7" ht="15" thickBot="1" x14ac:dyDescent="0.35"/>
    <row r="44" spans="2:7" x14ac:dyDescent="0.3">
      <c r="C44" s="56" t="s">
        <v>20</v>
      </c>
      <c r="D44" s="57" t="s">
        <v>21</v>
      </c>
      <c r="E44" s="57" t="s">
        <v>3</v>
      </c>
      <c r="F44" s="58" t="s">
        <v>24</v>
      </c>
      <c r="G44" s="59" t="s">
        <v>23</v>
      </c>
    </row>
    <row r="45" spans="2:7" x14ac:dyDescent="0.3">
      <c r="C45" s="60">
        <f>VLOOKUP(facture!B33,Tableau3[],8,)</f>
        <v>4</v>
      </c>
      <c r="D45" s="41" t="s">
        <v>28</v>
      </c>
      <c r="E45" s="41" t="str">
        <f ca="1">VLOOKUP(B33,T_BdD[#All],12,FALSE)</f>
        <v/>
      </c>
      <c r="F45" s="70">
        <f ca="1">IF(E45&lt;=600,7,IF(AND(E45&gt;=601,E45&lt;=1000),7.5,IF(AND(E45&gt;=1001,E45&lt;=1600),8,IF(E45&gt;=1601,8.5,))))</f>
        <v>8.5</v>
      </c>
      <c r="G45" s="71">
        <f ca="1">PRODUCT(F45*C45)</f>
        <v>25.5</v>
      </c>
    </row>
    <row r="46" spans="2:7" x14ac:dyDescent="0.3">
      <c r="C46" s="67"/>
      <c r="D46" s="68" t="s">
        <v>25</v>
      </c>
      <c r="E46" s="68"/>
      <c r="F46" s="69"/>
      <c r="G46" s="72">
        <f>PRODUCT(F46*C46)</f>
        <v>0</v>
      </c>
    </row>
    <row r="47" spans="2:7" ht="15" thickBot="1" x14ac:dyDescent="0.35">
      <c r="C47" s="61"/>
      <c r="D47" s="62" t="s">
        <v>26</v>
      </c>
      <c r="E47" s="62"/>
      <c r="F47" s="73"/>
      <c r="G47" s="74">
        <v>5</v>
      </c>
    </row>
    <row r="50" spans="1:7" ht="15" thickBot="1" x14ac:dyDescent="0.35"/>
    <row r="51" spans="1:7" ht="15" thickBot="1" x14ac:dyDescent="0.35">
      <c r="F51" s="54" t="s">
        <v>22</v>
      </c>
      <c r="G51" s="55">
        <f ca="1">SUM(G45:G47)</f>
        <v>30.5</v>
      </c>
    </row>
    <row r="54" spans="1:7" x14ac:dyDescent="0.3">
      <c r="E54" s="19"/>
      <c r="F54" s="19"/>
    </row>
    <row r="56" spans="1:7" x14ac:dyDescent="0.3">
      <c r="A56" s="19"/>
      <c r="B56" s="19"/>
      <c r="C56" s="19"/>
      <c r="D56" s="19"/>
      <c r="E56" s="19"/>
      <c r="F56" s="19"/>
    </row>
    <row r="57" spans="1:7" ht="15" thickBot="1" x14ac:dyDescent="0.35">
      <c r="A57" s="19"/>
      <c r="B57" s="19"/>
      <c r="C57" s="19"/>
      <c r="D57" s="19"/>
      <c r="E57" s="19"/>
      <c r="F57" s="19"/>
    </row>
    <row r="58" spans="1:7" ht="18" x14ac:dyDescent="0.35">
      <c r="A58" s="48" t="s">
        <v>125</v>
      </c>
      <c r="B58" s="49"/>
      <c r="C58" s="50"/>
      <c r="D58" s="19"/>
      <c r="E58" s="19"/>
      <c r="F58" s="19"/>
    </row>
    <row r="59" spans="1:7" ht="15" thickBot="1" x14ac:dyDescent="0.35">
      <c r="A59" s="51"/>
      <c r="B59" s="52"/>
      <c r="C59" s="53"/>
      <c r="D59" s="19"/>
      <c r="E59" s="19"/>
      <c r="F59" s="19"/>
    </row>
    <row r="70" spans="7:9" ht="15" thickBot="1" x14ac:dyDescent="0.35"/>
    <row r="71" spans="7:9" ht="15" thickBot="1" x14ac:dyDescent="0.35">
      <c r="G71" s="97"/>
      <c r="H71" s="98"/>
      <c r="I71" s="99"/>
    </row>
  </sheetData>
  <mergeCells count="5">
    <mergeCell ref="F4:G5"/>
    <mergeCell ref="G71:I71"/>
    <mergeCell ref="B20:C20"/>
    <mergeCell ref="B21:C21"/>
    <mergeCell ref="B22:C22"/>
  </mergeCells>
  <pageMargins left="0.7" right="0.7" top="0.75" bottom="0.75" header="0.3" footer="0.3"/>
  <pageSetup paperSize="9" scale="60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C1FD0B4-CDC5-41A4-A752-6E682B119654}">
          <x14:formula1>
            <xm:f>'Liste des jeunes'!$B$2:$B$13</xm:f>
          </x14:formula1>
          <xm:sqref>B33</xm:sqref>
        </x14:dataValidation>
        <x14:dataValidation type="list" allowBlank="1" showInputMessage="1" showErrorMessage="1" xr:uid="{42B93C48-9B07-4EA7-BCA3-5AE174B18B5F}">
          <x14:formula1>
            <xm:f>'Liste des jeunes'!$C:$C</xm:f>
          </x14:formula1>
          <xm:sqref>C36:C42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7C8E6-6FEE-4165-859F-BDD2BE14B3AA}">
  <sheetPr codeName="Feuil1">
    <pageSetUpPr fitToPage="1"/>
  </sheetPr>
  <dimension ref="B2:P28"/>
  <sheetViews>
    <sheetView showGridLines="0" zoomScale="99" zoomScaleNormal="99" workbookViewId="0">
      <selection activeCell="B3" sqref="B3:B13"/>
    </sheetView>
  </sheetViews>
  <sheetFormatPr baseColWidth="10" defaultRowHeight="14.4" outlineLevelCol="1" x14ac:dyDescent="0.3"/>
  <cols>
    <col min="1" max="1" width="4.6640625" customWidth="1"/>
    <col min="2" max="2" width="26.88671875" style="19" customWidth="1"/>
    <col min="3" max="3" width="21.33203125" style="19" customWidth="1"/>
    <col min="4" max="4" width="22.21875" style="19" customWidth="1"/>
    <col min="5" max="5" width="25.21875" style="2" customWidth="1"/>
    <col min="6" max="6" width="22" style="19" bestFit="1" customWidth="1"/>
    <col min="7" max="7" width="19" style="19" customWidth="1"/>
    <col min="8" max="8" width="25.109375" style="2" bestFit="1" customWidth="1"/>
    <col min="9" max="9" width="14.44140625" style="12" bestFit="1" customWidth="1"/>
    <col min="10" max="10" width="11.44140625" style="11" bestFit="1" customWidth="1"/>
    <col min="11" max="11" width="10.33203125" style="2" bestFit="1" customWidth="1"/>
    <col min="12" max="12" width="18.6640625" customWidth="1"/>
    <col min="13" max="13" width="22" hidden="1" customWidth="1" outlineLevel="1"/>
    <col min="14" max="14" width="23.109375" hidden="1" customWidth="1" outlineLevel="1"/>
    <col min="15" max="15" width="11.44140625" collapsed="1"/>
  </cols>
  <sheetData>
    <row r="2" spans="2:13" s="2" customFormat="1" ht="31.2" x14ac:dyDescent="0.3">
      <c r="B2" s="10" t="s">
        <v>0</v>
      </c>
      <c r="C2" s="10" t="s">
        <v>7</v>
      </c>
      <c r="D2" s="10" t="s">
        <v>8</v>
      </c>
      <c r="E2" s="10" t="s">
        <v>9</v>
      </c>
      <c r="F2" s="13" t="s">
        <v>6</v>
      </c>
      <c r="G2" s="10" t="s">
        <v>2</v>
      </c>
      <c r="H2" s="10" t="s">
        <v>5</v>
      </c>
      <c r="I2" s="13" t="s">
        <v>12</v>
      </c>
      <c r="J2" s="14" t="s">
        <v>1</v>
      </c>
      <c r="K2" s="10" t="s">
        <v>11</v>
      </c>
      <c r="L2" s="30" t="s">
        <v>14</v>
      </c>
      <c r="M2" s="30" t="s">
        <v>13</v>
      </c>
    </row>
    <row r="3" spans="2:13" ht="31.2" x14ac:dyDescent="0.3">
      <c r="B3" s="18" t="s">
        <v>35</v>
      </c>
      <c r="C3" s="18" t="s">
        <v>46</v>
      </c>
      <c r="D3" s="21" t="s">
        <v>57</v>
      </c>
      <c r="E3" s="18" t="s">
        <v>68</v>
      </c>
      <c r="F3" s="16" t="s">
        <v>79</v>
      </c>
      <c r="G3" s="15" t="s">
        <v>80</v>
      </c>
      <c r="H3" s="15" t="s">
        <v>81</v>
      </c>
      <c r="I3" s="28" t="s">
        <v>112</v>
      </c>
      <c r="J3" s="17">
        <v>804</v>
      </c>
      <c r="K3" s="28" t="str">
        <f>IFERROR(INDEX(#REF!,MATCH(B3,#REF!,0)),"")</f>
        <v/>
      </c>
      <c r="L3" s="31">
        <f>IF(T_BdD[[#This Row],[Facture]]="",MAX($M$1:M2)+1,"")</f>
        <v>1</v>
      </c>
      <c r="M3" s="31" t="str">
        <f>IFERROR(INDEX(B:M,MATCH(ROW(#REF!),M:M,0),1),"")</f>
        <v/>
      </c>
    </row>
    <row r="4" spans="2:13" ht="31.2" x14ac:dyDescent="0.3">
      <c r="B4" s="18" t="s">
        <v>36</v>
      </c>
      <c r="C4" s="18" t="s">
        <v>47</v>
      </c>
      <c r="D4" s="21" t="s">
        <v>58</v>
      </c>
      <c r="E4" s="18" t="s">
        <v>69</v>
      </c>
      <c r="F4" s="16" t="s">
        <v>82</v>
      </c>
      <c r="G4" s="15" t="s">
        <v>83</v>
      </c>
      <c r="H4" s="15" t="s">
        <v>84</v>
      </c>
      <c r="I4" s="28" t="s">
        <v>113</v>
      </c>
      <c r="J4" s="17">
        <v>1028</v>
      </c>
      <c r="K4" s="28" t="s">
        <v>27</v>
      </c>
      <c r="L4" s="31" t="str">
        <f>IF(T_BdD[[#This Row],[Facture]]="",MAX($L$2:L3)+1,"")</f>
        <v/>
      </c>
      <c r="M4" s="31">
        <f ca="1">IFERROR(INDEX(B:M,MATCH(ROW(N2),M:M,0),1),"")</f>
        <v>0</v>
      </c>
    </row>
    <row r="5" spans="2:13" ht="31.2" x14ac:dyDescent="0.3">
      <c r="B5" s="18" t="s">
        <v>37</v>
      </c>
      <c r="C5" s="18" t="s">
        <v>48</v>
      </c>
      <c r="D5" s="21" t="s">
        <v>59</v>
      </c>
      <c r="E5" s="18" t="s">
        <v>70</v>
      </c>
      <c r="F5" s="16" t="s">
        <v>85</v>
      </c>
      <c r="G5" s="15" t="s">
        <v>86</v>
      </c>
      <c r="H5" s="15" t="s">
        <v>87</v>
      </c>
      <c r="I5" s="28" t="s">
        <v>114</v>
      </c>
      <c r="J5" s="17">
        <v>565</v>
      </c>
      <c r="K5" s="28" t="str">
        <f>IFERROR(INDEX(#REF!,MATCH(B5,#REF!,0)),"")</f>
        <v/>
      </c>
      <c r="L5" s="31">
        <f>IF(T_BdD[[#This Row],[Facture]]="",MAX($L$2:L3)+1,"")</f>
        <v>2</v>
      </c>
      <c r="M5" s="31" t="str">
        <f ca="1">IFERROR(INDEX(B:M,MATCH(ROW(M2),M:M,0),1),"")</f>
        <v>Baron Ilhan</v>
      </c>
    </row>
    <row r="6" spans="2:13" ht="31.2" x14ac:dyDescent="0.3">
      <c r="B6" s="18" t="s">
        <v>38</v>
      </c>
      <c r="C6" s="18" t="s">
        <v>49</v>
      </c>
      <c r="D6" s="21" t="s">
        <v>60</v>
      </c>
      <c r="E6" s="18" t="s">
        <v>71</v>
      </c>
      <c r="F6" s="16" t="s">
        <v>88</v>
      </c>
      <c r="G6" s="15" t="s">
        <v>89</v>
      </c>
      <c r="H6" s="15" t="s">
        <v>90</v>
      </c>
      <c r="I6" s="28" t="s">
        <v>115</v>
      </c>
      <c r="J6" s="17">
        <v>2000</v>
      </c>
      <c r="K6" s="28" t="s">
        <v>27</v>
      </c>
      <c r="L6" s="31" t="str">
        <f>IF(T_BdD[[#This Row],[Facture]]="",MAX($L$2:L5)+1,"")</f>
        <v/>
      </c>
      <c r="M6" s="31" t="str">
        <f ca="1">IFERROR(INDEX(B:M,MATCH(ROW(M3),M:M,0),1),"")</f>
        <v>Beaugé Arthur</v>
      </c>
    </row>
    <row r="7" spans="2:13" ht="31.2" x14ac:dyDescent="0.3">
      <c r="B7" s="18" t="s">
        <v>39</v>
      </c>
      <c r="C7" s="18" t="s">
        <v>50</v>
      </c>
      <c r="D7" s="21" t="s">
        <v>61</v>
      </c>
      <c r="E7" s="18" t="s">
        <v>72</v>
      </c>
      <c r="F7" s="16" t="s">
        <v>91</v>
      </c>
      <c r="G7" s="15" t="s">
        <v>92</v>
      </c>
      <c r="H7" s="15" t="s">
        <v>93</v>
      </c>
      <c r="I7" s="28" t="s">
        <v>116</v>
      </c>
      <c r="J7" s="17">
        <v>861</v>
      </c>
      <c r="K7" s="28" t="str">
        <f>IFERROR(INDEX(#REF!,MATCH(B7,#REF!,0)),"")</f>
        <v/>
      </c>
      <c r="L7" s="31">
        <f>IF(T_BdD[[#This Row],[Facture]]="",MAX($L$2:L6)+1,"")</f>
        <v>3</v>
      </c>
      <c r="M7" s="31" t="str">
        <f ca="1">IFERROR(INDEX(B:M,MATCH(ROW(M3),M:M,0),1),"")</f>
        <v>Beaugé Arthur</v>
      </c>
    </row>
    <row r="8" spans="2:13" ht="31.2" x14ac:dyDescent="0.3">
      <c r="B8" s="18" t="s">
        <v>40</v>
      </c>
      <c r="C8" s="18" t="s">
        <v>51</v>
      </c>
      <c r="D8" s="21" t="s">
        <v>62</v>
      </c>
      <c r="E8" s="18" t="s">
        <v>73</v>
      </c>
      <c r="F8" s="16" t="s">
        <v>94</v>
      </c>
      <c r="G8" s="15" t="s">
        <v>95</v>
      </c>
      <c r="H8" s="15" t="s">
        <v>96</v>
      </c>
      <c r="I8" s="28" t="s">
        <v>117</v>
      </c>
      <c r="J8" s="17">
        <v>854</v>
      </c>
      <c r="K8" s="28" t="str">
        <f>IFERROR(INDEX(#REF!,MATCH(B8,#REF!,0)),"")</f>
        <v/>
      </c>
      <c r="L8" s="31">
        <f>IF(T_BdD[[#This Row],[Facture]]="",MAX($L$2:L5)+1,"")</f>
        <v>3</v>
      </c>
      <c r="M8" s="31" t="str">
        <f ca="1">IFERROR(INDEX(B:M,MATCH(ROW(M3),M:M,0),1),"")</f>
        <v>Beaugé Arthur</v>
      </c>
    </row>
    <row r="9" spans="2:13" ht="31.2" x14ac:dyDescent="0.3">
      <c r="B9" s="18" t="s">
        <v>41</v>
      </c>
      <c r="C9" s="18" t="s">
        <v>52</v>
      </c>
      <c r="D9" s="21" t="s">
        <v>63</v>
      </c>
      <c r="E9" s="18" t="s">
        <v>74</v>
      </c>
      <c r="F9" s="16" t="s">
        <v>97</v>
      </c>
      <c r="G9" s="15" t="s">
        <v>98</v>
      </c>
      <c r="H9" s="15" t="s">
        <v>99</v>
      </c>
      <c r="I9" s="28" t="s">
        <v>118</v>
      </c>
      <c r="J9" s="17">
        <v>854</v>
      </c>
      <c r="K9" s="28" t="str">
        <f>IFERROR(INDEX(#REF!,MATCH(B9,#REF!,0)),"")</f>
        <v/>
      </c>
      <c r="L9" s="31">
        <f>IF(T_BdD[[#This Row],[Facture]]="",MAX($L$2:L5)+1,"")</f>
        <v>3</v>
      </c>
      <c r="M9" s="31" t="str">
        <f ca="1">IFERROR(INDEX(B:M,MATCH(ROW(M3),M:M,0),1),"")</f>
        <v>Beaugé Arthur</v>
      </c>
    </row>
    <row r="10" spans="2:13" ht="31.2" x14ac:dyDescent="0.3">
      <c r="B10" s="18" t="s">
        <v>42</v>
      </c>
      <c r="C10" s="18" t="s">
        <v>53</v>
      </c>
      <c r="D10" s="21" t="s">
        <v>64</v>
      </c>
      <c r="E10" s="18" t="s">
        <v>75</v>
      </c>
      <c r="F10" s="16" t="s">
        <v>100</v>
      </c>
      <c r="G10" s="15" t="s">
        <v>101</v>
      </c>
      <c r="H10" s="15" t="s">
        <v>102</v>
      </c>
      <c r="I10" s="28" t="s">
        <v>119</v>
      </c>
      <c r="J10" s="17">
        <v>1593</v>
      </c>
      <c r="K10" s="28" t="str">
        <f>IFERROR(INDEX(#REF!,MATCH(B10,#REF!,0)),"")</f>
        <v/>
      </c>
      <c r="L10" s="31">
        <f>IF(T_BdD[[#This Row],[Facture]]="",MAX($L$2:L5)+1,"")</f>
        <v>3</v>
      </c>
      <c r="M10" s="31" t="str">
        <f ca="1">IFERROR(INDEX(B:M,MATCH(ROW(M3),M:M,0),1),"")</f>
        <v>Beaugé Arthur</v>
      </c>
    </row>
    <row r="11" spans="2:13" ht="31.2" x14ac:dyDescent="0.3">
      <c r="B11" s="18" t="s">
        <v>43</v>
      </c>
      <c r="C11" s="18" t="s">
        <v>54</v>
      </c>
      <c r="D11" s="21" t="s">
        <v>65</v>
      </c>
      <c r="E11" s="18" t="s">
        <v>76</v>
      </c>
      <c r="F11" s="16" t="s">
        <v>103</v>
      </c>
      <c r="G11" s="15" t="s">
        <v>104</v>
      </c>
      <c r="H11" s="15" t="s">
        <v>105</v>
      </c>
      <c r="I11" s="28" t="s">
        <v>120</v>
      </c>
      <c r="J11" s="17">
        <v>2000</v>
      </c>
      <c r="K11" s="28" t="str">
        <f>IFERROR(INDEX(#REF!,MATCH(B11,#REF!,0)),"")</f>
        <v/>
      </c>
      <c r="L11" s="31">
        <f>IF(T_BdD[[#This Row],[Facture]]="",MAX($L$2:L7)+1,"")</f>
        <v>4</v>
      </c>
      <c r="M11" s="31" t="str">
        <f ca="1">IFERROR(INDEX(B:M,MATCH(ROW(M6),M:M,0),1),"")</f>
        <v>Bertrand Candice</v>
      </c>
    </row>
    <row r="12" spans="2:13" ht="31.2" x14ac:dyDescent="0.3">
      <c r="B12" s="18" t="s">
        <v>44</v>
      </c>
      <c r="C12" s="18" t="s">
        <v>55</v>
      </c>
      <c r="D12" s="21" t="s">
        <v>66</v>
      </c>
      <c r="E12" s="18" t="s">
        <v>77</v>
      </c>
      <c r="F12" s="16" t="s">
        <v>106</v>
      </c>
      <c r="G12" s="15" t="s">
        <v>107</v>
      </c>
      <c r="H12" s="15" t="s">
        <v>108</v>
      </c>
      <c r="I12" s="28" t="s">
        <v>121</v>
      </c>
      <c r="J12" s="17">
        <v>569</v>
      </c>
      <c r="K12" s="28" t="str">
        <f>IFERROR(INDEX(#REF!,MATCH(B12,#REF!,0)),"")</f>
        <v/>
      </c>
      <c r="L12" s="31">
        <f>IF(T_BdD[[#This Row],[Facture]]="",MAX($L$2:L8)+1,"")</f>
        <v>4</v>
      </c>
      <c r="M12" s="31" t="str">
        <f ca="1">IFERROR(INDEX(B:M,MATCH(ROW(M6),M:M,0),1),"")</f>
        <v>Bertrand Candice</v>
      </c>
    </row>
    <row r="13" spans="2:13" ht="31.2" x14ac:dyDescent="0.3">
      <c r="B13" s="18" t="s">
        <v>45</v>
      </c>
      <c r="C13" s="18" t="s">
        <v>56</v>
      </c>
      <c r="D13" s="21" t="s">
        <v>67</v>
      </c>
      <c r="E13" s="18" t="s">
        <v>78</v>
      </c>
      <c r="F13" s="16" t="s">
        <v>109</v>
      </c>
      <c r="G13" s="15" t="s">
        <v>110</v>
      </c>
      <c r="H13" s="15" t="s">
        <v>111</v>
      </c>
      <c r="I13" s="28" t="s">
        <v>122</v>
      </c>
      <c r="J13" s="17">
        <v>264</v>
      </c>
      <c r="K13" s="28" t="str">
        <f>IFERROR(INDEX(#REF!,MATCH(B13,#REF!,0)),"")</f>
        <v/>
      </c>
      <c r="L13" s="31">
        <f>IF(T_BdD[[#This Row],[Facture]]="",MAX($L$2:L12)+1,"")</f>
        <v>5</v>
      </c>
      <c r="M13" s="31">
        <f ca="1">IFERROR(INDEX(B:M,MATCH(ROW(N11),M:M,0),1),"")</f>
        <v>0</v>
      </c>
    </row>
    <row r="28" spans="2:2" x14ac:dyDescent="0.3">
      <c r="B28" s="25"/>
    </row>
  </sheetData>
  <phoneticPr fontId="10" type="noConversion"/>
  <hyperlinks>
    <hyperlink ref="G3" r:id="rId1" display="switrand@yahoo.fr" xr:uid="{93B274BA-283F-4C01-AEC1-B28757E31D2B}"/>
    <hyperlink ref="G4" r:id="rId2" display="switrand@yahoo.fr" xr:uid="{FAF9E7E7-5397-442F-84B1-22F706E747B3}"/>
    <hyperlink ref="G5" r:id="rId3" display="switrand@yahoo.fr" xr:uid="{7C6D25E8-66B9-4513-85EE-CFFC36777D83}"/>
    <hyperlink ref="G6" r:id="rId4" display="switrand@yahoo.fr" xr:uid="{3FB3C652-F0B0-4D40-A600-CA8CC2D737C8}"/>
    <hyperlink ref="G7" r:id="rId5" display="switrand@yahoo.fr" xr:uid="{C057062D-1E25-4103-AB62-B2A4F1330D92}"/>
    <hyperlink ref="G8" r:id="rId6" display="switrand@yahoo.fr" xr:uid="{306F21AF-258B-4781-9383-D2778D29EF19}"/>
    <hyperlink ref="G9" r:id="rId7" display="switrand@yahoo.fr" xr:uid="{ADCB8181-4C03-475F-BCB9-16A3746501FD}"/>
    <hyperlink ref="G10" r:id="rId8" display="switrand@yahoo.fr" xr:uid="{B579F74C-A83F-4EB4-B435-FD0D07D0EEEF}"/>
    <hyperlink ref="G11" r:id="rId9" display="switrand@yahoo.fr" xr:uid="{9F834FEB-B1C6-49D3-ABC8-8044EB6A58BC}"/>
    <hyperlink ref="G12" r:id="rId10" display="switrand@yahoo.fr" xr:uid="{719B6CE9-07C6-436B-8D28-2A7CF6BAC567}"/>
    <hyperlink ref="G13" r:id="rId11" display="switrand@yahoo.fr" xr:uid="{E826EA83-ECC3-4681-ACAC-CEAEB9644F1C}"/>
  </hyperlinks>
  <pageMargins left="0.25" right="0.25" top="0.75" bottom="0.75" header="0.3" footer="0.3"/>
  <pageSetup paperSize="9" scale="46" fitToHeight="0" orientation="landscape" r:id="rId12"/>
  <tableParts count="1"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8FF4C-F52F-4D2F-AD31-734948D5A3FC}">
  <dimension ref="B1:K15"/>
  <sheetViews>
    <sheetView workbookViewId="0">
      <selection activeCell="C19" sqref="C19"/>
    </sheetView>
  </sheetViews>
  <sheetFormatPr baseColWidth="10" defaultRowHeight="14.4" x14ac:dyDescent="0.3"/>
  <cols>
    <col min="2" max="2" width="23.88671875" customWidth="1"/>
    <col min="3" max="3" width="17.33203125" customWidth="1"/>
    <col min="4" max="9" width="5.5546875" customWidth="1"/>
  </cols>
  <sheetData>
    <row r="1" spans="2:11" x14ac:dyDescent="0.3">
      <c r="B1" s="8"/>
      <c r="C1" s="77"/>
      <c r="D1" s="78"/>
      <c r="E1" s="79"/>
      <c r="I1" s="8"/>
    </row>
    <row r="2" spans="2:11" ht="58.2" x14ac:dyDescent="0.3">
      <c r="B2" s="89" t="s">
        <v>0</v>
      </c>
      <c r="C2" s="90" t="s">
        <v>10</v>
      </c>
      <c r="D2" s="88" t="s">
        <v>29</v>
      </c>
      <c r="E2" s="88" t="s">
        <v>30</v>
      </c>
      <c r="F2" s="88" t="s">
        <v>31</v>
      </c>
      <c r="G2" s="88" t="s">
        <v>32</v>
      </c>
      <c r="H2" s="91" t="s">
        <v>33</v>
      </c>
      <c r="I2" s="92" t="s">
        <v>34</v>
      </c>
    </row>
    <row r="3" spans="2:11" ht="15.6" x14ac:dyDescent="0.3">
      <c r="B3" s="18" t="s">
        <v>35</v>
      </c>
      <c r="C3" s="82" t="s">
        <v>15</v>
      </c>
      <c r="D3" s="85">
        <v>1</v>
      </c>
      <c r="E3" s="86">
        <v>1</v>
      </c>
      <c r="F3" s="86">
        <v>1</v>
      </c>
      <c r="G3" s="86"/>
      <c r="H3" s="86"/>
      <c r="I3" s="92">
        <f t="shared" ref="I3:I13" si="0">SUM(D3:H3)</f>
        <v>3</v>
      </c>
    </row>
    <row r="4" spans="2:11" ht="15.6" x14ac:dyDescent="0.3">
      <c r="B4" s="18" t="s">
        <v>36</v>
      </c>
      <c r="C4" s="87" t="s">
        <v>15</v>
      </c>
      <c r="D4" s="83">
        <v>1</v>
      </c>
      <c r="E4" s="84"/>
      <c r="F4" s="84"/>
      <c r="G4" s="84">
        <v>1</v>
      </c>
      <c r="H4" s="84"/>
      <c r="I4" s="92">
        <f t="shared" si="0"/>
        <v>2</v>
      </c>
    </row>
    <row r="5" spans="2:11" ht="15.6" x14ac:dyDescent="0.3">
      <c r="B5" s="18" t="s">
        <v>37</v>
      </c>
      <c r="C5" s="82" t="s">
        <v>15</v>
      </c>
      <c r="D5" s="85">
        <v>1</v>
      </c>
      <c r="E5" s="86">
        <v>1</v>
      </c>
      <c r="F5" s="86">
        <v>1</v>
      </c>
      <c r="G5" s="86">
        <v>1</v>
      </c>
      <c r="H5" s="86">
        <v>1</v>
      </c>
      <c r="I5" s="92">
        <f t="shared" si="0"/>
        <v>5</v>
      </c>
    </row>
    <row r="6" spans="2:11" ht="15.6" x14ac:dyDescent="0.3">
      <c r="B6" s="18" t="s">
        <v>38</v>
      </c>
      <c r="C6" s="87" t="s">
        <v>15</v>
      </c>
      <c r="D6" s="83"/>
      <c r="E6" s="84">
        <v>1</v>
      </c>
      <c r="F6" s="84">
        <v>1</v>
      </c>
      <c r="G6" s="84">
        <v>1</v>
      </c>
      <c r="H6" s="84">
        <v>1</v>
      </c>
      <c r="I6" s="92">
        <f t="shared" si="0"/>
        <v>4</v>
      </c>
    </row>
    <row r="7" spans="2:11" ht="15.6" x14ac:dyDescent="0.3">
      <c r="B7" s="18" t="s">
        <v>39</v>
      </c>
      <c r="C7" s="82" t="s">
        <v>15</v>
      </c>
      <c r="D7" s="85">
        <v>1</v>
      </c>
      <c r="E7" s="86">
        <v>1</v>
      </c>
      <c r="F7" s="86">
        <v>1</v>
      </c>
      <c r="G7" s="86"/>
      <c r="H7" s="86">
        <v>1</v>
      </c>
      <c r="I7" s="92">
        <f t="shared" si="0"/>
        <v>4</v>
      </c>
    </row>
    <row r="8" spans="2:11" ht="15.6" x14ac:dyDescent="0.3">
      <c r="B8" s="18" t="s">
        <v>40</v>
      </c>
      <c r="C8" s="87" t="s">
        <v>15</v>
      </c>
      <c r="D8" s="83"/>
      <c r="E8" s="84"/>
      <c r="F8" s="84">
        <v>1</v>
      </c>
      <c r="G8" s="84"/>
      <c r="H8" s="84"/>
      <c r="I8" s="92">
        <f t="shared" si="0"/>
        <v>1</v>
      </c>
    </row>
    <row r="9" spans="2:11" ht="15.6" x14ac:dyDescent="0.3">
      <c r="B9" s="18" t="s">
        <v>41</v>
      </c>
      <c r="C9" s="82" t="s">
        <v>15</v>
      </c>
      <c r="D9" s="85">
        <v>1</v>
      </c>
      <c r="E9" s="86">
        <v>1</v>
      </c>
      <c r="F9" s="86">
        <v>1</v>
      </c>
      <c r="G9" s="86">
        <v>1</v>
      </c>
      <c r="H9" s="86">
        <v>1</v>
      </c>
      <c r="I9" s="92">
        <f t="shared" si="0"/>
        <v>5</v>
      </c>
    </row>
    <row r="10" spans="2:11" ht="15.6" x14ac:dyDescent="0.3">
      <c r="B10" s="18" t="s">
        <v>42</v>
      </c>
      <c r="C10" s="87" t="s">
        <v>15</v>
      </c>
      <c r="D10" s="83"/>
      <c r="E10" s="84">
        <v>1</v>
      </c>
      <c r="F10" s="84">
        <v>1</v>
      </c>
      <c r="G10" s="84"/>
      <c r="H10" s="84"/>
      <c r="I10" s="92">
        <f t="shared" si="0"/>
        <v>2</v>
      </c>
    </row>
    <row r="11" spans="2:11" ht="15.6" x14ac:dyDescent="0.3">
      <c r="B11" s="18" t="s">
        <v>43</v>
      </c>
      <c r="C11" s="82"/>
      <c r="D11" s="85">
        <v>1</v>
      </c>
      <c r="E11" s="86">
        <v>1</v>
      </c>
      <c r="F11" s="86">
        <v>1</v>
      </c>
      <c r="G11" s="86"/>
      <c r="H11" s="86"/>
      <c r="I11" s="92">
        <f t="shared" si="0"/>
        <v>3</v>
      </c>
    </row>
    <row r="12" spans="2:11" ht="15.6" x14ac:dyDescent="0.3">
      <c r="B12" s="18" t="s">
        <v>44</v>
      </c>
      <c r="C12" s="87" t="s">
        <v>15</v>
      </c>
      <c r="D12" s="83"/>
      <c r="E12" s="84">
        <v>1</v>
      </c>
      <c r="F12" s="84">
        <v>1</v>
      </c>
      <c r="G12" s="84">
        <v>1</v>
      </c>
      <c r="H12" s="84">
        <v>1</v>
      </c>
      <c r="I12" s="92">
        <f t="shared" si="0"/>
        <v>4</v>
      </c>
    </row>
    <row r="13" spans="2:11" ht="15.6" x14ac:dyDescent="0.3">
      <c r="B13" s="18" t="s">
        <v>45</v>
      </c>
      <c r="C13" s="82" t="s">
        <v>15</v>
      </c>
      <c r="D13" s="85"/>
      <c r="E13" s="86">
        <v>1</v>
      </c>
      <c r="F13" s="86"/>
      <c r="G13" s="86">
        <v>1</v>
      </c>
      <c r="H13" s="86">
        <v>1</v>
      </c>
      <c r="I13" s="92">
        <f t="shared" si="0"/>
        <v>3</v>
      </c>
    </row>
    <row r="14" spans="2:11" ht="15.6" x14ac:dyDescent="0.3">
      <c r="B14" s="80"/>
      <c r="C14" s="81"/>
      <c r="D14" s="23">
        <f>SUM(D3:D13)</f>
        <v>6</v>
      </c>
      <c r="E14" s="23">
        <f>SUM(E3:E13)</f>
        <v>9</v>
      </c>
      <c r="F14" s="23">
        <f>SUM(F3:F13)</f>
        <v>9</v>
      </c>
      <c r="G14" s="23">
        <f>SUM(G3:G13)</f>
        <v>6</v>
      </c>
      <c r="H14" s="23">
        <f>SUM(H3:H13)</f>
        <v>6</v>
      </c>
      <c r="I14" s="23">
        <f>SUM(I3:I13)</f>
        <v>36</v>
      </c>
    </row>
    <row r="15" spans="2:11" x14ac:dyDescent="0.3">
      <c r="K15" s="76"/>
    </row>
  </sheetData>
  <dataValidations count="1">
    <dataValidation type="list" allowBlank="1" showInputMessage="1" showErrorMessage="1" sqref="C3:C13" xr:uid="{27441E86-E069-4587-9F80-084F1886A4BA}">
      <formula1>L_Prestations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0ED32B-4409-4F2A-877A-669213B2D739}">
  <sheetPr codeName="Feuil5"/>
  <dimension ref="B1:I49"/>
  <sheetViews>
    <sheetView showGridLines="0" tabSelected="1" topLeftCell="A28" workbookViewId="0">
      <selection activeCell="E25" sqref="E25"/>
    </sheetView>
  </sheetViews>
  <sheetFormatPr baseColWidth="10" defaultColWidth="83.88671875" defaultRowHeight="14.4" x14ac:dyDescent="0.3"/>
  <cols>
    <col min="1" max="1" width="2.6640625" customWidth="1"/>
    <col min="2" max="2" width="24.88671875" style="2" bestFit="1" customWidth="1"/>
    <col min="3" max="5" width="25.6640625" customWidth="1"/>
    <col min="6" max="6" width="25.6640625" style="2" customWidth="1"/>
    <col min="7" max="9" width="25.6640625" customWidth="1"/>
    <col min="10" max="60" width="12.6640625" customWidth="1"/>
  </cols>
  <sheetData>
    <row r="1" spans="2:6" ht="18" x14ac:dyDescent="0.35">
      <c r="B1" s="102"/>
      <c r="C1" s="102"/>
      <c r="D1" s="102"/>
      <c r="E1" s="102"/>
      <c r="F1" s="102"/>
    </row>
    <row r="2" spans="2:6" ht="18" x14ac:dyDescent="0.35">
      <c r="B2" s="39"/>
      <c r="C2" s="20"/>
      <c r="D2" s="23"/>
      <c r="E2" s="23"/>
      <c r="F2" s="29"/>
    </row>
    <row r="3" spans="2:6" s="3" customFormat="1" x14ac:dyDescent="0.3">
      <c r="B3" s="39"/>
      <c r="C3" s="6"/>
      <c r="D3" s="6"/>
      <c r="E3" s="33"/>
    </row>
    <row r="4" spans="2:6" x14ac:dyDescent="0.3">
      <c r="B4" s="23"/>
      <c r="C4" s="42"/>
      <c r="D4" s="4"/>
      <c r="E4" s="34"/>
      <c r="F4"/>
    </row>
    <row r="5" spans="2:6" x14ac:dyDescent="0.3">
      <c r="B5" s="23"/>
      <c r="C5" s="43"/>
      <c r="D5" s="5"/>
      <c r="E5" s="35"/>
      <c r="F5"/>
    </row>
    <row r="6" spans="2:6" x14ac:dyDescent="0.3">
      <c r="B6" s="23"/>
      <c r="C6" s="43"/>
      <c r="D6" s="5"/>
      <c r="E6" s="35"/>
      <c r="F6"/>
    </row>
    <row r="7" spans="2:6" x14ac:dyDescent="0.3">
      <c r="B7" s="23"/>
      <c r="C7" s="44"/>
      <c r="D7" s="7"/>
      <c r="E7" s="36"/>
      <c r="F7"/>
    </row>
    <row r="9" spans="2:6" x14ac:dyDescent="0.3">
      <c r="B9" s="8"/>
      <c r="C9" s="8"/>
      <c r="D9" s="8"/>
      <c r="E9" s="8"/>
      <c r="F9" s="8"/>
    </row>
    <row r="10" spans="2:6" x14ac:dyDescent="0.3">
      <c r="B10" s="8"/>
      <c r="C10" s="8"/>
      <c r="D10" s="8"/>
      <c r="E10" s="8"/>
      <c r="F10" s="8"/>
    </row>
    <row r="11" spans="2:6" x14ac:dyDescent="0.3">
      <c r="B11" s="8"/>
      <c r="C11" s="1"/>
      <c r="D11" s="1"/>
      <c r="E11" s="1"/>
      <c r="F11" s="9"/>
    </row>
    <row r="12" spans="2:6" ht="18" x14ac:dyDescent="0.35">
      <c r="B12" s="102"/>
      <c r="C12" s="102"/>
      <c r="D12" s="102"/>
      <c r="E12" s="102"/>
      <c r="F12" s="102"/>
    </row>
    <row r="13" spans="2:6" ht="18" x14ac:dyDescent="0.35">
      <c r="B13" s="39"/>
      <c r="C13" s="20"/>
      <c r="D13" s="23"/>
      <c r="E13" s="23"/>
      <c r="F13" s="29"/>
    </row>
    <row r="14" spans="2:6" x14ac:dyDescent="0.3">
      <c r="B14" s="39"/>
      <c r="C14" s="6"/>
      <c r="D14" s="6"/>
      <c r="E14" s="33"/>
    </row>
    <row r="15" spans="2:6" x14ac:dyDescent="0.3">
      <c r="B15" s="23"/>
      <c r="C15" s="42"/>
      <c r="D15" s="4"/>
      <c r="E15" s="34"/>
    </row>
    <row r="16" spans="2:6" x14ac:dyDescent="0.3">
      <c r="B16" s="23"/>
      <c r="C16" s="43"/>
      <c r="D16" s="5"/>
      <c r="E16" s="35"/>
    </row>
    <row r="17" spans="2:9" x14ac:dyDescent="0.3">
      <c r="B17" s="23"/>
      <c r="C17" s="43"/>
      <c r="D17" s="5"/>
      <c r="E17" s="35"/>
    </row>
    <row r="18" spans="2:9" x14ac:dyDescent="0.3">
      <c r="B18" s="23"/>
      <c r="C18" s="44"/>
      <c r="D18" s="7"/>
      <c r="E18" s="36"/>
    </row>
    <row r="21" spans="2:9" ht="18" x14ac:dyDescent="0.35">
      <c r="B21" s="102" t="s">
        <v>123</v>
      </c>
      <c r="C21" s="102"/>
      <c r="D21" s="102"/>
      <c r="E21" s="26"/>
      <c r="F21" s="26"/>
      <c r="G21" s="26"/>
      <c r="H21" s="26"/>
      <c r="I21" s="26"/>
    </row>
    <row r="22" spans="2:9" x14ac:dyDescent="0.3">
      <c r="B22" s="39" t="s">
        <v>3</v>
      </c>
      <c r="C22" s="39" t="s">
        <v>19</v>
      </c>
      <c r="F22"/>
    </row>
    <row r="23" spans="2:9" x14ac:dyDescent="0.3">
      <c r="B23" s="23">
        <v>0</v>
      </c>
      <c r="C23" s="40">
        <v>7</v>
      </c>
      <c r="F23"/>
    </row>
    <row r="24" spans="2:9" x14ac:dyDescent="0.3">
      <c r="B24" s="23">
        <v>601</v>
      </c>
      <c r="C24" s="40">
        <v>7.5</v>
      </c>
      <c r="F24"/>
    </row>
    <row r="25" spans="2:9" x14ac:dyDescent="0.3">
      <c r="B25" s="23">
        <v>1001</v>
      </c>
      <c r="C25" s="40">
        <v>8</v>
      </c>
      <c r="F25"/>
    </row>
    <row r="26" spans="2:9" x14ac:dyDescent="0.3">
      <c r="B26" s="41">
        <v>1601</v>
      </c>
      <c r="C26" s="40">
        <v>8.5</v>
      </c>
      <c r="F26"/>
    </row>
    <row r="27" spans="2:9" x14ac:dyDescent="0.3">
      <c r="C27" s="32"/>
      <c r="F27"/>
    </row>
    <row r="28" spans="2:9" x14ac:dyDescent="0.3">
      <c r="C28" s="32"/>
      <c r="F28"/>
    </row>
    <row r="29" spans="2:9" ht="18" x14ac:dyDescent="0.35">
      <c r="B29" s="102" t="s">
        <v>124</v>
      </c>
      <c r="C29" s="102"/>
      <c r="D29" s="102"/>
      <c r="E29" s="26"/>
      <c r="F29" s="26"/>
      <c r="G29" s="26"/>
      <c r="H29" s="26"/>
      <c r="I29" s="26"/>
    </row>
    <row r="30" spans="2:9" x14ac:dyDescent="0.3">
      <c r="B30" s="39" t="s">
        <v>3</v>
      </c>
      <c r="C30" s="39" t="str">
        <f>C22</f>
        <v>Journée</v>
      </c>
      <c r="D30" s="32"/>
      <c r="F30"/>
    </row>
    <row r="31" spans="2:9" x14ac:dyDescent="0.3">
      <c r="B31" s="23">
        <v>0</v>
      </c>
      <c r="C31" s="40">
        <v>8.5</v>
      </c>
      <c r="D31" s="32"/>
      <c r="F31"/>
    </row>
    <row r="32" spans="2:9" x14ac:dyDescent="0.3">
      <c r="B32" s="23">
        <v>601</v>
      </c>
      <c r="C32" s="40">
        <v>9</v>
      </c>
      <c r="D32" s="32"/>
      <c r="F32"/>
    </row>
    <row r="33" spans="2:9" x14ac:dyDescent="0.3">
      <c r="B33" s="23">
        <v>1001</v>
      </c>
      <c r="C33" s="40">
        <v>9.5</v>
      </c>
      <c r="D33" s="32"/>
      <c r="F33"/>
    </row>
    <row r="34" spans="2:9" x14ac:dyDescent="0.3">
      <c r="B34" s="41">
        <v>1601</v>
      </c>
      <c r="C34" s="40">
        <v>10</v>
      </c>
      <c r="D34" s="32"/>
      <c r="F34"/>
    </row>
    <row r="35" spans="2:9" x14ac:dyDescent="0.3">
      <c r="C35" s="22"/>
      <c r="D35" s="22"/>
      <c r="E35" s="22"/>
      <c r="F35" s="22"/>
      <c r="G35" s="22"/>
      <c r="H35" s="22"/>
      <c r="I35" s="22"/>
    </row>
    <row r="36" spans="2:9" ht="18" x14ac:dyDescent="0.35">
      <c r="B36" s="102"/>
      <c r="C36" s="102"/>
      <c r="D36" s="102"/>
      <c r="E36" s="26"/>
      <c r="F36" s="26"/>
      <c r="G36" s="26"/>
      <c r="H36" s="26"/>
      <c r="I36" s="26"/>
    </row>
    <row r="37" spans="2:9" x14ac:dyDescent="0.3">
      <c r="C37" s="32"/>
      <c r="D37" s="32"/>
      <c r="F37"/>
    </row>
    <row r="38" spans="2:9" x14ac:dyDescent="0.3">
      <c r="C38" s="32"/>
      <c r="D38" s="32"/>
      <c r="F38"/>
    </row>
    <row r="39" spans="2:9" x14ac:dyDescent="0.3">
      <c r="B39"/>
    </row>
    <row r="41" spans="2:9" x14ac:dyDescent="0.3">
      <c r="B41" s="24" t="s">
        <v>4</v>
      </c>
      <c r="C41" s="27"/>
      <c r="D41" s="27"/>
    </row>
    <row r="42" spans="2:9" x14ac:dyDescent="0.3">
      <c r="B42" s="1" t="s">
        <v>15</v>
      </c>
      <c r="C42" s="1"/>
      <c r="D42" s="1"/>
    </row>
    <row r="43" spans="2:9" x14ac:dyDescent="0.3">
      <c r="B43" s="1" t="s">
        <v>16</v>
      </c>
      <c r="C43" s="1"/>
      <c r="D43" s="1"/>
    </row>
    <row r="44" spans="2:9" x14ac:dyDescent="0.3">
      <c r="B44" s="1" t="s">
        <v>17</v>
      </c>
      <c r="C44" s="1"/>
      <c r="D44" s="1"/>
    </row>
    <row r="46" spans="2:9" x14ac:dyDescent="0.3">
      <c r="B46" s="27"/>
      <c r="C46" s="27"/>
      <c r="D46" s="27"/>
    </row>
    <row r="47" spans="2:9" x14ac:dyDescent="0.3">
      <c r="C47" s="2"/>
      <c r="D47" s="19"/>
    </row>
    <row r="48" spans="2:9" x14ac:dyDescent="0.3">
      <c r="B48" s="19"/>
      <c r="C48" s="2"/>
      <c r="D48" s="22"/>
    </row>
    <row r="49" spans="2:4" x14ac:dyDescent="0.3">
      <c r="B49" s="19"/>
      <c r="C49" s="2"/>
      <c r="D49" s="22"/>
    </row>
  </sheetData>
  <mergeCells count="5">
    <mergeCell ref="B36:D36"/>
    <mergeCell ref="B29:D29"/>
    <mergeCell ref="B1:F1"/>
    <mergeCell ref="B12:F12"/>
    <mergeCell ref="B21:D21"/>
  </mergeCells>
  <phoneticPr fontId="10" type="noConversion"/>
  <conditionalFormatting sqref="B4:E4 B23:C23">
    <cfRule type="expression" dxfId="7" priority="9">
      <formula>AND(#REF!="oui",$B$10&gt;=0,$B$10&lt;601)</formula>
    </cfRule>
  </conditionalFormatting>
  <conditionalFormatting sqref="B5:E5 B24:C24">
    <cfRule type="expression" dxfId="6" priority="11">
      <formula>AND(#REF!="oui",$B$10&gt;=601,$B$10&lt;1001)</formula>
    </cfRule>
  </conditionalFormatting>
  <conditionalFormatting sqref="B6:E6 B25:C25">
    <cfRule type="expression" dxfId="5" priority="13">
      <formula>AND(#REF!="oui",$B$10&gt;=1001,$B$10&lt;1300)</formula>
    </cfRule>
  </conditionalFormatting>
  <conditionalFormatting sqref="B7:E7">
    <cfRule type="expression" dxfId="4" priority="15">
      <formula>AND(#REF!="oui",$B$10&gt;=1300)</formula>
    </cfRule>
  </conditionalFormatting>
  <conditionalFormatting sqref="B18:E18">
    <cfRule type="expression" dxfId="3" priority="16">
      <formula>AND(#REF!="non",$B$10&gt;=1300)</formula>
    </cfRule>
  </conditionalFormatting>
  <conditionalFormatting sqref="B17:E17 B33:C33">
    <cfRule type="expression" dxfId="2" priority="17">
      <formula>AND(#REF!="non",$B$10&gt;=1001,$B$10&lt;1300)</formula>
    </cfRule>
  </conditionalFormatting>
  <conditionalFormatting sqref="B16:E16 B32:C32">
    <cfRule type="expression" dxfId="1" priority="19">
      <formula>AND(#REF!="non",$B$10&gt;=601,$B$10&lt;1001)</formula>
    </cfRule>
  </conditionalFormatting>
  <conditionalFormatting sqref="B15:E15 B31:C31">
    <cfRule type="expression" dxfId="0" priority="21">
      <formula>AND(#REF!="non",$B$10&gt;=0,$B$10&lt;601)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facture</vt:lpstr>
      <vt:lpstr>Liste des jeunes</vt:lpstr>
      <vt:lpstr>Présence Avril</vt:lpstr>
      <vt:lpstr>Paramètres</vt:lpstr>
      <vt:lpstr>Adres</vt:lpstr>
      <vt:lpstr>adress</vt:lpstr>
      <vt:lpstr>adresse</vt:lpstr>
      <vt:lpstr>code</vt:lpstr>
      <vt:lpstr>L_Nom</vt:lpstr>
      <vt:lpstr>L_periode</vt:lpstr>
      <vt:lpstr>L_Prestations</vt:lpstr>
      <vt:lpstr>lclient</vt:lpstr>
      <vt:lpstr>liste</vt:lpstr>
      <vt:lpstr>Nom</vt:lpstr>
      <vt:lpstr>Nomm</vt:lpstr>
      <vt:lpstr>QF</vt:lpstr>
      <vt:lpstr>QQ</vt:lpstr>
      <vt:lpstr>vil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Marie-Line</dc:creator>
  <cp:lastModifiedBy>Camille Pouzargue</cp:lastModifiedBy>
  <cp:lastPrinted>2024-05-15T14:10:35Z</cp:lastPrinted>
  <dcterms:created xsi:type="dcterms:W3CDTF">2019-04-19T12:12:37Z</dcterms:created>
  <dcterms:modified xsi:type="dcterms:W3CDTF">2024-09-20T13:46:17Z</dcterms:modified>
</cp:coreProperties>
</file>