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updateLinks="always"/>
  <mc:AlternateContent xmlns:mc="http://schemas.openxmlformats.org/markup-compatibility/2006">
    <mc:Choice Requires="x15">
      <x15ac:absPath xmlns:x15ac="http://schemas.microsoft.com/office/spreadsheetml/2010/11/ac" url="C:\Users\krame\Desktop\"/>
    </mc:Choice>
  </mc:AlternateContent>
  <xr:revisionPtr revIDLastSave="0" documentId="13_ncr:1_{54D80E4E-4EDA-4106-BC03-E3C6F4EBE04E}" xr6:coauthVersionLast="47" xr6:coauthVersionMax="47" xr10:uidLastSave="{00000000-0000-0000-0000-000000000000}"/>
  <bookViews>
    <workbookView xWindow="-120" yWindow="-120" windowWidth="29040" windowHeight="15720" xr2:uid="{E2D98C00-DA03-421A-894E-66E817C8916B}"/>
  </bookViews>
  <sheets>
    <sheet name="MEMBRES" sheetId="4" r:id="rId1"/>
    <sheet name="INVENTAIRE" sheetId="1" r:id="rId2"/>
  </sheets>
  <externalReferences>
    <externalReference r:id="rId3"/>
  </externalReferences>
  <definedNames>
    <definedName name="_xlnm._FilterDatabase" localSheetId="1" hidden="1">INVENTAIRE!$A$8:$I$8</definedName>
    <definedName name="_xlnm._FilterDatabase" localSheetId="0" hidden="1">MEMBRES!$A$7:$O$67</definedName>
    <definedName name="Article">#REF!</definedName>
    <definedName name="Entrée">Membres[Date
d’entrée]</definedName>
    <definedName name="Prix_unitaire">#REF!</definedName>
    <definedName name="Référence">#REF!</definedName>
    <definedName name="Sortie">Membres[Date
de sortie]</definedName>
    <definedName name="_xlnm.Print_Area" localSheetId="0">MEMBRES!$A$1:$O$63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4" l="1" a="1"/>
  <c r="L9" i="4" s="1"/>
  <c r="K5" i="4"/>
  <c r="K8" i="4"/>
  <c r="K9" i="4"/>
  <c r="K10" i="4"/>
  <c r="L10" i="4" a="1"/>
  <c r="L10" i="4" s="1"/>
  <c r="L11" i="4" a="1"/>
  <c r="L11" i="4" s="1"/>
  <c r="L12" i="4" a="1"/>
  <c r="L12" i="4" s="1"/>
  <c r="L13" i="4" a="1"/>
  <c r="L13" i="4" s="1"/>
  <c r="L14" i="4" a="1"/>
  <c r="L14" i="4" s="1"/>
  <c r="L15" i="4" a="1"/>
  <c r="L15" i="4" s="1"/>
  <c r="L16" i="4" a="1"/>
  <c r="L16" i="4" s="1"/>
  <c r="L17" i="4" a="1"/>
  <c r="L17" i="4" s="1"/>
  <c r="L18" i="4" a="1"/>
  <c r="L18" i="4" s="1"/>
  <c r="L19" i="4" a="1"/>
  <c r="L19" i="4" s="1"/>
  <c r="L20" i="4" a="1"/>
  <c r="L20" i="4" s="1"/>
  <c r="L21" i="4" a="1"/>
  <c r="L21" i="4" s="1"/>
  <c r="L22" i="4" a="1"/>
  <c r="L22" i="4" s="1"/>
  <c r="L23" i="4" a="1"/>
  <c r="L23" i="4" s="1"/>
  <c r="L24" i="4" a="1"/>
  <c r="L24" i="4" s="1"/>
  <c r="L25" i="4" a="1"/>
  <c r="L25" i="4" s="1"/>
  <c r="L26" i="4" a="1"/>
  <c r="L26" i="4" s="1"/>
  <c r="L27" i="4" a="1"/>
  <c r="L27" i="4" s="1"/>
  <c r="L28" i="4" a="1"/>
  <c r="L28" i="4" s="1"/>
  <c r="L29" i="4" a="1"/>
  <c r="L29" i="4" s="1"/>
  <c r="L30" i="4" a="1"/>
  <c r="L30" i="4" s="1"/>
  <c r="L31" i="4" a="1"/>
  <c r="L31" i="4" s="1"/>
  <c r="L32" i="4" a="1"/>
  <c r="L32" i="4" s="1"/>
  <c r="L33" i="4" a="1"/>
  <c r="L33" i="4" s="1"/>
  <c r="L34" i="4" a="1"/>
  <c r="L34" i="4" s="1"/>
  <c r="L35" i="4" a="1"/>
  <c r="L35" i="4" s="1"/>
  <c r="L36" i="4" a="1"/>
  <c r="L36" i="4" s="1"/>
  <c r="L37" i="4" a="1"/>
  <c r="L37" i="4" s="1"/>
  <c r="L38" i="4" a="1"/>
  <c r="L38" i="4" s="1"/>
  <c r="L39" i="4" a="1"/>
  <c r="L39" i="4" s="1"/>
  <c r="L40" i="4" a="1"/>
  <c r="L40" i="4" s="1"/>
  <c r="L41" i="4" a="1"/>
  <c r="L41" i="4" s="1"/>
  <c r="L42" i="4" a="1"/>
  <c r="L42" i="4" s="1"/>
  <c r="L43" i="4" a="1"/>
  <c r="L43" i="4" s="1"/>
  <c r="L44" i="4" a="1"/>
  <c r="L44" i="4" s="1"/>
  <c r="L45" i="4" a="1"/>
  <c r="L45" i="4" s="1"/>
  <c r="L46" i="4" a="1"/>
  <c r="L46" i="4" s="1"/>
  <c r="L47" i="4" a="1"/>
  <c r="L47" i="4" s="1"/>
  <c r="L48" i="4" a="1"/>
  <c r="L48" i="4" s="1"/>
  <c r="L49" i="4" a="1"/>
  <c r="L49" i="4" s="1"/>
  <c r="L50" i="4" a="1"/>
  <c r="L50" i="4" s="1"/>
  <c r="L51" i="4" a="1"/>
  <c r="L51" i="4" s="1"/>
  <c r="L52" i="4" a="1"/>
  <c r="L52" i="4" s="1"/>
  <c r="L53" i="4" a="1"/>
  <c r="L53" i="4" s="1"/>
  <c r="L54" i="4" a="1"/>
  <c r="L54" i="4" s="1"/>
  <c r="L55" i="4" a="1"/>
  <c r="L55" i="4" s="1"/>
  <c r="L56" i="4" a="1"/>
  <c r="L56" i="4" s="1"/>
  <c r="L57" i="4" a="1"/>
  <c r="L57" i="4" s="1"/>
  <c r="L58" i="4" a="1"/>
  <c r="L58" i="4" s="1"/>
  <c r="L59" i="4" a="1"/>
  <c r="L59" i="4" s="1"/>
  <c r="L60" i="4" a="1"/>
  <c r="L60" i="4" s="1"/>
  <c r="L61" i="4" a="1"/>
  <c r="L61" i="4" s="1"/>
  <c r="L62" i="4" a="1"/>
  <c r="L62" i="4" s="1"/>
  <c r="L63" i="4" a="1"/>
  <c r="L63" i="4" s="1"/>
  <c r="L64" i="4" a="1"/>
  <c r="L64" i="4" s="1"/>
  <c r="L65" i="4" a="1"/>
  <c r="L65" i="4" s="1"/>
  <c r="L66" i="4" a="1"/>
  <c r="L66" i="4" s="1"/>
  <c r="L67" i="4" a="1"/>
  <c r="L67" i="4" s="1"/>
  <c r="L8" i="4" a="1"/>
  <c r="L8" i="4" s="1"/>
  <c r="K2" i="4" l="1" a="1"/>
  <c r="K2" i="4" s="1"/>
  <c r="K3" i="4" a="1"/>
  <c r="K3" i="4" s="1"/>
  <c r="J2" i="4" a="1"/>
  <c r="J2" i="4" s="1"/>
  <c r="L2" i="4" a="1"/>
  <c r="L2" i="4" s="1"/>
  <c r="M2" i="4" a="1"/>
  <c r="M2" i="4" s="1"/>
  <c r="N2" i="4" a="1"/>
  <c r="N2" i="4" s="1"/>
  <c r="O2" i="4" a="1"/>
  <c r="O2" i="4" s="1"/>
  <c r="L3" i="4" a="1"/>
  <c r="L3" i="4" s="1"/>
  <c r="M3" i="4" a="1"/>
  <c r="M3" i="4" s="1"/>
  <c r="N3" i="4" a="1"/>
  <c r="N3" i="4" s="1"/>
  <c r="O3" i="4" a="1"/>
  <c r="O3" i="4" s="1"/>
  <c r="J3" i="4" a="1"/>
  <c r="J3" i="4" s="1"/>
  <c r="O68" i="4"/>
  <c r="F2" i="4" l="1"/>
  <c r="F3" i="4"/>
  <c r="K61" i="4"/>
  <c r="K62" i="4"/>
  <c r="K63" i="4"/>
  <c r="I5" i="1"/>
  <c r="C5" i="1"/>
  <c r="N68" i="4"/>
  <c r="K67" i="4"/>
  <c r="K66" i="4"/>
  <c r="K65" i="4"/>
  <c r="K64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F4" i="4" l="1"/>
  <c r="N4" i="4" l="1"/>
  <c r="J4" i="4" l="1"/>
  <c r="M4" i="4"/>
  <c r="K4" i="4"/>
  <c r="L4" i="4"/>
  <c r="O4" i="4"/>
  <c r="I3" i="4"/>
  <c r="I2" i="4"/>
  <c r="I4" i="4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<sst xmlns="http://schemas.openxmlformats.org/spreadsheetml/2006/main" count="115" uniqueCount="45">
  <si>
    <t>Motif</t>
  </si>
  <si>
    <t>Date de sortie</t>
  </si>
  <si>
    <t>Montant</t>
  </si>
  <si>
    <t>Désignation du matériel</t>
  </si>
  <si>
    <t>Référence</t>
  </si>
  <si>
    <t>Fournisseur</t>
  </si>
  <si>
    <t>N° de facture</t>
  </si>
  <si>
    <t>Date d’achat</t>
  </si>
  <si>
    <t>N°</t>
  </si>
  <si>
    <t>Montant TOTAL</t>
  </si>
  <si>
    <t xml:space="preserve">Compte : </t>
  </si>
  <si>
    <t>Inventaire</t>
  </si>
  <si>
    <t>Nombre de sortie</t>
  </si>
  <si>
    <t>N° Licence</t>
  </si>
  <si>
    <t>Civilité</t>
  </si>
  <si>
    <t>Nom</t>
  </si>
  <si>
    <t>Prénom</t>
  </si>
  <si>
    <t>Adresse</t>
  </si>
  <si>
    <t>Ville</t>
  </si>
  <si>
    <t>N° Téléphone</t>
  </si>
  <si>
    <t>Age</t>
  </si>
  <si>
    <t>M.</t>
  </si>
  <si>
    <t>Mme</t>
  </si>
  <si>
    <t>OUI</t>
  </si>
  <si>
    <t>Total</t>
  </si>
  <si>
    <t>Catégorie</t>
  </si>
  <si>
    <t>Mail</t>
  </si>
  <si>
    <t>Année de Licence</t>
  </si>
  <si>
    <t>Nombre d'entrée</t>
  </si>
  <si>
    <t>Benjamin</t>
  </si>
  <si>
    <t>Nombre de Licenciés au</t>
  </si>
  <si>
    <t>Autorisation
Parentale</t>
  </si>
  <si>
    <t>Date
de naissance</t>
  </si>
  <si>
    <t>Date
d’entrée</t>
  </si>
  <si>
    <t>Date
de sortie</t>
  </si>
  <si>
    <t>Code
Postale</t>
  </si>
  <si>
    <t>TOTAL</t>
  </si>
  <si>
    <t>Vétéran</t>
  </si>
  <si>
    <t>Senior</t>
  </si>
  <si>
    <t>Junior</t>
  </si>
  <si>
    <t>Cadet</t>
  </si>
  <si>
    <t>Minime</t>
  </si>
  <si>
    <t>HOMME</t>
  </si>
  <si>
    <t>FEMME</t>
  </si>
  <si>
    <r>
      <rPr>
        <b/>
        <sz val="18"/>
        <rFont val="Liberation Serif"/>
        <family val="1"/>
      </rPr>
      <t>La pétanque Saint-Ouennaise</t>
    </r>
    <r>
      <rPr>
        <sz val="12"/>
        <rFont val="Wingdings"/>
        <charset val="2"/>
      </rPr>
      <t xml:space="preserve">
</t>
    </r>
    <r>
      <rPr>
        <b/>
        <sz val="14"/>
        <rFont val="Wingdings"/>
        <charset val="2"/>
      </rPr>
      <t>.</t>
    </r>
    <r>
      <rPr>
        <sz val="14"/>
        <rFont val="Liberation Serif"/>
        <family val="1"/>
      </rPr>
      <t xml:space="preserve"> 59, rue Pasteur
80610 SAINT-OUEN
</t>
    </r>
    <r>
      <rPr>
        <b/>
        <sz val="14"/>
        <rFont val="Webdings"/>
        <family val="1"/>
        <charset val="2"/>
      </rPr>
      <t>È</t>
    </r>
    <r>
      <rPr>
        <sz val="14"/>
        <rFont val="Liberation Serif"/>
        <family val="1"/>
      </rPr>
      <t xml:space="preserve"> </t>
    </r>
    <r>
      <rPr>
        <b/>
        <sz val="14"/>
        <rFont val="Liberation Serif"/>
        <family val="1"/>
      </rPr>
      <t xml:space="preserve">06.78.08.42.03
</t>
    </r>
    <r>
      <rPr>
        <b/>
        <sz val="14"/>
        <rFont val="Webdings"/>
        <family val="1"/>
        <charset val="2"/>
      </rPr>
      <t></t>
    </r>
    <r>
      <rPr>
        <b/>
        <sz val="12.6"/>
        <rFont val="Liberation Serif"/>
        <family val="1"/>
      </rPr>
      <t xml:space="preserve">   </t>
    </r>
    <r>
      <rPr>
        <b/>
        <sz val="14"/>
        <color rgb="FF5AAAAE"/>
        <rFont val="Liberation Serif"/>
        <family val="1"/>
      </rPr>
      <t xml:space="preserve"> </t>
    </r>
    <r>
      <rPr>
        <b/>
        <sz val="16"/>
        <color rgb="FF5AAAAE"/>
        <rFont val="Liberation Serif"/>
        <family val="1"/>
      </rPr>
      <t>saint-ouen.petanque@outlook.fr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</si>
</sst>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dd/mm/yy"/>
    <numFmt numFmtId="165" formatCode="#,##0.00\ [$€-40C];[Red]\-#,##0.00\ [$€-40C]"/>
    <numFmt numFmtId="166" formatCode="General&quot; ans&quot;"/>
    <numFmt numFmtId="167" formatCode="00\.00\.00\.00\.00"/>
    <numFmt numFmtId="168" formatCode="00000000"/>
    <numFmt numFmtId="169" formatCode="yyyy\-mm\-dd;@"/>
    <numFmt numFmtId="170" formatCode="yyyy"/>
    <numFmt numFmtId="171" formatCode="[$-40C]d\ mmmm\ yyyy;@"/>
    <numFmt numFmtId="172" formatCode="0#&quot; &quot;##&quot; &quot;##&quot; &quot;##&quot; &quot;##"/>
  </numFmts>
  <fonts count="25">
    <font>
      <sz val="10"/>
      <name val="Times New Roman"/>
    </font>
    <font>
      <sz val="10"/>
      <name val="Book Antiqua"/>
      <family val="1"/>
    </font>
    <font>
      <b/>
      <shadow/>
      <sz val="10"/>
      <name val="Book Antiqua"/>
      <family val="1"/>
    </font>
    <font>
      <b/>
      <shadow/>
      <sz val="20"/>
      <name val="Book Antiqua"/>
      <family val="1"/>
    </font>
    <font>
      <sz val="10"/>
      <name val="Times New Roman"/>
      <family val="1"/>
    </font>
    <font>
      <sz val="10"/>
      <name val="Arial"/>
      <family val="2"/>
    </font>
    <font>
      <u/>
      <sz val="10"/>
      <color theme="10"/>
      <name val="Times New Roman"/>
      <family val="1"/>
    </font>
    <font>
      <sz val="12"/>
      <name val="Wingdings"/>
      <charset val="2"/>
    </font>
    <font>
      <sz val="12"/>
      <name val="Liberation Serif"/>
      <family val="1"/>
      <charset val="2"/>
    </font>
    <font>
      <b/>
      <sz val="18"/>
      <name val="Liberation Serif"/>
      <family val="1"/>
    </font>
    <font>
      <b/>
      <shadow/>
      <sz val="14"/>
      <name val="Book Antiqua"/>
      <family val="1"/>
    </font>
    <font>
      <sz val="14"/>
      <name val="Book Antiqua"/>
      <family val="1"/>
    </font>
    <font>
      <sz val="14"/>
      <name val="Liberation Serif"/>
      <family val="1"/>
    </font>
    <font>
      <b/>
      <sz val="14"/>
      <name val="Liberation Serif"/>
      <family val="1"/>
    </font>
    <font>
      <b/>
      <shadow/>
      <sz val="14"/>
      <color rgb="FF2A6099"/>
      <name val="Book Antiqua"/>
      <family val="1"/>
    </font>
    <font>
      <b/>
      <sz val="14"/>
      <color rgb="FF0070C0"/>
      <name val="Book Antiqua"/>
      <family val="1"/>
    </font>
    <font>
      <sz val="16"/>
      <name val="Book Antiqua"/>
      <family val="1"/>
    </font>
    <font>
      <u/>
      <sz val="16"/>
      <color theme="10"/>
      <name val="Book Antiqua"/>
      <family val="1"/>
    </font>
    <font>
      <b/>
      <sz val="16"/>
      <name val="Book Antiqua"/>
      <family val="1"/>
    </font>
    <font>
      <b/>
      <sz val="14"/>
      <name val="Webdings"/>
      <family val="1"/>
      <charset val="2"/>
    </font>
    <font>
      <b/>
      <sz val="12.6"/>
      <name val="Liberation Serif"/>
      <family val="1"/>
    </font>
    <font>
      <b/>
      <sz val="14"/>
      <color rgb="FF5AAAAE"/>
      <name val="Liberation Serif"/>
      <family val="1"/>
    </font>
    <font>
      <b/>
      <sz val="14"/>
      <name val="Wingdings"/>
      <charset val="2"/>
    </font>
    <font>
      <b/>
      <shadow/>
      <sz val="14"/>
      <color rgb="FF009999"/>
      <name val="Book Antiqua"/>
      <family val="1"/>
    </font>
    <font>
      <b/>
      <sz val="16"/>
      <color rgb="FF5AAAAE"/>
      <name val="Liberation Serif"/>
      <family val="1"/>
    </font>
  </fonts>
  <fills count="6">
    <fill>
      <patternFill patternType="none"/>
    </fill>
    <fill>
      <patternFill patternType="gray125"/>
    </fill>
    <fill>
      <patternFill patternType="solid">
        <fgColor rgb="FFEEEEEE"/>
        <bgColor rgb="FFFFFFFF"/>
      </patternFill>
    </fill>
    <fill>
      <patternFill patternType="solid">
        <fgColor rgb="FFDDDDDD"/>
        <bgColor rgb="FFCCCCCC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DDDDD"/>
        <bgColor rgb="FFEEEEEE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B2B2B2"/>
      </right>
      <top/>
      <bottom style="thin">
        <color rgb="FFB2B2B2"/>
      </bottom>
      <diagonal/>
    </border>
    <border>
      <left style="thin">
        <color rgb="FFFFFFFF"/>
      </left>
      <right style="thin">
        <color rgb="FFB2B2B2"/>
      </right>
      <top style="thin">
        <color rgb="FFFFFFFF"/>
      </top>
      <bottom style="thin">
        <color rgb="FFB2B2B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B2B2B2"/>
      </left>
      <right/>
      <top style="thin">
        <color rgb="FFFFFFFF"/>
      </top>
      <bottom style="thin">
        <color rgb="FFB2B2B2"/>
      </bottom>
      <diagonal/>
    </border>
    <border>
      <left style="thin">
        <color rgb="FFB2B2B2"/>
      </left>
      <right/>
      <top style="thin">
        <color rgb="FFB2B2B2"/>
      </top>
      <bottom style="thin">
        <color rgb="FFB2B2B2"/>
      </bottom>
      <diagonal/>
    </border>
    <border>
      <left/>
      <right style="thin">
        <color rgb="FFB2B2B2"/>
      </right>
      <top style="thin">
        <color rgb="FFB2B2B2"/>
      </top>
      <bottom/>
      <diagonal/>
    </border>
    <border>
      <left style="thin">
        <color rgb="FFB2B2B2"/>
      </left>
      <right style="thin">
        <color rgb="FFB2B2B2"/>
      </right>
      <top/>
      <bottom style="thin">
        <color rgb="FFB2B2B2"/>
      </bottom>
      <diagonal/>
    </border>
    <border>
      <left style="thin">
        <color rgb="FFFFFFFF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8">
    <xf numFmtId="0" fontId="0" fillId="0" borderId="0"/>
    <xf numFmtId="0" fontId="1" fillId="0" borderId="2" applyProtection="0">
      <alignment horizontal="center" vertical="center"/>
    </xf>
    <xf numFmtId="0" fontId="2" fillId="3" borderId="3" applyProtection="0">
      <alignment horizontal="center" vertical="center"/>
    </xf>
    <xf numFmtId="0" fontId="5" fillId="0" borderId="0"/>
    <xf numFmtId="0" fontId="4" fillId="0" borderId="0"/>
    <xf numFmtId="0" fontId="4" fillId="5" borderId="0" applyBorder="0" applyAlignment="0" applyProtection="0"/>
    <xf numFmtId="0" fontId="2" fillId="5" borderId="3" applyProtection="0">
      <alignment horizontal="center" vertical="center"/>
    </xf>
    <xf numFmtId="0" fontId="6" fillId="0" borderId="0" applyNumberFormat="0" applyFill="0" applyBorder="0" applyAlignment="0" applyProtection="0"/>
  </cellStyleXfs>
  <cellXfs count="67">
    <xf numFmtId="0" fontId="0" fillId="0" borderId="0" xfId="0"/>
    <xf numFmtId="165" fontId="2" fillId="0" borderId="2" xfId="1" applyNumberFormat="1" applyFont="1" applyAlignment="1">
      <alignment horizontal="left" vertical="center" indent="1"/>
    </xf>
    <xf numFmtId="0" fontId="5" fillId="0" borderId="0" xfId="3"/>
    <xf numFmtId="0" fontId="4" fillId="0" borderId="0" xfId="3" applyFont="1" applyAlignment="1">
      <alignment vertical="center"/>
    </xf>
    <xf numFmtId="169" fontId="4" fillId="0" borderId="0" xfId="3" applyNumberFormat="1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165" fontId="1" fillId="0" borderId="1" xfId="0" applyNumberFormat="1" applyFont="1" applyBorder="1" applyAlignment="1">
      <alignment horizontal="right" vertical="center" indent="1"/>
    </xf>
    <xf numFmtId="0" fontId="1" fillId="0" borderId="5" xfId="0" applyFont="1" applyBorder="1" applyAlignment="1">
      <alignment vertical="center"/>
    </xf>
    <xf numFmtId="0" fontId="1" fillId="0" borderId="9" xfId="0" applyFont="1" applyBorder="1" applyAlignment="1">
      <alignment horizontal="center" vertical="center"/>
    </xf>
    <xf numFmtId="164" fontId="1" fillId="0" borderId="10" xfId="0" applyNumberFormat="1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165" fontId="1" fillId="0" borderId="10" xfId="0" applyNumberFormat="1" applyFont="1" applyBorder="1" applyAlignment="1">
      <alignment horizontal="right" vertical="center" indent="1"/>
    </xf>
    <xf numFmtId="0" fontId="1" fillId="0" borderId="11" xfId="0" applyFont="1" applyBorder="1" applyAlignment="1">
      <alignment vertical="center"/>
    </xf>
    <xf numFmtId="0" fontId="10" fillId="0" borderId="2" xfId="1" applyFont="1">
      <alignment horizontal="center" vertical="center"/>
    </xf>
    <xf numFmtId="168" fontId="16" fillId="0" borderId="4" xfId="3" applyNumberFormat="1" applyFont="1" applyBorder="1" applyAlignment="1">
      <alignment horizontal="center" vertical="center"/>
    </xf>
    <xf numFmtId="0" fontId="16" fillId="0" borderId="1" xfId="3" applyFont="1" applyBorder="1" applyAlignment="1">
      <alignment horizontal="center" vertical="center"/>
    </xf>
    <xf numFmtId="0" fontId="16" fillId="0" borderId="1" xfId="3" applyFont="1" applyBorder="1" applyAlignment="1">
      <alignment horizontal="left" vertical="center" indent="1"/>
    </xf>
    <xf numFmtId="172" fontId="16" fillId="0" borderId="1" xfId="3" applyNumberFormat="1" applyFont="1" applyBorder="1" applyAlignment="1">
      <alignment horizontal="center" vertical="center"/>
    </xf>
    <xf numFmtId="167" fontId="16" fillId="0" borderId="1" xfId="3" applyNumberFormat="1" applyFont="1" applyBorder="1" applyAlignment="1">
      <alignment horizontal="left" vertical="center" indent="1"/>
    </xf>
    <xf numFmtId="14" fontId="16" fillId="0" borderId="1" xfId="3" applyNumberFormat="1" applyFont="1" applyBorder="1" applyAlignment="1">
      <alignment horizontal="center" vertical="center"/>
    </xf>
    <xf numFmtId="166" fontId="16" fillId="0" borderId="1" xfId="3" applyNumberFormat="1" applyFont="1" applyBorder="1" applyAlignment="1">
      <alignment horizontal="center" wrapText="1"/>
    </xf>
    <xf numFmtId="14" fontId="16" fillId="0" borderId="5" xfId="3" applyNumberFormat="1" applyFont="1" applyBorder="1" applyAlignment="1">
      <alignment horizontal="center" vertical="center"/>
    </xf>
    <xf numFmtId="167" fontId="17" fillId="0" borderId="1" xfId="7" applyNumberFormat="1" applyFont="1" applyBorder="1" applyAlignment="1">
      <alignment horizontal="left" vertical="center" indent="1"/>
    </xf>
    <xf numFmtId="0" fontId="16" fillId="0" borderId="1" xfId="5" applyFont="1" applyFill="1" applyBorder="1" applyAlignment="1">
      <alignment horizontal="center" vertical="center"/>
    </xf>
    <xf numFmtId="166" fontId="16" fillId="0" borderId="1" xfId="3" applyNumberFormat="1" applyFont="1" applyBorder="1" applyAlignment="1">
      <alignment horizontal="center" vertical="center"/>
    </xf>
    <xf numFmtId="0" fontId="16" fillId="0" borderId="1" xfId="3" applyFont="1" applyBorder="1" applyAlignment="1">
      <alignment horizontal="left" vertical="center" wrapText="1" indent="1"/>
    </xf>
    <xf numFmtId="166" fontId="16" fillId="0" borderId="1" xfId="3" applyNumberFormat="1" applyFont="1" applyBorder="1" applyAlignment="1">
      <alignment horizontal="center" vertical="center" wrapText="1"/>
    </xf>
    <xf numFmtId="0" fontId="18" fillId="4" borderId="9" xfId="0" applyFont="1" applyFill="1" applyBorder="1" applyAlignment="1">
      <alignment horizontal="center" vertical="center"/>
    </xf>
    <xf numFmtId="0" fontId="16" fillId="4" borderId="10" xfId="0" applyFont="1" applyFill="1" applyBorder="1" applyAlignment="1">
      <alignment horizontal="center" vertical="center"/>
    </xf>
    <xf numFmtId="0" fontId="16" fillId="4" borderId="10" xfId="0" applyFont="1" applyFill="1" applyBorder="1" applyAlignment="1">
      <alignment horizontal="left" vertical="center" indent="1"/>
    </xf>
    <xf numFmtId="0" fontId="16" fillId="4" borderId="10" xfId="0" applyFont="1" applyFill="1" applyBorder="1" applyAlignment="1">
      <alignment horizontal="center" wrapText="1"/>
    </xf>
    <xf numFmtId="0" fontId="18" fillId="4" borderId="10" xfId="0" applyFont="1" applyFill="1" applyBorder="1" applyAlignment="1">
      <alignment horizontal="center" vertical="center"/>
    </xf>
    <xf numFmtId="0" fontId="18" fillId="4" borderId="11" xfId="0" applyFont="1" applyFill="1" applyBorder="1" applyAlignment="1">
      <alignment horizontal="center" vertical="center"/>
    </xf>
    <xf numFmtId="0" fontId="10" fillId="5" borderId="6" xfId="3" applyFont="1" applyFill="1" applyBorder="1" applyAlignment="1">
      <alignment horizontal="center" vertical="center" wrapText="1"/>
    </xf>
    <xf numFmtId="0" fontId="10" fillId="5" borderId="7" xfId="3" applyFont="1" applyFill="1" applyBorder="1" applyAlignment="1">
      <alignment horizontal="center" vertical="center" wrapText="1"/>
    </xf>
    <xf numFmtId="14" fontId="10" fillId="5" borderId="7" xfId="3" applyNumberFormat="1" applyFont="1" applyFill="1" applyBorder="1" applyAlignment="1">
      <alignment horizontal="center" vertical="center" wrapText="1"/>
    </xf>
    <xf numFmtId="0" fontId="10" fillId="5" borderId="8" xfId="3" applyFont="1" applyFill="1" applyBorder="1" applyAlignment="1">
      <alignment horizontal="center" vertical="center" wrapText="1"/>
    </xf>
    <xf numFmtId="0" fontId="11" fillId="0" borderId="0" xfId="3" applyFont="1" applyAlignment="1">
      <alignment horizontal="center" vertical="center"/>
    </xf>
    <xf numFmtId="0" fontId="8" fillId="0" borderId="0" xfId="3" applyFont="1" applyAlignment="1">
      <alignment horizontal="left" vertical="center" wrapText="1" indent="1"/>
    </xf>
    <xf numFmtId="0" fontId="4" fillId="0" borderId="0" xfId="3" applyFont="1" applyAlignment="1">
      <alignment horizontal="center" vertical="center"/>
    </xf>
    <xf numFmtId="0" fontId="10" fillId="5" borderId="12" xfId="6" applyFont="1" applyBorder="1">
      <alignment horizontal="center" vertical="center"/>
    </xf>
    <xf numFmtId="171" fontId="15" fillId="0" borderId="13" xfId="1" applyNumberFormat="1" applyFont="1" applyBorder="1">
      <alignment horizontal="center" vertical="center"/>
    </xf>
    <xf numFmtId="0" fontId="23" fillId="0" borderId="2" xfId="1" applyFont="1">
      <alignment horizontal="center" vertical="center"/>
    </xf>
    <xf numFmtId="0" fontId="10" fillId="0" borderId="2" xfId="1" applyFont="1" applyAlignment="1">
      <alignment horizontal="center" vertical="center" wrapText="1"/>
    </xf>
    <xf numFmtId="170" fontId="14" fillId="0" borderId="15" xfId="1" applyNumberFormat="1" applyFont="1" applyBorder="1">
      <alignment horizontal="center" vertical="center"/>
    </xf>
    <xf numFmtId="0" fontId="10" fillId="5" borderId="3" xfId="6" applyFont="1">
      <alignment horizontal="center" vertical="center"/>
    </xf>
    <xf numFmtId="0" fontId="10" fillId="5" borderId="16" xfId="6" applyFont="1" applyBorder="1">
      <alignment horizontal="center" vertical="center"/>
    </xf>
    <xf numFmtId="168" fontId="16" fillId="0" borderId="1" xfId="3" applyNumberFormat="1" applyFont="1" applyBorder="1" applyAlignment="1">
      <alignment horizontal="center" vertical="center"/>
    </xf>
    <xf numFmtId="0" fontId="23" fillId="0" borderId="14" xfId="1" applyFont="1" applyBorder="1">
      <alignment horizontal="center" vertical="center"/>
    </xf>
    <xf numFmtId="0" fontId="23" fillId="0" borderId="2" xfId="1" applyFont="1">
      <alignment horizontal="center" vertical="center"/>
    </xf>
    <xf numFmtId="0" fontId="8" fillId="0" borderId="0" xfId="3" applyFont="1" applyAlignment="1">
      <alignment horizontal="left" vertical="center" wrapText="1" indent="1"/>
    </xf>
    <xf numFmtId="0" fontId="4" fillId="0" borderId="0" xfId="3" applyFont="1" applyAlignment="1">
      <alignment horizontal="center" vertical="center"/>
    </xf>
    <xf numFmtId="0" fontId="3" fillId="3" borderId="3" xfId="2" applyFont="1">
      <alignment horizontal="center" vertical="center"/>
    </xf>
    <xf numFmtId="0" fontId="2" fillId="3" borderId="3" xfId="2">
      <alignment horizontal="center" vertical="center"/>
    </xf>
    <xf numFmtId="0" fontId="2" fillId="0" borderId="2" xfId="1" applyFont="1">
      <alignment horizontal="center" vertical="center"/>
    </xf>
    <xf numFmtId="0" fontId="2" fillId="3" borderId="3" xfId="2" applyAlignment="1">
      <alignment horizontal="center" vertical="center" wrapText="1"/>
    </xf>
    <xf numFmtId="0" fontId="5" fillId="0" borderId="0" xfId="3" applyNumberFormat="1"/>
  </cellXfs>
  <cellStyles count="8">
    <cellStyle name="Cadre informations" xfId="2" xr:uid="{94B4C9E4-98A8-46EA-897B-B08673573224}"/>
    <cellStyle name="Cadre informations 2" xfId="6" xr:uid="{5CA24C78-EA11-47AF-B2CA-8886321A7D87}"/>
    <cellStyle name="Cadre informations remplissage" xfId="1" xr:uid="{0DB93E62-D72F-4E9C-B304-9BC66CE18655}"/>
    <cellStyle name="Case Grise 2" xfId="5" xr:uid="{11B984B6-1EDF-4882-962D-79D374C84C1E}"/>
    <cellStyle name="Lien hypertexte" xfId="7" builtinId="8"/>
    <cellStyle name="Normal" xfId="0" builtinId="0"/>
    <cellStyle name="Normal 2" xfId="3" xr:uid="{019F728E-F0F2-4D28-8105-38E9A66FF65E}"/>
    <cellStyle name="Normal 3" xfId="4" xr:uid="{FF9573F6-EA24-4151-9A04-7C3D4FCD7031}"/>
  </cellStyles>
  <dxfs count="58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vertAlign val="baseline"/>
        <sz val="16"/>
        <name val="Book Antiqua"/>
        <family val="1"/>
        <scheme val="none"/>
      </font>
      <numFmt numFmtId="166" formatCode="General&quot; ans&quot;"/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vertAlign val="baseline"/>
        <sz val="16"/>
        <name val="Book Antiqua"/>
        <family val="1"/>
        <scheme val="none"/>
      </font>
      <numFmt numFmtId="166" formatCode="General&quot; ans&quot;"/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67" formatCode="00\.00\.00\.00\.00"/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72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left" vertical="center" textRotation="0" wrapText="0" indent="1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numFmt numFmtId="168" formatCode="00000000"/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name val="Times New Roman"/>
      </font>
      <fill>
        <gradientFill>
          <stop position="0">
            <color theme="0"/>
          </stop>
          <stop position="1">
            <color theme="0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theme="5" tint="0.80001220740379042"/>
          </stop>
          <stop position="1">
            <color theme="2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theme="8" tint="0.80001220740379042"/>
          </stop>
          <stop position="1">
            <color theme="2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rgb="FFAFDC7E"/>
          </stop>
          <stop position="1">
            <color theme="2" tint="-5.0965910824915313E-2"/>
          </stop>
        </gradientFill>
      </fill>
    </dxf>
    <dxf>
      <fill>
        <gradientFill>
          <stop position="0">
            <color theme="2" tint="-5.0965910824915313E-2"/>
          </stop>
          <stop position="0.5">
            <color theme="9" tint="0.80001220740379042"/>
          </stop>
          <stop position="1">
            <color theme="2" tint="-5.0965910824915313E-2"/>
          </stop>
        </gradientFill>
      </fill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strike val="0"/>
        <outline val="0"/>
        <u val="none"/>
        <vertAlign val="baseline"/>
        <color auto="1"/>
        <name val="Book Antiqua"/>
        <family val="1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u val="none"/>
        <vertAlign val="baseline"/>
        <color auto="1"/>
        <name val="Book Antiqua"/>
        <family val="1"/>
        <scheme val="none"/>
      </font>
      <numFmt numFmtId="164" formatCode="dd/mm/yy"/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u val="none"/>
        <vertAlign val="baseline"/>
        <color auto="1"/>
        <name val="Book Antiqua"/>
        <family val="1"/>
        <scheme val="none"/>
      </font>
      <numFmt numFmtId="165" formatCode="#,##0.00\ [$€-40C];[Red]\-#,##0.00\ [$€-40C]"/>
      <alignment horizontal="right" vertical="center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u val="none"/>
        <vertAlign val="baseline"/>
        <color auto="1"/>
        <name val="Book Antiqua"/>
        <family val="1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u val="none"/>
        <vertAlign val="baseline"/>
        <color auto="1"/>
        <name val="Book Antiqua"/>
        <family val="1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u val="none"/>
        <vertAlign val="baseline"/>
        <color auto="1"/>
        <name val="Book Antiqua"/>
        <family val="1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u val="none"/>
        <vertAlign val="baseline"/>
        <color auto="1"/>
        <name val="Book Antiqua"/>
        <family val="1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u val="none"/>
        <vertAlign val="baseline"/>
        <color auto="1"/>
        <name val="Book Antiqua"/>
        <family val="1"/>
        <scheme val="none"/>
      </font>
      <numFmt numFmtId="164" formatCode="dd/mm/yy"/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u val="none"/>
        <vertAlign val="baseline"/>
        <color auto="1"/>
        <name val="Book Antiqu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u val="none"/>
        <vertAlign val="baseline"/>
        <color auto="1"/>
        <name val="Book Antiqua"/>
        <family val="1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/>
        <u val="none"/>
        <vertAlign val="baseline"/>
        <sz val="10"/>
        <color auto="1"/>
        <name val="Book Antiqua"/>
        <family val="1"/>
        <scheme val="none"/>
      </font>
      <fill>
        <patternFill patternType="solid">
          <fgColor rgb="FFFFFFFF"/>
          <bgColor rgb="FFEEEEE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16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vertAlign val="baseline"/>
        <sz val="16"/>
        <name val="Book Antiqua"/>
        <family val="1"/>
        <scheme val="none"/>
      </font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/>
        <u val="none"/>
        <vertAlign val="baseline"/>
        <sz val="14"/>
        <color auto="1"/>
        <name val="Book Antiqua"/>
        <family val="1"/>
        <scheme val="none"/>
      </font>
      <fill>
        <patternFill patternType="solid">
          <fgColor rgb="FFEEEEEE"/>
          <bgColor rgb="FFDDDDD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009999"/>
      <color rgb="FF5AAAAE"/>
      <color rgb="FF00B8B4"/>
      <color rgb="FF33CCCC"/>
      <color rgb="FFAFDC7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0/relationships/richValueRel" Target="richData/richValueRel.xml"/><Relationship Id="rId13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17/06/relationships/rdRichValueStructure" Target="richData/rdrichvaluestructure.xml"/><Relationship Id="rId4" Type="http://schemas.openxmlformats.org/officeDocument/2006/relationships/theme" Target="theme/theme1.xml"/><Relationship Id="rId9" Type="http://schemas.microsoft.com/office/2017/06/relationships/rdRichValue" Target="richData/rdrichvalue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krame\Desktop\La%20P&#233;tanque%20Saint-Ouennaise\TRESORERIE\Comptabilit&#233;%20P&#233;tanque%20-%20V2.xlsx" TargetMode="External"/><Relationship Id="rId1" Type="http://schemas.openxmlformats.org/officeDocument/2006/relationships/externalLinkPath" Target="La%20P&#233;tanque%20Saint-Ouennaise/TRESORERIE/Comptabilit&#233;%20P&#233;tanque%20-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NFORMATIONS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BILAN"/>
      <sheetName val="Modèle de reçu"/>
    </sheetNames>
    <sheetDataSet>
      <sheetData sheetId="0">
        <row r="19">
          <cell r="D19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2B2DF96-F48B-4BD6-9088-EF9FFF8D230A}" name="Membres" displayName="Membres" ref="A7:O68" totalsRowCount="1" headerRowDxfId="57" dataDxfId="55" totalsRowDxfId="53" headerRowBorderDxfId="56" tableBorderDxfId="54" totalsRowBorderDxfId="52" headerRowCellStyle="Normal 2">
  <autoFilter ref="A7:O67" xr:uid="{12B2DF96-F48B-4BD6-9088-EF9FFF8D230A}"/>
  <sortState xmlns:xlrd2="http://schemas.microsoft.com/office/spreadsheetml/2017/richdata2" ref="A9:O67">
    <sortCondition ref="N8:N67"/>
    <sortCondition ref="A8:A67"/>
  </sortState>
  <tableColumns count="15">
    <tableColumn id="1" xr3:uid="{00000000-0010-0000-0000-000001000000}" name="N° Licence" totalsRowLabel="Total" dataDxfId="29" totalsRowDxfId="14" dataCellStyle="Normal 2"/>
    <tableColumn id="2" xr3:uid="{00000000-0010-0000-0000-000002000000}" name="Civilité" dataDxfId="28" totalsRowDxfId="13" dataCellStyle="Normal 2"/>
    <tableColumn id="3" xr3:uid="{00000000-0010-0000-0000-000003000000}" name="Nom" dataDxfId="27" totalsRowDxfId="12" dataCellStyle="Normal 2"/>
    <tableColumn id="4" xr3:uid="{00000000-0010-0000-0000-000004000000}" name="Prénom" dataDxfId="26" totalsRowDxfId="11" dataCellStyle="Normal 2"/>
    <tableColumn id="5" xr3:uid="{00000000-0010-0000-0000-000005000000}" name="Adresse" dataDxfId="25" totalsRowDxfId="10" dataCellStyle="Normal 2"/>
    <tableColumn id="6" xr3:uid="{00000000-0010-0000-0000-000006000000}" name="Code_x000a_Postale" dataDxfId="24" totalsRowDxfId="9" dataCellStyle="Normal 2"/>
    <tableColumn id="7" xr3:uid="{00000000-0010-0000-0000-000007000000}" name="Ville" dataDxfId="23" totalsRowDxfId="8" dataCellStyle="Normal 2"/>
    <tableColumn id="8" xr3:uid="{00000000-0010-0000-0000-000008000000}" name="N° Téléphone" dataDxfId="22" totalsRowDxfId="7" dataCellStyle="Normal 2"/>
    <tableColumn id="9" xr3:uid="{00000000-0010-0000-0000-000009000000}" name="Mail" dataDxfId="21" totalsRowDxfId="6" dataCellStyle="Normal 2"/>
    <tableColumn id="10" xr3:uid="{00000000-0010-0000-0000-00000A000000}" name="Date_x000a_de naissance" dataDxfId="20" totalsRowDxfId="5" dataCellStyle="Normal 2"/>
    <tableColumn id="11" xr3:uid="{00000000-0010-0000-0000-00000B000000}" name="Age" dataDxfId="19" totalsRowDxfId="4" dataCellStyle="Normal 2">
      <calculatedColumnFormula>IF(J8&lt;&gt;"",DATEDIF(J8,TODAY(),"Y"),"")</calculatedColumnFormula>
    </tableColumn>
    <tableColumn id="12" xr3:uid="{00000000-0010-0000-0000-00000C000000}" name="Catégorie" dataDxfId="18" totalsRowDxfId="3" dataCellStyle="Normal 2">
      <calculatedColumnFormula array="1">_xlfn.IFS(IF(J8&lt;&gt;"",DATEDIF(J8,$F$1,"Y"),"")="","",IF(J8&lt;&gt;"",DATEDIF(J8,$F$1,"Y"),"")&lt;9,"Benjamin",IF(J8&lt;&gt;"",DATEDIF(J8,$F$1,"Y"),"")=9,"Minime 1",IF(J8&lt;&gt;"",DATEDIF(J8,$F$1,"Y"),"")=10,"Minime 2",IF(J8&lt;&gt;"",DATEDIF(J8,$F$1,"Y"),"")=11,"Minime 3",IF(J8&lt;&gt;"",DATEDIF(J8,$F$1,"Y"),"")=12,"Cadet 1",IF(J8&lt;&gt;"",DATEDIF(J8,$F$1,"Y"),"")=13,"Cadet 2",IF(J8&lt;&gt;"",DATEDIF(J8,$F$1,"Y"),"")=14,"Cadet 3",IF(J8&lt;&gt;"",DATEDIF(J8,$F$1,"Y"),"")=15,"Junior 1",IF(J8&lt;&gt;"",DATEDIF(J8,$F$1,"Y"),"")=16,"Junior 2",IF(J8&lt;&gt;"",DATEDIF(J8,$F$1,"Y"),"")=17,"Junior 3",IF(J8&lt;&gt;"",DATEDIF(J8,$F$1,"Y"),"")&lt;60,"Senior",IF(J8&lt;&gt;"",DATEDIF(J8,$F$1,"Y"),"")&gt;60,"Vétéran")</calculatedColumnFormula>
    </tableColumn>
    <tableColumn id="13" xr3:uid="{00000000-0010-0000-0000-00000D000000}" name="Autorisation_x000a_Parentale" dataDxfId="17" totalsRowDxfId="2" dataCellStyle="Normal 2"/>
    <tableColumn id="14" xr3:uid="{00000000-0010-0000-0000-00000E000000}" name="Date_x000a_d’entrée" totalsRowFunction="custom" dataDxfId="16" totalsRowDxfId="1" dataCellStyle="Normal 2">
      <totalsRowFormula>COUNTA(N8:N67)</totalsRowFormula>
    </tableColumn>
    <tableColumn id="15" xr3:uid="{00000000-0010-0000-0000-00000F000000}" name="Date_x000a_de sortie" totalsRowFunction="count" dataDxfId="15" totalsRowDxfId="0" dataCellStyle="Normal 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0DB95B3-3B43-43D3-9E05-FE0C2DE54D59}" name="Inventaire" displayName="Inventaire" ref="A8:I90" totalsRowShown="0" headerRowDxfId="51" dataDxfId="49" headerRowBorderDxfId="50" tableBorderDxfId="48" totalsRowBorderDxfId="47">
  <autoFilter ref="A8:I90" xr:uid="{F0DB95B3-3B43-43D3-9E05-FE0C2DE54D59}"/>
  <tableColumns count="9">
    <tableColumn id="1" xr3:uid="{9CDD1665-C2F5-4F02-AAB0-865106CBCA7C}" name="N°" dataDxfId="46"/>
    <tableColumn id="2" xr3:uid="{3CDC7DD1-ADE4-4C73-91E0-9621B2EA2A48}" name="Date d’achat" dataDxfId="45"/>
    <tableColumn id="3" xr3:uid="{56B7E34B-D1D6-4304-A518-C3E7AE8ED37A}" name="N° de facture" dataDxfId="44"/>
    <tableColumn id="4" xr3:uid="{CD780559-D59B-43F0-927E-8A6012CD3BE8}" name="Fournisseur" dataDxfId="43"/>
    <tableColumn id="5" xr3:uid="{8DB17080-AECD-4F23-B47D-820C9AA00F6C}" name="Référence" dataDxfId="42"/>
    <tableColumn id="6" xr3:uid="{C93C2F24-CF9E-4271-9BCC-4886D48AB61E}" name="Désignation du matériel" dataDxfId="41"/>
    <tableColumn id="7" xr3:uid="{AA720B7E-47C2-4E88-88E1-9ED494DC0A00}" name="Montant" dataDxfId="40"/>
    <tableColumn id="8" xr3:uid="{664DE686-500D-4ACB-BD8F-E96959C623BE}" name="Date de sortie" dataDxfId="39"/>
    <tableColumn id="9" xr3:uid="{D1A76AB3-3DAC-4952-A1CE-46BEB12B1B72}" name="Motif" dataDxfId="3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6FC7D-7603-47CA-841B-E0DC9043D788}">
  <sheetPr>
    <pageSetUpPr fitToPage="1"/>
  </sheetPr>
  <dimension ref="A1:P68"/>
  <sheetViews>
    <sheetView tabSelected="1" view="pageBreakPreview" zoomScale="71" zoomScaleNormal="90" zoomScaleSheetLayoutView="71" workbookViewId="0">
      <pane xSplit="4" ySplit="7" topLeftCell="E8" activePane="bottomRight" state="frozen"/>
      <selection pane="topRight" activeCell="E1" sqref="E1"/>
      <selection pane="bottomLeft" activeCell="A6" sqref="A6"/>
      <selection pane="bottomRight" activeCell="A8" sqref="A8:A67"/>
    </sheetView>
  </sheetViews>
  <sheetFormatPr baseColWidth="10" defaultColWidth="13.5" defaultRowHeight="12.75" customHeight="1"/>
  <cols>
    <col min="1" max="1" width="22.83203125" style="2" bestFit="1" customWidth="1"/>
    <col min="2" max="2" width="17.6640625" style="2" bestFit="1" customWidth="1"/>
    <col min="3" max="3" width="36.1640625" style="2" bestFit="1" customWidth="1"/>
    <col min="4" max="4" width="22" style="2" bestFit="1" customWidth="1"/>
    <col min="5" max="5" width="51" style="2" bestFit="1" customWidth="1"/>
    <col min="6" max="6" width="17.33203125" style="2" bestFit="1" customWidth="1"/>
    <col min="7" max="7" width="54.83203125" style="2" bestFit="1" customWidth="1"/>
    <col min="8" max="8" width="28" style="2" bestFit="1" customWidth="1"/>
    <col min="9" max="9" width="56.1640625" style="2" bestFit="1" customWidth="1"/>
    <col min="10" max="10" width="25.5" style="2" bestFit="1" customWidth="1"/>
    <col min="11" max="15" width="20.83203125" style="2" customWidth="1"/>
    <col min="16" max="16384" width="13.5" style="2"/>
  </cols>
  <sheetData>
    <row r="1" spans="1:16" s="3" customFormat="1" ht="27.95" customHeight="1">
      <c r="A1" s="61" t="e" vm="1">
        <v>#VALUE!</v>
      </c>
      <c r="B1" s="60" t="s">
        <v>44</v>
      </c>
      <c r="C1" s="60"/>
      <c r="D1" s="60"/>
      <c r="E1" s="55" t="s">
        <v>27</v>
      </c>
      <c r="F1" s="54">
        <v>46387</v>
      </c>
      <c r="I1" s="50" t="s">
        <v>36</v>
      </c>
      <c r="J1" s="50" t="s">
        <v>37</v>
      </c>
      <c r="K1" s="50" t="s">
        <v>38</v>
      </c>
      <c r="L1" s="50" t="s">
        <v>39</v>
      </c>
      <c r="M1" s="50" t="s">
        <v>40</v>
      </c>
      <c r="N1" s="50" t="s">
        <v>41</v>
      </c>
      <c r="O1" s="50" t="s">
        <v>29</v>
      </c>
    </row>
    <row r="2" spans="1:16" s="3" customFormat="1" ht="27.95" customHeight="1">
      <c r="A2" s="61"/>
      <c r="B2" s="60"/>
      <c r="C2" s="60"/>
      <c r="D2" s="60"/>
      <c r="E2" s="56" t="s">
        <v>28</v>
      </c>
      <c r="F2" s="23">
        <f>COUNTIF(Membres[Date
d’entrée],"&lt;="&amp;E5)</f>
        <v>55</v>
      </c>
      <c r="H2" s="55" t="s">
        <v>42</v>
      </c>
      <c r="I2" s="52">
        <f>SUM(J2:O2)</f>
        <v>22</v>
      </c>
      <c r="J2" s="53" cm="1">
        <f t="array" ref="J2">SUMPRODUCT((Membres[[Civilité]:[Civilité]]="M.")*(Membres[[Catégorie]:[Catégorie]]=J$1)*(Membres[[Date
d’entrée]:[Date
d’entrée]]&lt;=$E$5)*(Membres[[Date
de sortie]:[Date
de sortie]]=""))</f>
        <v>0</v>
      </c>
      <c r="K2" s="53" cm="1">
        <f t="array" ref="K2">SUMPRODUCT((Membres[[Civilité]:[Civilité]]="M.")*(Membres[[Catégorie]:[Catégorie]]=K$1)*(Membres[[Date
d’entrée]:[Date
d’entrée]]&lt;=$E$5)*(Membres[[Date
de sortie]:[Date
de sortie]]=""))</f>
        <v>15</v>
      </c>
      <c r="L2" s="53" cm="1">
        <f t="array" ref="L2">SUMPRODUCT((Membres[[Civilité]:[Civilité]]="M.")*(Membres[[Catégorie]:[Catégorie]]="Junior 1")*(Membres[[Date
d’entrée]:[Date
d’entrée]]&lt;=$E$5)*(Membres[[Date
de sortie]:[Date
de sortie]]=""))+SUMPRODUCT((Membres[[Civilité]:[Civilité]]="M.")*(Membres[[Catégorie]:[Catégorie]]="Junior 2")*(Membres[[Date
d’entrée]:[Date
d’entrée]]&lt;=$E$5)*(Membres[[Date
de sortie]:[Date
de sortie]]=""))+SUMPRODUCT((Membres[[Civilité]:[Civilité]]="M.")*(Membres[[Catégorie]:[Catégorie]]="Junior 3")*(Membres[[Date
d’entrée]:[Date
d’entrée]]&lt;=$E$5)*(Membres[[Date
de sortie]:[Date
de sortie]]=""))</f>
        <v>2</v>
      </c>
      <c r="M2" s="53" cm="1">
        <f t="array" ref="M2">SUMPRODUCT((Membres[[Civilité]:[Civilité]]="M.")*(Membres[[Catégorie]:[Catégorie]]="Cadet 1")*(Membres[[Date
d’entrée]:[Date
d’entrée]]&lt;=$E$5)*(Membres[[Date
de sortie]:[Date
de sortie]]=""))+SUMPRODUCT((Membres[[Civilité]:[Civilité]]="M.")*(Membres[[Catégorie]:[Catégorie]]="Cadet 2")*(Membres[[Date
d’entrée]:[Date
d’entrée]]&lt;=$E$5)*(Membres[[Date
de sortie]:[Date
de sortie]]=""))+SUMPRODUCT((Membres[[Civilité]:[Civilité]]="M.")*(Membres[[Catégorie]:[Catégorie]]="Cadet 3")*(Membres[[Date
d’entrée]:[Date
d’entrée]]&lt;=$E$5)*(Membres[[Date
de sortie]:[Date
de sortie]]=""))</f>
        <v>2</v>
      </c>
      <c r="N2" s="53" cm="1">
        <f t="array" ref="N2">SUMPRODUCT((Membres[[Civilité]:[Civilité]]="M.")*(Membres[[Catégorie]:[Catégorie]]="Minime 1")*(Membres[[Date
d’entrée]:[Date
d’entrée]]&lt;=$E$5)*(Membres[[Date
de sortie]:[Date
de sortie]]=""))+SUMPRODUCT((Membres[[Civilité]:[Civilité]]="M.")*(Membres[[Catégorie]:[Catégorie]]="Minime 2")*(Membres[[Date
d’entrée]:[Date
d’entrée]]&lt;=$E$5)*(Membres[[Date
de sortie]:[Date
de sortie]]=""))+SUMPRODUCT((Membres[[Civilité]:[Civilité]]="M.")*(Membres[[Catégorie]:[Catégorie]]="Minime 3")*(Membres[[Date
d’entrée]:[Date
d’entrée]]&lt;=$E$5)*(Membres[[Date
de sortie]:[Date
de sortie]]=""))</f>
        <v>3</v>
      </c>
      <c r="O2" s="53" cm="1">
        <f t="array" ref="O2">SUMPRODUCT((Membres[[Civilité]:[Civilité]]="M.")*(Membres[[Catégorie]:[Catégorie]]="Benjamin 1")*(Membres[[Date
d’entrée]:[Date
d’entrée]]&lt;=$E$5)*(Membres[[Date
de sortie]:[Date
de sortie]]=""))+SUMPRODUCT((Membres[[Civilité]:[Civilité]]="M.")*(Membres[[Catégorie]:[Catégorie]]="Benjamin 2")*(Membres[[Date
d’entrée]:[Date
d’entrée]]&lt;=$E$5)*(Membres[[Date
de sortie]:[Date
de sortie]]=""))+SUMPRODUCT((Membres[[Civilité]:[Civilité]]="M.")*(Membres[[Catégorie]:[Catégorie]]="Benjamin 3")*(Membres[[Date
d’entrée]:[Date
d’entrée]]&lt;=$E$5)*(Membres[[Date
de sortie]:[Date
de sortie]]=""))</f>
        <v>0</v>
      </c>
    </row>
    <row r="3" spans="1:16" s="3" customFormat="1" ht="27.95" customHeight="1">
      <c r="A3" s="61"/>
      <c r="B3" s="60"/>
      <c r="C3" s="60"/>
      <c r="D3" s="60"/>
      <c r="E3" s="55" t="s">
        <v>12</v>
      </c>
      <c r="F3" s="23">
        <f>COUNTIF(Membres[Date
de sortie],"&lt;="&amp;E5)</f>
        <v>26</v>
      </c>
      <c r="H3" s="56" t="s">
        <v>43</v>
      </c>
      <c r="I3" s="52">
        <f>SUM(J3:O3)</f>
        <v>7</v>
      </c>
      <c r="J3" s="53" cm="1">
        <f t="array" ref="J3">SUMPRODUCT((Membres[[Civilité]:[Civilité]]="Mme")*(Membres[[Catégorie]:[Catégorie]]=J$1)*(Membres[[Date
d’entrée]:[Date
d’entrée]]&lt;=$E$5)*(Membres[[Date
de sortie]:[Date
de sortie]]=""))</f>
        <v>0</v>
      </c>
      <c r="K3" s="53" cm="1">
        <f t="array" ref="K3">SUMPRODUCT((Membres[[Civilité]:[Civilité]]="Mme")*(Membres[[Catégorie]:[Catégorie]]=K$1)*(Membres[[Date
d’entrée]:[Date
d’entrée]]&lt;=$E$5)*(Membres[[Date
de sortie]:[Date
de sortie]]=""))</f>
        <v>7</v>
      </c>
      <c r="L3" s="53" cm="1">
        <f t="array" ref="L3">SUMPRODUCT((Membres[[Civilité]:[Civilité]]="Mme")*(Membres[[Catégorie]:[Catégorie]]="Junior 1")*(Membres[[Date
d’entrée]:[Date
d’entrée]]&lt;=$E$5)*(Membres[[Date
de sortie]:[Date
de sortie]]=""))+SUMPRODUCT((Membres[[Civilité]:[Civilité]]="Mme")*(Membres[[Catégorie]:[Catégorie]]="Junior 2")*(Membres[[Date
d’entrée]:[Date
d’entrée]]&lt;=$E$5)*(Membres[[Date
de sortie]:[Date
de sortie]]=""))+SUMPRODUCT((Membres[[Civilité]:[Civilité]]="Mme")*(Membres[[Catégorie]:[Catégorie]]="Junior 3")*(Membres[[Date
d’entrée]:[Date
d’entrée]]&lt;=$E$5)*(Membres[[Date
de sortie]:[Date
de sortie]]=""))</f>
        <v>0</v>
      </c>
      <c r="M3" s="53" cm="1">
        <f t="array" ref="M3">SUMPRODUCT((Membres[[Civilité]:[Civilité]]="Mme")*(Membres[[Catégorie]:[Catégorie]]="Cadet 1")*(Membres[[Date
d’entrée]:[Date
d’entrée]]&lt;=$E$5)*(Membres[[Date
de sortie]:[Date
de sortie]]=""))+SUMPRODUCT((Membres[[Civilité]:[Civilité]]="Mme")*(Membres[[Catégorie]:[Catégorie]]="Cadet 2")*(Membres[[Date
d’entrée]:[Date
d’entrée]]&lt;=$E$5)*(Membres[[Date
de sortie]:[Date
de sortie]]=""))+SUMPRODUCT((Membres[[Civilité]:[Civilité]]="Mme")*(Membres[[Catégorie]:[Catégorie]]="Cadet 3")*(Membres[[Date
d’entrée]:[Date
d’entrée]]&lt;=$E$5)*(Membres[[Date
de sortie]:[Date
de sortie]]=""))</f>
        <v>0</v>
      </c>
      <c r="N3" s="53" cm="1">
        <f t="array" ref="N3">SUMPRODUCT((Membres[[Civilité]:[Civilité]]="Mme")*(Membres[[Catégorie]:[Catégorie]]="Minime 1")*(Membres[[Date
d’entrée]:[Date
d’entrée]]&lt;=$E$5)*(Membres[[Date
de sortie]:[Date
de sortie]]=""))+SUMPRODUCT((Membres[[Civilité]:[Civilité]]="Mme")*(Membres[[Catégorie]:[Catégorie]]="Minime 2")*(Membres[[Date
d’entrée]:[Date
d’entrée]]&lt;=$E$5)*(Membres[[Date
de sortie]:[Date
de sortie]]=""))+SUMPRODUCT((Membres[[Civilité]:[Civilité]]="Mme")*(Membres[[Catégorie]:[Catégorie]]="Minime 3")*(Membres[[Date
d’entrée]:[Date
d’entrée]]&lt;=$E$5)*(Membres[[Date
de sortie]:[Date
de sortie]]=""))</f>
        <v>0</v>
      </c>
      <c r="O3" s="53" cm="1">
        <f t="array" ref="O3">SUMPRODUCT((Membres[[Civilité]:[Civilité]]="Mme")*(Membres[[Catégorie]:[Catégorie]]="Benjamin 1")*(Membres[[Date
d’entrée]:[Date
d’entrée]]&lt;=$E$5)*(Membres[[Date
de sortie]:[Date
de sortie]]=""))+SUMPRODUCT((Membres[[Civilité]:[Civilité]]="Mme")*(Membres[[Catégorie]:[Catégorie]]="Benjamin 2")*(Membres[[Date
d’entrée]:[Date
d’entrée]]&lt;=$E$5)*(Membres[[Date
de sortie]:[Date
de sortie]]=""))+SUMPRODUCT((Membres[[Civilité]:[Civilité]]="Mme")*(Membres[[Catégorie]:[Catégorie]]="Benjamin 3")*(Membres[[Date
d’entrée]:[Date
d’entrée]]&lt;=$E$5)*(Membres[[Date
de sortie]:[Date
de sortie]]=""))</f>
        <v>0</v>
      </c>
    </row>
    <row r="4" spans="1:16" ht="27.95" customHeight="1">
      <c r="A4" s="61"/>
      <c r="B4" s="60"/>
      <c r="C4" s="60"/>
      <c r="D4" s="60"/>
      <c r="E4" s="55" t="s">
        <v>30</v>
      </c>
      <c r="F4" s="58">
        <f>F2-F3</f>
        <v>29</v>
      </c>
      <c r="H4" s="55" t="s">
        <v>36</v>
      </c>
      <c r="I4" s="52">
        <f>SUM(I2:I3)</f>
        <v>29</v>
      </c>
      <c r="J4" s="52">
        <f>SUM(J2:J3)</f>
        <v>0</v>
      </c>
      <c r="K4" s="52">
        <f>SUM(K2:K3)</f>
        <v>22</v>
      </c>
      <c r="L4" s="52">
        <f t="shared" ref="L4:O4" si="0">SUM(L2:L3)</f>
        <v>2</v>
      </c>
      <c r="M4" s="52">
        <f t="shared" si="0"/>
        <v>2</v>
      </c>
      <c r="N4" s="52">
        <f t="shared" si="0"/>
        <v>3</v>
      </c>
      <c r="O4" s="52">
        <f t="shared" si="0"/>
        <v>0</v>
      </c>
    </row>
    <row r="5" spans="1:16" ht="27.95" customHeight="1">
      <c r="A5" s="49"/>
      <c r="B5" s="48"/>
      <c r="C5" s="48"/>
      <c r="D5" s="48"/>
      <c r="E5" s="51">
        <v>46152</v>
      </c>
      <c r="F5" s="59"/>
      <c r="K5" s="66">
        <f>COUNTIFS(Membres[Date
d’entrée],"=&lt;$e$5",Membres[Date
de sortie],"",Membres[Catégorie],"=K1",Membres[Civilité],"M.")</f>
        <v>0</v>
      </c>
    </row>
    <row r="6" spans="1:16" ht="30" customHeight="1"/>
    <row r="7" spans="1:16" s="47" customFormat="1" ht="35.85" customHeight="1">
      <c r="A7" s="43" t="s">
        <v>13</v>
      </c>
      <c r="B7" s="44" t="s">
        <v>14</v>
      </c>
      <c r="C7" s="44" t="s">
        <v>15</v>
      </c>
      <c r="D7" s="44" t="s">
        <v>16</v>
      </c>
      <c r="E7" s="44" t="s">
        <v>17</v>
      </c>
      <c r="F7" s="44" t="s">
        <v>35</v>
      </c>
      <c r="G7" s="44" t="s">
        <v>18</v>
      </c>
      <c r="H7" s="44" t="s">
        <v>19</v>
      </c>
      <c r="I7" s="44" t="s">
        <v>26</v>
      </c>
      <c r="J7" s="44" t="s">
        <v>32</v>
      </c>
      <c r="K7" s="44" t="s">
        <v>20</v>
      </c>
      <c r="L7" s="44" t="s">
        <v>25</v>
      </c>
      <c r="M7" s="44" t="s">
        <v>31</v>
      </c>
      <c r="N7" s="45" t="s">
        <v>33</v>
      </c>
      <c r="O7" s="46" t="s">
        <v>34</v>
      </c>
    </row>
    <row r="8" spans="1:16" s="3" customFormat="1" ht="21" customHeight="1">
      <c r="A8" s="24"/>
      <c r="B8" s="25" t="s">
        <v>21</v>
      </c>
      <c r="C8" s="26"/>
      <c r="D8" s="26"/>
      <c r="E8" s="26"/>
      <c r="F8" s="25"/>
      <c r="G8" s="26"/>
      <c r="H8" s="27"/>
      <c r="I8" s="28"/>
      <c r="J8" s="29">
        <v>19857</v>
      </c>
      <c r="K8" s="30">
        <f ca="1">IF(J8&lt;&gt;"",DATEDIF(J8,TODAY(),"Y"),"")</f>
        <v>71</v>
      </c>
      <c r="L8" s="30" t="str" cm="1">
        <f t="array" ref="L8">_xlfn.IFS(IF(J8&lt;&gt;"",DATEDIF(J8,$F$1,"Y"),"")="","",IF(J8&lt;&gt;"",DATEDIF(J8,$F$1,"Y"),"")&lt;9,"Benjamin",IF(J8&lt;&gt;"",DATEDIF(J8,$F$1,"Y"),"")=9,"Minime 1",IF(J8&lt;&gt;"",DATEDIF(J8,$F$1,"Y"),"")=10,"Minime 2",IF(J8&lt;&gt;"",DATEDIF(J8,$F$1,"Y"),"")=11,"Minime 3",IF(J8&lt;&gt;"",DATEDIF(J8,$F$1,"Y"),"")=12,"Cadet 1",IF(J8&lt;&gt;"",DATEDIF(J8,$F$1,"Y"),"")=13,"Cadet 2",IF(J8&lt;&gt;"",DATEDIF(J8,$F$1,"Y"),"")=14,"Cadet 3",IF(J8&lt;&gt;"",DATEDIF(J8,$F$1,"Y"),"")=15,"Junior 1",IF(J8&lt;&gt;"",DATEDIF(J8,$F$1,"Y"),"")=16,"Junior 2",IF(J8&lt;&gt;"",DATEDIF(J8,$F$1,"Y"),"")=17,"Junior 3",IF(J8&lt;&gt;"",DATEDIF(J8,$F$1,"Y"),"")&lt;60,"Senior",IF(J8&lt;&gt;"",DATEDIF(J8,$F$1,"Y"),"")&gt;60,"Vétéran")</f>
        <v>Vétéran</v>
      </c>
      <c r="M8" s="25"/>
      <c r="N8" s="29">
        <v>35340</v>
      </c>
      <c r="O8" s="31">
        <v>45611</v>
      </c>
      <c r="P8" s="4"/>
    </row>
    <row r="9" spans="1:16" s="3" customFormat="1" ht="21">
      <c r="A9" s="57"/>
      <c r="B9" s="25" t="s">
        <v>21</v>
      </c>
      <c r="C9" s="26"/>
      <c r="D9" s="26"/>
      <c r="E9" s="26"/>
      <c r="F9" s="25"/>
      <c r="G9" s="26"/>
      <c r="H9" s="27"/>
      <c r="I9" s="28"/>
      <c r="J9" s="29">
        <v>25011</v>
      </c>
      <c r="K9" s="30">
        <f t="shared" ref="K9:K40" ca="1" si="1">IF(J9&lt;&gt;"",DATEDIF(J9,TODAY(),"Y"),"")</f>
        <v>57</v>
      </c>
      <c r="L9" s="30" t="str" cm="1">
        <f t="array" ref="L9">_xlfn.IFS(IF(J9&lt;&gt;"",DATEDIF(J9,$F$1,"Y"),"")="","",IF(J9&lt;&gt;"",DATEDIF(J9,$F$1,"Y"),"")&lt;9,"Benjamin",IF(J9&lt;&gt;"",DATEDIF(J9,$F$1,"Y"),"")=9,"Minime 1",IF(J9&lt;&gt;"",DATEDIF(J9,$F$1,"Y"),"")=10,"Minime 2",IF(J9&lt;&gt;"",DATEDIF(J9,$F$1,"Y"),"")=11,"Minime 3",IF(J9&lt;&gt;"",DATEDIF(J9,$F$1,"Y"),"")=12,"Cadet 1",IF(J9&lt;&gt;"",DATEDIF(J9,$F$1,"Y"),"")=13,"Cadet 2",IF(J9&lt;&gt;"",DATEDIF(J9,$F$1,"Y"),"")=14,"Cadet 3",IF(J9&lt;&gt;"",DATEDIF(J9,$F$1,"Y"),"")=15,"Junior 1",IF(J9&lt;&gt;"",DATEDIF(J9,$F$1,"Y"),"")=16,"Junior 2",IF(J9&lt;&gt;"",DATEDIF(J9,$F$1,"Y"),"")=17,"Junior 3",IF(J9&lt;&gt;"",DATEDIF(J9,$F$1,"Y"),"")&lt;60,"Senior",IF(J9&lt;&gt;"",DATEDIF(J9,$F$1,"Y"),"")&gt;60,"Vétéran")</f>
        <v>Senior</v>
      </c>
      <c r="M9" s="25"/>
      <c r="N9" s="29">
        <v>35340</v>
      </c>
      <c r="O9" s="29"/>
    </row>
    <row r="10" spans="1:16" s="3" customFormat="1" ht="21" customHeight="1">
      <c r="A10" s="24"/>
      <c r="B10" s="25" t="s">
        <v>22</v>
      </c>
      <c r="C10" s="26"/>
      <c r="D10" s="26"/>
      <c r="E10" s="26"/>
      <c r="F10" s="25"/>
      <c r="G10" s="26"/>
      <c r="H10" s="27"/>
      <c r="I10" s="28"/>
      <c r="J10" s="29">
        <v>19740</v>
      </c>
      <c r="K10" s="30">
        <f t="shared" ca="1" si="1"/>
        <v>72</v>
      </c>
      <c r="L10" s="30" t="str" cm="1">
        <f t="array" ref="L10">_xlfn.IFS(IF(J10&lt;&gt;"",DATEDIF(J10,$F$1,"Y"),"")="","",IF(J10&lt;&gt;"",DATEDIF(J10,$F$1,"Y"),"")&lt;9,"Benjamin",IF(J10&lt;&gt;"",DATEDIF(J10,$F$1,"Y"),"")=9,"Minime 1",IF(J10&lt;&gt;"",DATEDIF(J10,$F$1,"Y"),"")=10,"Minime 2",IF(J10&lt;&gt;"",DATEDIF(J10,$F$1,"Y"),"")=11,"Minime 3",IF(J10&lt;&gt;"",DATEDIF(J10,$F$1,"Y"),"")=12,"Cadet 1",IF(J10&lt;&gt;"",DATEDIF(J10,$F$1,"Y"),"")=13,"Cadet 2",IF(J10&lt;&gt;"",DATEDIF(J10,$F$1,"Y"),"")=14,"Cadet 3",IF(J10&lt;&gt;"",DATEDIF(J10,$F$1,"Y"),"")=15,"Junior 1",IF(J10&lt;&gt;"",DATEDIF(J10,$F$1,"Y"),"")=16,"Junior 2",IF(J10&lt;&gt;"",DATEDIF(J10,$F$1,"Y"),"")=17,"Junior 3",IF(J10&lt;&gt;"",DATEDIF(J10,$F$1,"Y"),"")&lt;60,"Senior",IF(J10&lt;&gt;"",DATEDIF(J10,$F$1,"Y"),"")&gt;60,"Vétéran")</f>
        <v>Vétéran</v>
      </c>
      <c r="M10" s="25"/>
      <c r="N10" s="29">
        <v>35340</v>
      </c>
      <c r="O10" s="31">
        <v>45611</v>
      </c>
    </row>
    <row r="11" spans="1:16" s="3" customFormat="1" ht="21">
      <c r="A11" s="57"/>
      <c r="B11" s="25" t="s">
        <v>21</v>
      </c>
      <c r="C11" s="26"/>
      <c r="D11" s="26"/>
      <c r="E11" s="26"/>
      <c r="F11" s="25"/>
      <c r="G11" s="26"/>
      <c r="H11" s="27"/>
      <c r="I11" s="32"/>
      <c r="J11" s="29">
        <v>24714</v>
      </c>
      <c r="K11" s="30">
        <f t="shared" ca="1" si="1"/>
        <v>58</v>
      </c>
      <c r="L11" s="30" t="str" cm="1">
        <f t="array" ref="L11">_xlfn.IFS(IF(J11&lt;&gt;"",DATEDIF(J11,$F$1,"Y"),"")="","",IF(J11&lt;&gt;"",DATEDIF(J11,$F$1,"Y"),"")&lt;9,"Benjamin",IF(J11&lt;&gt;"",DATEDIF(J11,$F$1,"Y"),"")=9,"Minime 1",IF(J11&lt;&gt;"",DATEDIF(J11,$F$1,"Y"),"")=10,"Minime 2",IF(J11&lt;&gt;"",DATEDIF(J11,$F$1,"Y"),"")=11,"Minime 3",IF(J11&lt;&gt;"",DATEDIF(J11,$F$1,"Y"),"")=12,"Cadet 1",IF(J11&lt;&gt;"",DATEDIF(J11,$F$1,"Y"),"")=13,"Cadet 2",IF(J11&lt;&gt;"",DATEDIF(J11,$F$1,"Y"),"")=14,"Cadet 3",IF(J11&lt;&gt;"",DATEDIF(J11,$F$1,"Y"),"")=15,"Junior 1",IF(J11&lt;&gt;"",DATEDIF(J11,$F$1,"Y"),"")=16,"Junior 2",IF(J11&lt;&gt;"",DATEDIF(J11,$F$1,"Y"),"")=17,"Junior 3",IF(J11&lt;&gt;"",DATEDIF(J11,$F$1,"Y"),"")&lt;60,"Senior",IF(J11&lt;&gt;"",DATEDIF(J11,$F$1,"Y"),"")&gt;60,"Vétéran")</f>
        <v>Senior</v>
      </c>
      <c r="M11" s="25"/>
      <c r="N11" s="29">
        <v>44150</v>
      </c>
      <c r="O11" s="29"/>
    </row>
    <row r="12" spans="1:16" s="3" customFormat="1" ht="21">
      <c r="A12" s="57"/>
      <c r="B12" s="25" t="s">
        <v>21</v>
      </c>
      <c r="C12" s="26"/>
      <c r="D12" s="26"/>
      <c r="E12" s="26"/>
      <c r="F12" s="25"/>
      <c r="G12" s="26"/>
      <c r="H12" s="27"/>
      <c r="I12" s="32"/>
      <c r="J12" s="29">
        <v>30857</v>
      </c>
      <c r="K12" s="30">
        <f t="shared" ca="1" si="1"/>
        <v>41</v>
      </c>
      <c r="L12" s="30" t="str" cm="1">
        <f t="array" ref="L12">_xlfn.IFS(IF(J12&lt;&gt;"",DATEDIF(J12,$F$1,"Y"),"")="","",IF(J12&lt;&gt;"",DATEDIF(J12,$F$1,"Y"),"")&lt;9,"Benjamin",IF(J12&lt;&gt;"",DATEDIF(J12,$F$1,"Y"),"")=9,"Minime 1",IF(J12&lt;&gt;"",DATEDIF(J12,$F$1,"Y"),"")=10,"Minime 2",IF(J12&lt;&gt;"",DATEDIF(J12,$F$1,"Y"),"")=11,"Minime 3",IF(J12&lt;&gt;"",DATEDIF(J12,$F$1,"Y"),"")=12,"Cadet 1",IF(J12&lt;&gt;"",DATEDIF(J12,$F$1,"Y"),"")=13,"Cadet 2",IF(J12&lt;&gt;"",DATEDIF(J12,$F$1,"Y"),"")=14,"Cadet 3",IF(J12&lt;&gt;"",DATEDIF(J12,$F$1,"Y"),"")=15,"Junior 1",IF(J12&lt;&gt;"",DATEDIF(J12,$F$1,"Y"),"")=16,"Junior 2",IF(J12&lt;&gt;"",DATEDIF(J12,$F$1,"Y"),"")=17,"Junior 3",IF(J12&lt;&gt;"",DATEDIF(J12,$F$1,"Y"),"")&lt;60,"Senior",IF(J12&lt;&gt;"",DATEDIF(J12,$F$1,"Y"),"")&gt;60,"Vétéran")</f>
        <v>Senior</v>
      </c>
      <c r="M12" s="25"/>
      <c r="N12" s="29">
        <v>44150</v>
      </c>
      <c r="O12" s="29"/>
    </row>
    <row r="13" spans="1:16" s="3" customFormat="1" ht="21">
      <c r="A13" s="57"/>
      <c r="B13" s="25" t="s">
        <v>21</v>
      </c>
      <c r="C13" s="26"/>
      <c r="D13" s="26"/>
      <c r="E13" s="26"/>
      <c r="F13" s="25"/>
      <c r="G13" s="26"/>
      <c r="H13" s="27"/>
      <c r="I13" s="28"/>
      <c r="J13" s="29">
        <v>33262</v>
      </c>
      <c r="K13" s="30">
        <f t="shared" ca="1" si="1"/>
        <v>35</v>
      </c>
      <c r="L13" s="30" t="str" cm="1">
        <f t="array" ref="L13">_xlfn.IFS(IF(J13&lt;&gt;"",DATEDIF(J13,$F$1,"Y"),"")="","",IF(J13&lt;&gt;"",DATEDIF(J13,$F$1,"Y"),"")&lt;9,"Benjamin",IF(J13&lt;&gt;"",DATEDIF(J13,$F$1,"Y"),"")=9,"Minime 1",IF(J13&lt;&gt;"",DATEDIF(J13,$F$1,"Y"),"")=10,"Minime 2",IF(J13&lt;&gt;"",DATEDIF(J13,$F$1,"Y"),"")=11,"Minime 3",IF(J13&lt;&gt;"",DATEDIF(J13,$F$1,"Y"),"")=12,"Cadet 1",IF(J13&lt;&gt;"",DATEDIF(J13,$F$1,"Y"),"")=13,"Cadet 2",IF(J13&lt;&gt;"",DATEDIF(J13,$F$1,"Y"),"")=14,"Cadet 3",IF(J13&lt;&gt;"",DATEDIF(J13,$F$1,"Y"),"")=15,"Junior 1",IF(J13&lt;&gt;"",DATEDIF(J13,$F$1,"Y"),"")=16,"Junior 2",IF(J13&lt;&gt;"",DATEDIF(J13,$F$1,"Y"),"")=17,"Junior 3",IF(J13&lt;&gt;"",DATEDIF(J13,$F$1,"Y"),"")&lt;60,"Senior",IF(J13&lt;&gt;"",DATEDIF(J13,$F$1,"Y"),"")&gt;60,"Vétéran")</f>
        <v>Senior</v>
      </c>
      <c r="M13" s="25"/>
      <c r="N13" s="29">
        <v>44150</v>
      </c>
      <c r="O13" s="29"/>
    </row>
    <row r="14" spans="1:16" s="3" customFormat="1" ht="21">
      <c r="A14" s="57"/>
      <c r="B14" s="25" t="s">
        <v>22</v>
      </c>
      <c r="C14" s="26"/>
      <c r="D14" s="26"/>
      <c r="E14" s="26"/>
      <c r="F14" s="25"/>
      <c r="G14" s="26"/>
      <c r="H14" s="27"/>
      <c r="I14" s="32"/>
      <c r="J14" s="29">
        <v>26314</v>
      </c>
      <c r="K14" s="30">
        <f t="shared" ca="1" si="1"/>
        <v>54</v>
      </c>
      <c r="L14" s="30" t="str" cm="1">
        <f t="array" ref="L14">_xlfn.IFS(IF(J14&lt;&gt;"",DATEDIF(J14,$F$1,"Y"),"")="","",IF(J14&lt;&gt;"",DATEDIF(J14,$F$1,"Y"),"")&lt;9,"Benjamin",IF(J14&lt;&gt;"",DATEDIF(J14,$F$1,"Y"),"")=9,"Minime 1",IF(J14&lt;&gt;"",DATEDIF(J14,$F$1,"Y"),"")=10,"Minime 2",IF(J14&lt;&gt;"",DATEDIF(J14,$F$1,"Y"),"")=11,"Minime 3",IF(J14&lt;&gt;"",DATEDIF(J14,$F$1,"Y"),"")=12,"Cadet 1",IF(J14&lt;&gt;"",DATEDIF(J14,$F$1,"Y"),"")=13,"Cadet 2",IF(J14&lt;&gt;"",DATEDIF(J14,$F$1,"Y"),"")=14,"Cadet 3",IF(J14&lt;&gt;"",DATEDIF(J14,$F$1,"Y"),"")=15,"Junior 1",IF(J14&lt;&gt;"",DATEDIF(J14,$F$1,"Y"),"")=16,"Junior 2",IF(J14&lt;&gt;"",DATEDIF(J14,$F$1,"Y"),"")=17,"Junior 3",IF(J14&lt;&gt;"",DATEDIF(J14,$F$1,"Y"),"")&lt;60,"Senior",IF(J14&lt;&gt;"",DATEDIF(J14,$F$1,"Y"),"")&gt;60,"Vétéran")</f>
        <v>Senior</v>
      </c>
      <c r="M14" s="25"/>
      <c r="N14" s="29">
        <v>44150</v>
      </c>
      <c r="O14" s="29"/>
    </row>
    <row r="15" spans="1:16" s="3" customFormat="1" ht="21">
      <c r="A15" s="24"/>
      <c r="B15" s="25" t="s">
        <v>21</v>
      </c>
      <c r="C15" s="26"/>
      <c r="D15" s="26"/>
      <c r="E15" s="26"/>
      <c r="F15" s="25"/>
      <c r="G15" s="26"/>
      <c r="H15" s="27"/>
      <c r="I15" s="28"/>
      <c r="J15" s="29">
        <v>23384</v>
      </c>
      <c r="K15" s="30">
        <f t="shared" ca="1" si="1"/>
        <v>62</v>
      </c>
      <c r="L15" s="30" t="str" cm="1">
        <f t="array" ref="L15">_xlfn.IFS(IF(J15&lt;&gt;"",DATEDIF(J15,$F$1,"Y"),"")="","",IF(J15&lt;&gt;"",DATEDIF(J15,$F$1,"Y"),"")&lt;9,"Benjamin",IF(J15&lt;&gt;"",DATEDIF(J15,$F$1,"Y"),"")=9,"Minime 1",IF(J15&lt;&gt;"",DATEDIF(J15,$F$1,"Y"),"")=10,"Minime 2",IF(J15&lt;&gt;"",DATEDIF(J15,$F$1,"Y"),"")=11,"Minime 3",IF(J15&lt;&gt;"",DATEDIF(J15,$F$1,"Y"),"")=12,"Cadet 1",IF(J15&lt;&gt;"",DATEDIF(J15,$F$1,"Y"),"")=13,"Cadet 2",IF(J15&lt;&gt;"",DATEDIF(J15,$F$1,"Y"),"")=14,"Cadet 3",IF(J15&lt;&gt;"",DATEDIF(J15,$F$1,"Y"),"")=15,"Junior 1",IF(J15&lt;&gt;"",DATEDIF(J15,$F$1,"Y"),"")=16,"Junior 2",IF(J15&lt;&gt;"",DATEDIF(J15,$F$1,"Y"),"")=17,"Junior 3",IF(J15&lt;&gt;"",DATEDIF(J15,$F$1,"Y"),"")&lt;60,"Senior",IF(J15&lt;&gt;"",DATEDIF(J15,$F$1,"Y"),"")&gt;60,"Vétéran")</f>
        <v>Vétéran</v>
      </c>
      <c r="M15" s="25"/>
      <c r="N15" s="29">
        <v>44515</v>
      </c>
      <c r="O15" s="31">
        <v>46022</v>
      </c>
    </row>
    <row r="16" spans="1:16" s="3" customFormat="1" ht="21">
      <c r="A16" s="24"/>
      <c r="B16" s="25" t="s">
        <v>21</v>
      </c>
      <c r="C16" s="26"/>
      <c r="D16" s="26"/>
      <c r="E16" s="26"/>
      <c r="F16" s="25"/>
      <c r="G16" s="26"/>
      <c r="H16" s="27"/>
      <c r="I16" s="28"/>
      <c r="J16" s="29">
        <v>26045</v>
      </c>
      <c r="K16" s="30">
        <f t="shared" ca="1" si="1"/>
        <v>55</v>
      </c>
      <c r="L16" s="30" t="str" cm="1">
        <f t="array" ref="L16">_xlfn.IFS(IF(J16&lt;&gt;"",DATEDIF(J16,$F$1,"Y"),"")="","",IF(J16&lt;&gt;"",DATEDIF(J16,$F$1,"Y"),"")&lt;9,"Benjamin",IF(J16&lt;&gt;"",DATEDIF(J16,$F$1,"Y"),"")=9,"Minime 1",IF(J16&lt;&gt;"",DATEDIF(J16,$F$1,"Y"),"")=10,"Minime 2",IF(J16&lt;&gt;"",DATEDIF(J16,$F$1,"Y"),"")=11,"Minime 3",IF(J16&lt;&gt;"",DATEDIF(J16,$F$1,"Y"),"")=12,"Cadet 1",IF(J16&lt;&gt;"",DATEDIF(J16,$F$1,"Y"),"")=13,"Cadet 2",IF(J16&lt;&gt;"",DATEDIF(J16,$F$1,"Y"),"")=14,"Cadet 3",IF(J16&lt;&gt;"",DATEDIF(J16,$F$1,"Y"),"")=15,"Junior 1",IF(J16&lt;&gt;"",DATEDIF(J16,$F$1,"Y"),"")=16,"Junior 2",IF(J16&lt;&gt;"",DATEDIF(J16,$F$1,"Y"),"")=17,"Junior 3",IF(J16&lt;&gt;"",DATEDIF(J16,$F$1,"Y"),"")&lt;60,"Senior",IF(J16&lt;&gt;"",DATEDIF(J16,$F$1,"Y"),"")&gt;60,"Vétéran")</f>
        <v>Senior</v>
      </c>
      <c r="M16" s="25"/>
      <c r="N16" s="29">
        <v>44515</v>
      </c>
      <c r="O16" s="31">
        <v>45611</v>
      </c>
    </row>
    <row r="17" spans="1:15" s="3" customFormat="1" ht="21">
      <c r="A17" s="24"/>
      <c r="B17" s="25" t="s">
        <v>22</v>
      </c>
      <c r="C17" s="26"/>
      <c r="D17" s="26"/>
      <c r="E17" s="26"/>
      <c r="F17" s="25"/>
      <c r="G17" s="26"/>
      <c r="H17" s="27"/>
      <c r="I17" s="28"/>
      <c r="J17" s="29">
        <v>23195</v>
      </c>
      <c r="K17" s="30">
        <f t="shared" ca="1" si="1"/>
        <v>62</v>
      </c>
      <c r="L17" s="30" t="str" cm="1">
        <f t="array" ref="L17">_xlfn.IFS(IF(J17&lt;&gt;"",DATEDIF(J17,$F$1,"Y"),"")="","",IF(J17&lt;&gt;"",DATEDIF(J17,$F$1,"Y"),"")&lt;9,"Benjamin",IF(J17&lt;&gt;"",DATEDIF(J17,$F$1,"Y"),"")=9,"Minime 1",IF(J17&lt;&gt;"",DATEDIF(J17,$F$1,"Y"),"")=10,"Minime 2",IF(J17&lt;&gt;"",DATEDIF(J17,$F$1,"Y"),"")=11,"Minime 3",IF(J17&lt;&gt;"",DATEDIF(J17,$F$1,"Y"),"")=12,"Cadet 1",IF(J17&lt;&gt;"",DATEDIF(J17,$F$1,"Y"),"")=13,"Cadet 2",IF(J17&lt;&gt;"",DATEDIF(J17,$F$1,"Y"),"")=14,"Cadet 3",IF(J17&lt;&gt;"",DATEDIF(J17,$F$1,"Y"),"")=15,"Junior 1",IF(J17&lt;&gt;"",DATEDIF(J17,$F$1,"Y"),"")=16,"Junior 2",IF(J17&lt;&gt;"",DATEDIF(J17,$F$1,"Y"),"")=17,"Junior 3",IF(J17&lt;&gt;"",DATEDIF(J17,$F$1,"Y"),"")&lt;60,"Senior",IF(J17&lt;&gt;"",DATEDIF(J17,$F$1,"Y"),"")&gt;60,"Vétéran")</f>
        <v>Vétéran</v>
      </c>
      <c r="M17" s="25"/>
      <c r="N17" s="29">
        <v>44515</v>
      </c>
      <c r="O17" s="31">
        <v>45611</v>
      </c>
    </row>
    <row r="18" spans="1:15" s="3" customFormat="1" ht="21">
      <c r="A18" s="24"/>
      <c r="B18" s="25" t="s">
        <v>21</v>
      </c>
      <c r="C18" s="26"/>
      <c r="D18" s="26"/>
      <c r="E18" s="26"/>
      <c r="F18" s="25"/>
      <c r="G18" s="26"/>
      <c r="H18" s="27"/>
      <c r="I18" s="28"/>
      <c r="J18" s="29">
        <v>23088</v>
      </c>
      <c r="K18" s="30">
        <f t="shared" ca="1" si="1"/>
        <v>63</v>
      </c>
      <c r="L18" s="30" t="str" cm="1">
        <f t="array" ref="L18">_xlfn.IFS(IF(J18&lt;&gt;"",DATEDIF(J18,$F$1,"Y"),"")="","",IF(J18&lt;&gt;"",DATEDIF(J18,$F$1,"Y"),"")&lt;9,"Benjamin",IF(J18&lt;&gt;"",DATEDIF(J18,$F$1,"Y"),"")=9,"Minime 1",IF(J18&lt;&gt;"",DATEDIF(J18,$F$1,"Y"),"")=10,"Minime 2",IF(J18&lt;&gt;"",DATEDIF(J18,$F$1,"Y"),"")=11,"Minime 3",IF(J18&lt;&gt;"",DATEDIF(J18,$F$1,"Y"),"")=12,"Cadet 1",IF(J18&lt;&gt;"",DATEDIF(J18,$F$1,"Y"),"")=13,"Cadet 2",IF(J18&lt;&gt;"",DATEDIF(J18,$F$1,"Y"),"")=14,"Cadet 3",IF(J18&lt;&gt;"",DATEDIF(J18,$F$1,"Y"),"")=15,"Junior 1",IF(J18&lt;&gt;"",DATEDIF(J18,$F$1,"Y"),"")=16,"Junior 2",IF(J18&lt;&gt;"",DATEDIF(J18,$F$1,"Y"),"")=17,"Junior 3",IF(J18&lt;&gt;"",DATEDIF(J18,$F$1,"Y"),"")&lt;60,"Senior",IF(J18&lt;&gt;"",DATEDIF(J18,$F$1,"Y"),"")&gt;60,"Vétéran")</f>
        <v>Vétéran</v>
      </c>
      <c r="M18" s="25"/>
      <c r="N18" s="29">
        <v>44515</v>
      </c>
      <c r="O18" s="31">
        <v>45611</v>
      </c>
    </row>
    <row r="19" spans="1:15" s="3" customFormat="1" ht="21">
      <c r="A19" s="24"/>
      <c r="B19" s="25" t="s">
        <v>21</v>
      </c>
      <c r="C19" s="26"/>
      <c r="D19" s="26"/>
      <c r="E19" s="26"/>
      <c r="F19" s="25"/>
      <c r="G19" s="26"/>
      <c r="H19" s="27"/>
      <c r="I19" s="28"/>
      <c r="J19" s="29">
        <v>35269</v>
      </c>
      <c r="K19" s="30">
        <f t="shared" ca="1" si="1"/>
        <v>29</v>
      </c>
      <c r="L19" s="30" t="str" cm="1">
        <f t="array" ref="L19">_xlfn.IFS(IF(J19&lt;&gt;"",DATEDIF(J19,$F$1,"Y"),"")="","",IF(J19&lt;&gt;"",DATEDIF(J19,$F$1,"Y"),"")&lt;9,"Benjamin",IF(J19&lt;&gt;"",DATEDIF(J19,$F$1,"Y"),"")=9,"Minime 1",IF(J19&lt;&gt;"",DATEDIF(J19,$F$1,"Y"),"")=10,"Minime 2",IF(J19&lt;&gt;"",DATEDIF(J19,$F$1,"Y"),"")=11,"Minime 3",IF(J19&lt;&gt;"",DATEDIF(J19,$F$1,"Y"),"")=12,"Cadet 1",IF(J19&lt;&gt;"",DATEDIF(J19,$F$1,"Y"),"")=13,"Cadet 2",IF(J19&lt;&gt;"",DATEDIF(J19,$F$1,"Y"),"")=14,"Cadet 3",IF(J19&lt;&gt;"",DATEDIF(J19,$F$1,"Y"),"")=15,"Junior 1",IF(J19&lt;&gt;"",DATEDIF(J19,$F$1,"Y"),"")=16,"Junior 2",IF(J19&lt;&gt;"",DATEDIF(J19,$F$1,"Y"),"")=17,"Junior 3",IF(J19&lt;&gt;"",DATEDIF(J19,$F$1,"Y"),"")&lt;60,"Senior",IF(J19&lt;&gt;"",DATEDIF(J19,$F$1,"Y"),"")&gt;60,"Vétéran")</f>
        <v>Senior</v>
      </c>
      <c r="M19" s="25"/>
      <c r="N19" s="29">
        <v>44515</v>
      </c>
      <c r="O19" s="31">
        <v>45611</v>
      </c>
    </row>
    <row r="20" spans="1:15" s="3" customFormat="1" ht="21">
      <c r="A20" s="57"/>
      <c r="B20" s="25" t="s">
        <v>21</v>
      </c>
      <c r="C20" s="26"/>
      <c r="D20" s="26"/>
      <c r="E20" s="26"/>
      <c r="F20" s="25"/>
      <c r="G20" s="26"/>
      <c r="H20" s="27"/>
      <c r="I20" s="32"/>
      <c r="J20" s="29">
        <v>40779</v>
      </c>
      <c r="K20" s="30">
        <f t="shared" ca="1" si="1"/>
        <v>14</v>
      </c>
      <c r="L20" s="30" t="str" cm="1">
        <f t="array" ref="L20">_xlfn.IFS(IF(J20&lt;&gt;"",DATEDIF(J20,$F$1,"Y"),"")="","",IF(J20&lt;&gt;"",DATEDIF(J20,$F$1,"Y"),"")&lt;9,"Benjamin",IF(J20&lt;&gt;"",DATEDIF(J20,$F$1,"Y"),"")=9,"Minime 1",IF(J20&lt;&gt;"",DATEDIF(J20,$F$1,"Y"),"")=10,"Minime 2",IF(J20&lt;&gt;"",DATEDIF(J20,$F$1,"Y"),"")=11,"Minime 3",IF(J20&lt;&gt;"",DATEDIF(J20,$F$1,"Y"),"")=12,"Cadet 1",IF(J20&lt;&gt;"",DATEDIF(J20,$F$1,"Y"),"")=13,"Cadet 2",IF(J20&lt;&gt;"",DATEDIF(J20,$F$1,"Y"),"")=14,"Cadet 3",IF(J20&lt;&gt;"",DATEDIF(J20,$F$1,"Y"),"")=15,"Junior 1",IF(J20&lt;&gt;"",DATEDIF(J20,$F$1,"Y"),"")=16,"Junior 2",IF(J20&lt;&gt;"",DATEDIF(J20,$F$1,"Y"),"")=17,"Junior 3",IF(J20&lt;&gt;"",DATEDIF(J20,$F$1,"Y"),"")&lt;60,"Senior",IF(J20&lt;&gt;"",DATEDIF(J20,$F$1,"Y"),"")&gt;60,"Vétéran")</f>
        <v>Junior 1</v>
      </c>
      <c r="M20" s="25" t="s">
        <v>23</v>
      </c>
      <c r="N20" s="29">
        <v>44515</v>
      </c>
      <c r="O20" s="29"/>
    </row>
    <row r="21" spans="1:15" s="3" customFormat="1" ht="21">
      <c r="A21" s="24"/>
      <c r="B21" s="25" t="s">
        <v>21</v>
      </c>
      <c r="C21" s="26"/>
      <c r="D21" s="26"/>
      <c r="E21" s="26"/>
      <c r="F21" s="25"/>
      <c r="G21" s="26"/>
      <c r="H21" s="27"/>
      <c r="I21" s="28"/>
      <c r="J21" s="29">
        <v>28537</v>
      </c>
      <c r="K21" s="30">
        <f t="shared" ca="1" si="1"/>
        <v>48</v>
      </c>
      <c r="L21" s="30" t="str" cm="1">
        <f t="array" ref="L21">_xlfn.IFS(IF(J21&lt;&gt;"",DATEDIF(J21,$F$1,"Y"),"")="","",IF(J21&lt;&gt;"",DATEDIF(J21,$F$1,"Y"),"")&lt;9,"Benjamin",IF(J21&lt;&gt;"",DATEDIF(J21,$F$1,"Y"),"")=9,"Minime 1",IF(J21&lt;&gt;"",DATEDIF(J21,$F$1,"Y"),"")=10,"Minime 2",IF(J21&lt;&gt;"",DATEDIF(J21,$F$1,"Y"),"")=11,"Minime 3",IF(J21&lt;&gt;"",DATEDIF(J21,$F$1,"Y"),"")=12,"Cadet 1",IF(J21&lt;&gt;"",DATEDIF(J21,$F$1,"Y"),"")=13,"Cadet 2",IF(J21&lt;&gt;"",DATEDIF(J21,$F$1,"Y"),"")=14,"Cadet 3",IF(J21&lt;&gt;"",DATEDIF(J21,$F$1,"Y"),"")=15,"Junior 1",IF(J21&lt;&gt;"",DATEDIF(J21,$F$1,"Y"),"")=16,"Junior 2",IF(J21&lt;&gt;"",DATEDIF(J21,$F$1,"Y"),"")=17,"Junior 3",IF(J21&lt;&gt;"",DATEDIF(J21,$F$1,"Y"),"")&lt;60,"Senior",IF(J21&lt;&gt;"",DATEDIF(J21,$F$1,"Y"),"")&gt;60,"Vétéran")</f>
        <v>Senior</v>
      </c>
      <c r="M21" s="25"/>
      <c r="N21" s="29">
        <v>44515</v>
      </c>
      <c r="O21" s="31">
        <v>46022</v>
      </c>
    </row>
    <row r="22" spans="1:15" s="3" customFormat="1" ht="21">
      <c r="A22" s="24"/>
      <c r="B22" s="25" t="s">
        <v>21</v>
      </c>
      <c r="C22" s="26"/>
      <c r="D22" s="26"/>
      <c r="E22" s="26"/>
      <c r="F22" s="25"/>
      <c r="G22" s="26"/>
      <c r="H22" s="27"/>
      <c r="I22" s="28"/>
      <c r="J22" s="29">
        <v>27898</v>
      </c>
      <c r="K22" s="30">
        <f t="shared" ca="1" si="1"/>
        <v>49</v>
      </c>
      <c r="L22" s="30" t="str" cm="1">
        <f t="array" ref="L22">_xlfn.IFS(IF(J22&lt;&gt;"",DATEDIF(J22,$F$1,"Y"),"")="","",IF(J22&lt;&gt;"",DATEDIF(J22,$F$1,"Y"),"")&lt;9,"Benjamin",IF(J22&lt;&gt;"",DATEDIF(J22,$F$1,"Y"),"")=9,"Minime 1",IF(J22&lt;&gt;"",DATEDIF(J22,$F$1,"Y"),"")=10,"Minime 2",IF(J22&lt;&gt;"",DATEDIF(J22,$F$1,"Y"),"")=11,"Minime 3",IF(J22&lt;&gt;"",DATEDIF(J22,$F$1,"Y"),"")=12,"Cadet 1",IF(J22&lt;&gt;"",DATEDIF(J22,$F$1,"Y"),"")=13,"Cadet 2",IF(J22&lt;&gt;"",DATEDIF(J22,$F$1,"Y"),"")=14,"Cadet 3",IF(J22&lt;&gt;"",DATEDIF(J22,$F$1,"Y"),"")=15,"Junior 1",IF(J22&lt;&gt;"",DATEDIF(J22,$F$1,"Y"),"")=16,"Junior 2",IF(J22&lt;&gt;"",DATEDIF(J22,$F$1,"Y"),"")=17,"Junior 3",IF(J22&lt;&gt;"",DATEDIF(J22,$F$1,"Y"),"")&lt;60,"Senior",IF(J22&lt;&gt;"",DATEDIF(J22,$F$1,"Y"),"")&gt;60,"Vétéran")</f>
        <v>Senior</v>
      </c>
      <c r="M22" s="25"/>
      <c r="N22" s="29">
        <v>44880</v>
      </c>
      <c r="O22" s="31">
        <v>45611</v>
      </c>
    </row>
    <row r="23" spans="1:15" s="3" customFormat="1" ht="21">
      <c r="A23" s="57"/>
      <c r="B23" s="25" t="s">
        <v>22</v>
      </c>
      <c r="C23" s="26"/>
      <c r="D23" s="26"/>
      <c r="E23" s="26"/>
      <c r="F23" s="25"/>
      <c r="G23" s="26"/>
      <c r="H23" s="27"/>
      <c r="I23" s="32"/>
      <c r="J23" s="29">
        <v>31902</v>
      </c>
      <c r="K23" s="30">
        <f t="shared" ca="1" si="1"/>
        <v>39</v>
      </c>
      <c r="L23" s="30" t="str" cm="1">
        <f t="array" ref="L23">_xlfn.IFS(IF(J23&lt;&gt;"",DATEDIF(J23,$F$1,"Y"),"")="","",IF(J23&lt;&gt;"",DATEDIF(J23,$F$1,"Y"),"")&lt;9,"Benjamin",IF(J23&lt;&gt;"",DATEDIF(J23,$F$1,"Y"),"")=9,"Minime 1",IF(J23&lt;&gt;"",DATEDIF(J23,$F$1,"Y"),"")=10,"Minime 2",IF(J23&lt;&gt;"",DATEDIF(J23,$F$1,"Y"),"")=11,"Minime 3",IF(J23&lt;&gt;"",DATEDIF(J23,$F$1,"Y"),"")=12,"Cadet 1",IF(J23&lt;&gt;"",DATEDIF(J23,$F$1,"Y"),"")=13,"Cadet 2",IF(J23&lt;&gt;"",DATEDIF(J23,$F$1,"Y"),"")=14,"Cadet 3",IF(J23&lt;&gt;"",DATEDIF(J23,$F$1,"Y"),"")=15,"Junior 1",IF(J23&lt;&gt;"",DATEDIF(J23,$F$1,"Y"),"")=16,"Junior 2",IF(J23&lt;&gt;"",DATEDIF(J23,$F$1,"Y"),"")=17,"Junior 3",IF(J23&lt;&gt;"",DATEDIF(J23,$F$1,"Y"),"")&lt;60,"Senior",IF(J23&lt;&gt;"",DATEDIF(J23,$F$1,"Y"),"")&gt;60,"Vétéran")</f>
        <v>Senior</v>
      </c>
      <c r="M23" s="25"/>
      <c r="N23" s="29">
        <v>44880</v>
      </c>
      <c r="O23" s="29"/>
    </row>
    <row r="24" spans="1:15" s="3" customFormat="1" ht="21">
      <c r="A24" s="24"/>
      <c r="B24" s="25" t="s">
        <v>22</v>
      </c>
      <c r="C24" s="26"/>
      <c r="D24" s="26"/>
      <c r="E24" s="26"/>
      <c r="F24" s="25"/>
      <c r="G24" s="26"/>
      <c r="H24" s="27"/>
      <c r="I24" s="28"/>
      <c r="J24" s="29">
        <v>31470</v>
      </c>
      <c r="K24" s="30">
        <f t="shared" ca="1" si="1"/>
        <v>40</v>
      </c>
      <c r="L24" s="30" t="str" cm="1">
        <f t="array" ref="L24">_xlfn.IFS(IF(J24&lt;&gt;"",DATEDIF(J24,$F$1,"Y"),"")="","",IF(J24&lt;&gt;"",DATEDIF(J24,$F$1,"Y"),"")&lt;9,"Benjamin",IF(J24&lt;&gt;"",DATEDIF(J24,$F$1,"Y"),"")=9,"Minime 1",IF(J24&lt;&gt;"",DATEDIF(J24,$F$1,"Y"),"")=10,"Minime 2",IF(J24&lt;&gt;"",DATEDIF(J24,$F$1,"Y"),"")=11,"Minime 3",IF(J24&lt;&gt;"",DATEDIF(J24,$F$1,"Y"),"")=12,"Cadet 1",IF(J24&lt;&gt;"",DATEDIF(J24,$F$1,"Y"),"")=13,"Cadet 2",IF(J24&lt;&gt;"",DATEDIF(J24,$F$1,"Y"),"")=14,"Cadet 3",IF(J24&lt;&gt;"",DATEDIF(J24,$F$1,"Y"),"")=15,"Junior 1",IF(J24&lt;&gt;"",DATEDIF(J24,$F$1,"Y"),"")=16,"Junior 2",IF(J24&lt;&gt;"",DATEDIF(J24,$F$1,"Y"),"")=17,"Junior 3",IF(J24&lt;&gt;"",DATEDIF(J24,$F$1,"Y"),"")&lt;60,"Senior",IF(J24&lt;&gt;"",DATEDIF(J24,$F$1,"Y"),"")&gt;60,"Vétéran")</f>
        <v>Senior</v>
      </c>
      <c r="M24" s="25"/>
      <c r="N24" s="29">
        <v>44880</v>
      </c>
      <c r="O24" s="31">
        <v>46022</v>
      </c>
    </row>
    <row r="25" spans="1:15" s="3" customFormat="1" ht="21">
      <c r="A25" s="24"/>
      <c r="B25" s="25" t="s">
        <v>21</v>
      </c>
      <c r="C25" s="26"/>
      <c r="D25" s="26"/>
      <c r="E25" s="26"/>
      <c r="F25" s="25"/>
      <c r="G25" s="26"/>
      <c r="H25" s="27"/>
      <c r="I25" s="28"/>
      <c r="J25" s="29">
        <v>41108</v>
      </c>
      <c r="K25" s="30">
        <f t="shared" ca="1" si="1"/>
        <v>13</v>
      </c>
      <c r="L25" s="30" t="str" cm="1">
        <f t="array" ref="L25">_xlfn.IFS(IF(J25&lt;&gt;"",DATEDIF(J25,$F$1,"Y"),"")="","",IF(J25&lt;&gt;"",DATEDIF(J25,$F$1,"Y"),"")&lt;9,"Benjamin",IF(J25&lt;&gt;"",DATEDIF(J25,$F$1,"Y"),"")=9,"Minime 1",IF(J25&lt;&gt;"",DATEDIF(J25,$F$1,"Y"),"")=10,"Minime 2",IF(J25&lt;&gt;"",DATEDIF(J25,$F$1,"Y"),"")=11,"Minime 3",IF(J25&lt;&gt;"",DATEDIF(J25,$F$1,"Y"),"")=12,"Cadet 1",IF(J25&lt;&gt;"",DATEDIF(J25,$F$1,"Y"),"")=13,"Cadet 2",IF(J25&lt;&gt;"",DATEDIF(J25,$F$1,"Y"),"")=14,"Cadet 3",IF(J25&lt;&gt;"",DATEDIF(J25,$F$1,"Y"),"")=15,"Junior 1",IF(J25&lt;&gt;"",DATEDIF(J25,$F$1,"Y"),"")=16,"Junior 2",IF(J25&lt;&gt;"",DATEDIF(J25,$F$1,"Y"),"")=17,"Junior 3",IF(J25&lt;&gt;"",DATEDIF(J25,$F$1,"Y"),"")&lt;60,"Senior",IF(J25&lt;&gt;"",DATEDIF(J25,$F$1,"Y"),"")&gt;60,"Vétéran")</f>
        <v>Cadet 3</v>
      </c>
      <c r="M25" s="25" t="s">
        <v>23</v>
      </c>
      <c r="N25" s="29">
        <v>44880</v>
      </c>
      <c r="O25" s="31">
        <v>46022</v>
      </c>
    </row>
    <row r="26" spans="1:15" s="3" customFormat="1" ht="21">
      <c r="A26" s="57"/>
      <c r="B26" s="25" t="s">
        <v>21</v>
      </c>
      <c r="C26" s="26"/>
      <c r="D26" s="26"/>
      <c r="E26" s="26"/>
      <c r="F26" s="25"/>
      <c r="G26" s="26"/>
      <c r="H26" s="27"/>
      <c r="I26" s="32"/>
      <c r="J26" s="29">
        <v>33353</v>
      </c>
      <c r="K26" s="30">
        <f t="shared" ca="1" si="1"/>
        <v>35</v>
      </c>
      <c r="L26" s="30" t="str" cm="1">
        <f t="array" ref="L26">_xlfn.IFS(IF(J26&lt;&gt;"",DATEDIF(J26,$F$1,"Y"),"")="","",IF(J26&lt;&gt;"",DATEDIF(J26,$F$1,"Y"),"")&lt;9,"Benjamin",IF(J26&lt;&gt;"",DATEDIF(J26,$F$1,"Y"),"")=9,"Minime 1",IF(J26&lt;&gt;"",DATEDIF(J26,$F$1,"Y"),"")=10,"Minime 2",IF(J26&lt;&gt;"",DATEDIF(J26,$F$1,"Y"),"")=11,"Minime 3",IF(J26&lt;&gt;"",DATEDIF(J26,$F$1,"Y"),"")=12,"Cadet 1",IF(J26&lt;&gt;"",DATEDIF(J26,$F$1,"Y"),"")=13,"Cadet 2",IF(J26&lt;&gt;"",DATEDIF(J26,$F$1,"Y"),"")=14,"Cadet 3",IF(J26&lt;&gt;"",DATEDIF(J26,$F$1,"Y"),"")=15,"Junior 1",IF(J26&lt;&gt;"",DATEDIF(J26,$F$1,"Y"),"")=16,"Junior 2",IF(J26&lt;&gt;"",DATEDIF(J26,$F$1,"Y"),"")=17,"Junior 3",IF(J26&lt;&gt;"",DATEDIF(J26,$F$1,"Y"),"")&lt;60,"Senior",IF(J26&lt;&gt;"",DATEDIF(J26,$F$1,"Y"),"")&gt;60,"Vétéran")</f>
        <v>Senior</v>
      </c>
      <c r="M26" s="25"/>
      <c r="N26" s="29">
        <v>44880</v>
      </c>
      <c r="O26" s="29"/>
    </row>
    <row r="27" spans="1:15" s="3" customFormat="1" ht="21">
      <c r="A27" s="24"/>
      <c r="B27" s="25" t="s">
        <v>21</v>
      </c>
      <c r="C27" s="26"/>
      <c r="D27" s="26"/>
      <c r="E27" s="26"/>
      <c r="F27" s="25"/>
      <c r="G27" s="26"/>
      <c r="H27" s="27"/>
      <c r="I27" s="28"/>
      <c r="J27" s="29">
        <v>36194</v>
      </c>
      <c r="K27" s="30">
        <f t="shared" ca="1" si="1"/>
        <v>27</v>
      </c>
      <c r="L27" s="30" t="str" cm="1">
        <f t="array" ref="L27">_xlfn.IFS(IF(J27&lt;&gt;"",DATEDIF(J27,$F$1,"Y"),"")="","",IF(J27&lt;&gt;"",DATEDIF(J27,$F$1,"Y"),"")&lt;9,"Benjamin",IF(J27&lt;&gt;"",DATEDIF(J27,$F$1,"Y"),"")=9,"Minime 1",IF(J27&lt;&gt;"",DATEDIF(J27,$F$1,"Y"),"")=10,"Minime 2",IF(J27&lt;&gt;"",DATEDIF(J27,$F$1,"Y"),"")=11,"Minime 3",IF(J27&lt;&gt;"",DATEDIF(J27,$F$1,"Y"),"")=12,"Cadet 1",IF(J27&lt;&gt;"",DATEDIF(J27,$F$1,"Y"),"")=13,"Cadet 2",IF(J27&lt;&gt;"",DATEDIF(J27,$F$1,"Y"),"")=14,"Cadet 3",IF(J27&lt;&gt;"",DATEDIF(J27,$F$1,"Y"),"")=15,"Junior 1",IF(J27&lt;&gt;"",DATEDIF(J27,$F$1,"Y"),"")=16,"Junior 2",IF(J27&lt;&gt;"",DATEDIF(J27,$F$1,"Y"),"")=17,"Junior 3",IF(J27&lt;&gt;"",DATEDIF(J27,$F$1,"Y"),"")&lt;60,"Senior",IF(J27&lt;&gt;"",DATEDIF(J27,$F$1,"Y"),"")&gt;60,"Vétéran")</f>
        <v>Senior</v>
      </c>
      <c r="M27" s="25"/>
      <c r="N27" s="29">
        <v>45245</v>
      </c>
      <c r="O27" s="31">
        <v>45611</v>
      </c>
    </row>
    <row r="28" spans="1:15" s="3" customFormat="1" ht="21">
      <c r="A28" s="57"/>
      <c r="B28" s="25" t="s">
        <v>22</v>
      </c>
      <c r="C28" s="26"/>
      <c r="D28" s="26"/>
      <c r="E28" s="26"/>
      <c r="F28" s="25"/>
      <c r="G28" s="26"/>
      <c r="H28" s="27"/>
      <c r="I28" s="32"/>
      <c r="J28" s="29">
        <v>32696</v>
      </c>
      <c r="K28" s="30">
        <f t="shared" ca="1" si="1"/>
        <v>36</v>
      </c>
      <c r="L28" s="30" t="str" cm="1">
        <f t="array" ref="L28">_xlfn.IFS(IF(J28&lt;&gt;"",DATEDIF(J28,$F$1,"Y"),"")="","",IF(J28&lt;&gt;"",DATEDIF(J28,$F$1,"Y"),"")&lt;9,"Benjamin",IF(J28&lt;&gt;"",DATEDIF(J28,$F$1,"Y"),"")=9,"Minime 1",IF(J28&lt;&gt;"",DATEDIF(J28,$F$1,"Y"),"")=10,"Minime 2",IF(J28&lt;&gt;"",DATEDIF(J28,$F$1,"Y"),"")=11,"Minime 3",IF(J28&lt;&gt;"",DATEDIF(J28,$F$1,"Y"),"")=12,"Cadet 1",IF(J28&lt;&gt;"",DATEDIF(J28,$F$1,"Y"),"")=13,"Cadet 2",IF(J28&lt;&gt;"",DATEDIF(J28,$F$1,"Y"),"")=14,"Cadet 3",IF(J28&lt;&gt;"",DATEDIF(J28,$F$1,"Y"),"")=15,"Junior 1",IF(J28&lt;&gt;"",DATEDIF(J28,$F$1,"Y"),"")=16,"Junior 2",IF(J28&lt;&gt;"",DATEDIF(J28,$F$1,"Y"),"")=17,"Junior 3",IF(J28&lt;&gt;"",DATEDIF(J28,$F$1,"Y"),"")&lt;60,"Senior",IF(J28&lt;&gt;"",DATEDIF(J28,$F$1,"Y"),"")&gt;60,"Vétéran")</f>
        <v>Senior</v>
      </c>
      <c r="M28" s="25"/>
      <c r="N28" s="29">
        <v>45245</v>
      </c>
      <c r="O28" s="29"/>
    </row>
    <row r="29" spans="1:15" s="3" customFormat="1" ht="21">
      <c r="A29" s="24"/>
      <c r="B29" s="25" t="s">
        <v>22</v>
      </c>
      <c r="C29" s="26"/>
      <c r="D29" s="26"/>
      <c r="E29" s="26"/>
      <c r="F29" s="25"/>
      <c r="G29" s="26"/>
      <c r="H29" s="27"/>
      <c r="I29" s="28"/>
      <c r="J29" s="29">
        <v>29746</v>
      </c>
      <c r="K29" s="30">
        <f t="shared" ca="1" si="1"/>
        <v>44</v>
      </c>
      <c r="L29" s="30" t="str" cm="1">
        <f t="array" ref="L29">_xlfn.IFS(IF(J29&lt;&gt;"",DATEDIF(J29,$F$1,"Y"),"")="","",IF(J29&lt;&gt;"",DATEDIF(J29,$F$1,"Y"),"")&lt;9,"Benjamin",IF(J29&lt;&gt;"",DATEDIF(J29,$F$1,"Y"),"")=9,"Minime 1",IF(J29&lt;&gt;"",DATEDIF(J29,$F$1,"Y"),"")=10,"Minime 2",IF(J29&lt;&gt;"",DATEDIF(J29,$F$1,"Y"),"")=11,"Minime 3",IF(J29&lt;&gt;"",DATEDIF(J29,$F$1,"Y"),"")=12,"Cadet 1",IF(J29&lt;&gt;"",DATEDIF(J29,$F$1,"Y"),"")=13,"Cadet 2",IF(J29&lt;&gt;"",DATEDIF(J29,$F$1,"Y"),"")=14,"Cadet 3",IF(J29&lt;&gt;"",DATEDIF(J29,$F$1,"Y"),"")=15,"Junior 1",IF(J29&lt;&gt;"",DATEDIF(J29,$F$1,"Y"),"")=16,"Junior 2",IF(J29&lt;&gt;"",DATEDIF(J29,$F$1,"Y"),"")=17,"Junior 3",IF(J29&lt;&gt;"",DATEDIF(J29,$F$1,"Y"),"")&lt;60,"Senior",IF(J29&lt;&gt;"",DATEDIF(J29,$F$1,"Y"),"")&gt;60,"Vétéran")</f>
        <v>Senior</v>
      </c>
      <c r="M29" s="25"/>
      <c r="N29" s="29">
        <v>45458</v>
      </c>
      <c r="O29" s="31">
        <v>46022</v>
      </c>
    </row>
    <row r="30" spans="1:15" s="3" customFormat="1" ht="21">
      <c r="A30" s="24"/>
      <c r="B30" s="25" t="s">
        <v>21</v>
      </c>
      <c r="C30" s="26"/>
      <c r="D30" s="26"/>
      <c r="E30" s="26"/>
      <c r="F30" s="25"/>
      <c r="G30" s="26"/>
      <c r="H30" s="27"/>
      <c r="I30" s="28"/>
      <c r="J30" s="29">
        <v>29483</v>
      </c>
      <c r="K30" s="30">
        <f t="shared" ca="1" si="1"/>
        <v>45</v>
      </c>
      <c r="L30" s="30" t="str" cm="1">
        <f t="array" ref="L30">_xlfn.IFS(IF(J30&lt;&gt;"",DATEDIF(J30,$F$1,"Y"),"")="","",IF(J30&lt;&gt;"",DATEDIF(J30,$F$1,"Y"),"")&lt;9,"Benjamin",IF(J30&lt;&gt;"",DATEDIF(J30,$F$1,"Y"),"")=9,"Minime 1",IF(J30&lt;&gt;"",DATEDIF(J30,$F$1,"Y"),"")=10,"Minime 2",IF(J30&lt;&gt;"",DATEDIF(J30,$F$1,"Y"),"")=11,"Minime 3",IF(J30&lt;&gt;"",DATEDIF(J30,$F$1,"Y"),"")=12,"Cadet 1",IF(J30&lt;&gt;"",DATEDIF(J30,$F$1,"Y"),"")=13,"Cadet 2",IF(J30&lt;&gt;"",DATEDIF(J30,$F$1,"Y"),"")=14,"Cadet 3",IF(J30&lt;&gt;"",DATEDIF(J30,$F$1,"Y"),"")=15,"Junior 1",IF(J30&lt;&gt;"",DATEDIF(J30,$F$1,"Y"),"")=16,"Junior 2",IF(J30&lt;&gt;"",DATEDIF(J30,$F$1,"Y"),"")=17,"Junior 3",IF(J30&lt;&gt;"",DATEDIF(J30,$F$1,"Y"),"")&lt;60,"Senior",IF(J30&lt;&gt;"",DATEDIF(J30,$F$1,"Y"),"")&gt;60,"Vétéran")</f>
        <v>Senior</v>
      </c>
      <c r="M30" s="33"/>
      <c r="N30" s="29">
        <v>45458</v>
      </c>
      <c r="O30" s="31">
        <v>46022</v>
      </c>
    </row>
    <row r="31" spans="1:15" s="3" customFormat="1" ht="21">
      <c r="A31" s="24"/>
      <c r="B31" s="25" t="s">
        <v>21</v>
      </c>
      <c r="C31" s="26"/>
      <c r="D31" s="26"/>
      <c r="E31" s="26"/>
      <c r="F31" s="25"/>
      <c r="G31" s="26"/>
      <c r="H31" s="27"/>
      <c r="I31" s="28"/>
      <c r="J31" s="29">
        <v>36981</v>
      </c>
      <c r="K31" s="30">
        <f t="shared" ca="1" si="1"/>
        <v>25</v>
      </c>
      <c r="L31" s="30" t="str" cm="1">
        <f t="array" ref="L31">_xlfn.IFS(IF(J31&lt;&gt;"",DATEDIF(J31,$F$1,"Y"),"")="","",IF(J31&lt;&gt;"",DATEDIF(J31,$F$1,"Y"),"")&lt;9,"Benjamin",IF(J31&lt;&gt;"",DATEDIF(J31,$F$1,"Y"),"")=9,"Minime 1",IF(J31&lt;&gt;"",DATEDIF(J31,$F$1,"Y"),"")=10,"Minime 2",IF(J31&lt;&gt;"",DATEDIF(J31,$F$1,"Y"),"")=11,"Minime 3",IF(J31&lt;&gt;"",DATEDIF(J31,$F$1,"Y"),"")=12,"Cadet 1",IF(J31&lt;&gt;"",DATEDIF(J31,$F$1,"Y"),"")=13,"Cadet 2",IF(J31&lt;&gt;"",DATEDIF(J31,$F$1,"Y"),"")=14,"Cadet 3",IF(J31&lt;&gt;"",DATEDIF(J31,$F$1,"Y"),"")=15,"Junior 1",IF(J31&lt;&gt;"",DATEDIF(J31,$F$1,"Y"),"")=16,"Junior 2",IF(J31&lt;&gt;"",DATEDIF(J31,$F$1,"Y"),"")=17,"Junior 3",IF(J31&lt;&gt;"",DATEDIF(J31,$F$1,"Y"),"")&lt;60,"Senior",IF(J31&lt;&gt;"",DATEDIF(J31,$F$1,"Y"),"")&gt;60,"Vétéran")</f>
        <v>Senior</v>
      </c>
      <c r="M31" s="25"/>
      <c r="N31" s="29">
        <v>45458</v>
      </c>
      <c r="O31" s="31">
        <v>46022</v>
      </c>
    </row>
    <row r="32" spans="1:15" s="3" customFormat="1" ht="21">
      <c r="A32" s="24"/>
      <c r="B32" s="25" t="s">
        <v>21</v>
      </c>
      <c r="C32" s="26"/>
      <c r="D32" s="26"/>
      <c r="E32" s="26"/>
      <c r="F32" s="25"/>
      <c r="G32" s="26"/>
      <c r="H32" s="27"/>
      <c r="I32" s="28"/>
      <c r="J32" s="29">
        <v>36812</v>
      </c>
      <c r="K32" s="30">
        <f t="shared" ca="1" si="1"/>
        <v>25</v>
      </c>
      <c r="L32" s="30" t="str" cm="1">
        <f t="array" ref="L32">_xlfn.IFS(IF(J32&lt;&gt;"",DATEDIF(J32,$F$1,"Y"),"")="","",IF(J32&lt;&gt;"",DATEDIF(J32,$F$1,"Y"),"")&lt;9,"Benjamin",IF(J32&lt;&gt;"",DATEDIF(J32,$F$1,"Y"),"")=9,"Minime 1",IF(J32&lt;&gt;"",DATEDIF(J32,$F$1,"Y"),"")=10,"Minime 2",IF(J32&lt;&gt;"",DATEDIF(J32,$F$1,"Y"),"")=11,"Minime 3",IF(J32&lt;&gt;"",DATEDIF(J32,$F$1,"Y"),"")=12,"Cadet 1",IF(J32&lt;&gt;"",DATEDIF(J32,$F$1,"Y"),"")=13,"Cadet 2",IF(J32&lt;&gt;"",DATEDIF(J32,$F$1,"Y"),"")=14,"Cadet 3",IF(J32&lt;&gt;"",DATEDIF(J32,$F$1,"Y"),"")=15,"Junior 1",IF(J32&lt;&gt;"",DATEDIF(J32,$F$1,"Y"),"")=16,"Junior 2",IF(J32&lt;&gt;"",DATEDIF(J32,$F$1,"Y"),"")=17,"Junior 3",IF(J32&lt;&gt;"",DATEDIF(J32,$F$1,"Y"),"")&lt;60,"Senior",IF(J32&lt;&gt;"",DATEDIF(J32,$F$1,"Y"),"")&gt;60,"Vétéran")</f>
        <v>Senior</v>
      </c>
      <c r="M32" s="25"/>
      <c r="N32" s="29">
        <v>45611</v>
      </c>
      <c r="O32" s="31">
        <v>46022</v>
      </c>
    </row>
    <row r="33" spans="1:15" s="3" customFormat="1" ht="21">
      <c r="A33" s="24"/>
      <c r="B33" s="25" t="s">
        <v>21</v>
      </c>
      <c r="C33" s="26"/>
      <c r="D33" s="26"/>
      <c r="E33" s="26"/>
      <c r="F33" s="25"/>
      <c r="G33" s="26"/>
      <c r="H33" s="27"/>
      <c r="I33" s="28"/>
      <c r="J33" s="29">
        <v>30007</v>
      </c>
      <c r="K33" s="30">
        <f t="shared" ca="1" si="1"/>
        <v>44</v>
      </c>
      <c r="L33" s="30" t="str" cm="1">
        <f t="array" ref="L33">_xlfn.IFS(IF(J33&lt;&gt;"",DATEDIF(J33,$F$1,"Y"),"")="","",IF(J33&lt;&gt;"",DATEDIF(J33,$F$1,"Y"),"")&lt;9,"Benjamin",IF(J33&lt;&gt;"",DATEDIF(J33,$F$1,"Y"),"")=9,"Minime 1",IF(J33&lt;&gt;"",DATEDIF(J33,$F$1,"Y"),"")=10,"Minime 2",IF(J33&lt;&gt;"",DATEDIF(J33,$F$1,"Y"),"")=11,"Minime 3",IF(J33&lt;&gt;"",DATEDIF(J33,$F$1,"Y"),"")=12,"Cadet 1",IF(J33&lt;&gt;"",DATEDIF(J33,$F$1,"Y"),"")=13,"Cadet 2",IF(J33&lt;&gt;"",DATEDIF(J33,$F$1,"Y"),"")=14,"Cadet 3",IF(J33&lt;&gt;"",DATEDIF(J33,$F$1,"Y"),"")=15,"Junior 1",IF(J33&lt;&gt;"",DATEDIF(J33,$F$1,"Y"),"")=16,"Junior 2",IF(J33&lt;&gt;"",DATEDIF(J33,$F$1,"Y"),"")=17,"Junior 3",IF(J33&lt;&gt;"",DATEDIF(J33,$F$1,"Y"),"")&lt;60,"Senior",IF(J33&lt;&gt;"",DATEDIF(J33,$F$1,"Y"),"")&gt;60,"Vétéran")</f>
        <v>Senior</v>
      </c>
      <c r="M33" s="25"/>
      <c r="N33" s="29">
        <v>45611</v>
      </c>
      <c r="O33" s="31">
        <v>46022</v>
      </c>
    </row>
    <row r="34" spans="1:15" s="3" customFormat="1" ht="21">
      <c r="A34" s="24"/>
      <c r="B34" s="25" t="s">
        <v>21</v>
      </c>
      <c r="C34" s="26"/>
      <c r="D34" s="26"/>
      <c r="E34" s="26"/>
      <c r="F34" s="25"/>
      <c r="G34" s="26"/>
      <c r="H34" s="27"/>
      <c r="I34" s="28"/>
      <c r="J34" s="29">
        <v>36960</v>
      </c>
      <c r="K34" s="30">
        <f t="shared" ca="1" si="1"/>
        <v>25</v>
      </c>
      <c r="L34" s="30" t="str" cm="1">
        <f t="array" ref="L34">_xlfn.IFS(IF(J34&lt;&gt;"",DATEDIF(J34,$F$1,"Y"),"")="","",IF(J34&lt;&gt;"",DATEDIF(J34,$F$1,"Y"),"")&lt;9,"Benjamin",IF(J34&lt;&gt;"",DATEDIF(J34,$F$1,"Y"),"")=9,"Minime 1",IF(J34&lt;&gt;"",DATEDIF(J34,$F$1,"Y"),"")=10,"Minime 2",IF(J34&lt;&gt;"",DATEDIF(J34,$F$1,"Y"),"")=11,"Minime 3",IF(J34&lt;&gt;"",DATEDIF(J34,$F$1,"Y"),"")=12,"Cadet 1",IF(J34&lt;&gt;"",DATEDIF(J34,$F$1,"Y"),"")=13,"Cadet 2",IF(J34&lt;&gt;"",DATEDIF(J34,$F$1,"Y"),"")=14,"Cadet 3",IF(J34&lt;&gt;"",DATEDIF(J34,$F$1,"Y"),"")=15,"Junior 1",IF(J34&lt;&gt;"",DATEDIF(J34,$F$1,"Y"),"")=16,"Junior 2",IF(J34&lt;&gt;"",DATEDIF(J34,$F$1,"Y"),"")=17,"Junior 3",IF(J34&lt;&gt;"",DATEDIF(J34,$F$1,"Y"),"")&lt;60,"Senior",IF(J34&lt;&gt;"",DATEDIF(J34,$F$1,"Y"),"")&gt;60,"Vétéran")</f>
        <v>Senior</v>
      </c>
      <c r="M34" s="25"/>
      <c r="N34" s="29">
        <v>45611</v>
      </c>
      <c r="O34" s="31">
        <v>46022</v>
      </c>
    </row>
    <row r="35" spans="1:15" s="3" customFormat="1" ht="21">
      <c r="A35" s="57"/>
      <c r="B35" s="25" t="s">
        <v>21</v>
      </c>
      <c r="C35" s="26"/>
      <c r="D35" s="26"/>
      <c r="E35" s="26"/>
      <c r="F35" s="25"/>
      <c r="G35" s="26"/>
      <c r="H35" s="27"/>
      <c r="I35" s="32"/>
      <c r="J35" s="29">
        <v>30243</v>
      </c>
      <c r="K35" s="30">
        <f t="shared" ca="1" si="1"/>
        <v>43</v>
      </c>
      <c r="L35" s="30" t="str" cm="1">
        <f t="array" ref="L35">_xlfn.IFS(IF(J35&lt;&gt;"",DATEDIF(J35,$F$1,"Y"),"")="","",IF(J35&lt;&gt;"",DATEDIF(J35,$F$1,"Y"),"")&lt;9,"Benjamin",IF(J35&lt;&gt;"",DATEDIF(J35,$F$1,"Y"),"")=9,"Minime 1",IF(J35&lt;&gt;"",DATEDIF(J35,$F$1,"Y"),"")=10,"Minime 2",IF(J35&lt;&gt;"",DATEDIF(J35,$F$1,"Y"),"")=11,"Minime 3",IF(J35&lt;&gt;"",DATEDIF(J35,$F$1,"Y"),"")=12,"Cadet 1",IF(J35&lt;&gt;"",DATEDIF(J35,$F$1,"Y"),"")=13,"Cadet 2",IF(J35&lt;&gt;"",DATEDIF(J35,$F$1,"Y"),"")=14,"Cadet 3",IF(J35&lt;&gt;"",DATEDIF(J35,$F$1,"Y"),"")=15,"Junior 1",IF(J35&lt;&gt;"",DATEDIF(J35,$F$1,"Y"),"")=16,"Junior 2",IF(J35&lt;&gt;"",DATEDIF(J35,$F$1,"Y"),"")=17,"Junior 3",IF(J35&lt;&gt;"",DATEDIF(J35,$F$1,"Y"),"")&lt;60,"Senior",IF(J35&lt;&gt;"",DATEDIF(J35,$F$1,"Y"),"")&gt;60,"Vétéran")</f>
        <v>Senior</v>
      </c>
      <c r="M35" s="25"/>
      <c r="N35" s="29">
        <v>45611</v>
      </c>
      <c r="O35" s="29"/>
    </row>
    <row r="36" spans="1:15" s="3" customFormat="1" ht="21">
      <c r="A36" s="57"/>
      <c r="B36" s="25" t="s">
        <v>21</v>
      </c>
      <c r="C36" s="26"/>
      <c r="D36" s="26"/>
      <c r="E36" s="26"/>
      <c r="F36" s="25"/>
      <c r="G36" s="26"/>
      <c r="H36" s="27"/>
      <c r="I36" s="32"/>
      <c r="J36" s="29">
        <v>31447</v>
      </c>
      <c r="K36" s="30">
        <f t="shared" ca="1" si="1"/>
        <v>40</v>
      </c>
      <c r="L36" s="30" t="str" cm="1">
        <f t="array" ref="L36">_xlfn.IFS(IF(J36&lt;&gt;"",DATEDIF(J36,$F$1,"Y"),"")="","",IF(J36&lt;&gt;"",DATEDIF(J36,$F$1,"Y"),"")&lt;9,"Benjamin",IF(J36&lt;&gt;"",DATEDIF(J36,$F$1,"Y"),"")=9,"Minime 1",IF(J36&lt;&gt;"",DATEDIF(J36,$F$1,"Y"),"")=10,"Minime 2",IF(J36&lt;&gt;"",DATEDIF(J36,$F$1,"Y"),"")=11,"Minime 3",IF(J36&lt;&gt;"",DATEDIF(J36,$F$1,"Y"),"")=12,"Cadet 1",IF(J36&lt;&gt;"",DATEDIF(J36,$F$1,"Y"),"")=13,"Cadet 2",IF(J36&lt;&gt;"",DATEDIF(J36,$F$1,"Y"),"")=14,"Cadet 3",IF(J36&lt;&gt;"",DATEDIF(J36,$F$1,"Y"),"")=15,"Junior 1",IF(J36&lt;&gt;"",DATEDIF(J36,$F$1,"Y"),"")=16,"Junior 2",IF(J36&lt;&gt;"",DATEDIF(J36,$F$1,"Y"),"")=17,"Junior 3",IF(J36&lt;&gt;"",DATEDIF(J36,$F$1,"Y"),"")&lt;60,"Senior",IF(J36&lt;&gt;"",DATEDIF(J36,$F$1,"Y"),"")&gt;60,"Vétéran")</f>
        <v>Senior</v>
      </c>
      <c r="M36" s="25"/>
      <c r="N36" s="29">
        <v>45611</v>
      </c>
      <c r="O36" s="29"/>
    </row>
    <row r="37" spans="1:15" s="3" customFormat="1" ht="21">
      <c r="A37" s="57"/>
      <c r="B37" s="25" t="s">
        <v>21</v>
      </c>
      <c r="C37" s="26"/>
      <c r="D37" s="26"/>
      <c r="E37" s="26"/>
      <c r="F37" s="25"/>
      <c r="G37" s="26"/>
      <c r="H37" s="27"/>
      <c r="I37" s="32"/>
      <c r="J37" s="29">
        <v>29204</v>
      </c>
      <c r="K37" s="30">
        <f t="shared" ca="1" si="1"/>
        <v>46</v>
      </c>
      <c r="L37" s="30" t="str" cm="1">
        <f t="array" ref="L37">_xlfn.IFS(IF(J37&lt;&gt;"",DATEDIF(J37,$F$1,"Y"),"")="","",IF(J37&lt;&gt;"",DATEDIF(J37,$F$1,"Y"),"")&lt;9,"Benjamin",IF(J37&lt;&gt;"",DATEDIF(J37,$F$1,"Y"),"")=9,"Minime 1",IF(J37&lt;&gt;"",DATEDIF(J37,$F$1,"Y"),"")=10,"Minime 2",IF(J37&lt;&gt;"",DATEDIF(J37,$F$1,"Y"),"")=11,"Minime 3",IF(J37&lt;&gt;"",DATEDIF(J37,$F$1,"Y"),"")=12,"Cadet 1",IF(J37&lt;&gt;"",DATEDIF(J37,$F$1,"Y"),"")=13,"Cadet 2",IF(J37&lt;&gt;"",DATEDIF(J37,$F$1,"Y"),"")=14,"Cadet 3",IF(J37&lt;&gt;"",DATEDIF(J37,$F$1,"Y"),"")=15,"Junior 1",IF(J37&lt;&gt;"",DATEDIF(J37,$F$1,"Y"),"")=16,"Junior 2",IF(J37&lt;&gt;"",DATEDIF(J37,$F$1,"Y"),"")=17,"Junior 3",IF(J37&lt;&gt;"",DATEDIF(J37,$F$1,"Y"),"")&lt;60,"Senior",IF(J37&lt;&gt;"",DATEDIF(J37,$F$1,"Y"),"")&gt;60,"Vétéran")</f>
        <v>Senior</v>
      </c>
      <c r="M37" s="25"/>
      <c r="N37" s="29">
        <v>45611</v>
      </c>
      <c r="O37" s="29"/>
    </row>
    <row r="38" spans="1:15" s="3" customFormat="1" ht="21">
      <c r="A38" s="57"/>
      <c r="B38" s="25" t="s">
        <v>21</v>
      </c>
      <c r="C38" s="26"/>
      <c r="D38" s="26"/>
      <c r="E38" s="26"/>
      <c r="F38" s="25"/>
      <c r="G38" s="26"/>
      <c r="H38" s="27"/>
      <c r="I38" s="32"/>
      <c r="J38" s="29">
        <v>28955</v>
      </c>
      <c r="K38" s="30">
        <f t="shared" ca="1" si="1"/>
        <v>47</v>
      </c>
      <c r="L38" s="30" t="str" cm="1">
        <f t="array" ref="L38">_xlfn.IFS(IF(J38&lt;&gt;"",DATEDIF(J38,$F$1,"Y"),"")="","",IF(J38&lt;&gt;"",DATEDIF(J38,$F$1,"Y"),"")&lt;9,"Benjamin",IF(J38&lt;&gt;"",DATEDIF(J38,$F$1,"Y"),"")=9,"Minime 1",IF(J38&lt;&gt;"",DATEDIF(J38,$F$1,"Y"),"")=10,"Minime 2",IF(J38&lt;&gt;"",DATEDIF(J38,$F$1,"Y"),"")=11,"Minime 3",IF(J38&lt;&gt;"",DATEDIF(J38,$F$1,"Y"),"")=12,"Cadet 1",IF(J38&lt;&gt;"",DATEDIF(J38,$F$1,"Y"),"")=13,"Cadet 2",IF(J38&lt;&gt;"",DATEDIF(J38,$F$1,"Y"),"")=14,"Cadet 3",IF(J38&lt;&gt;"",DATEDIF(J38,$F$1,"Y"),"")=15,"Junior 1",IF(J38&lt;&gt;"",DATEDIF(J38,$F$1,"Y"),"")=16,"Junior 2",IF(J38&lt;&gt;"",DATEDIF(J38,$F$1,"Y"),"")=17,"Junior 3",IF(J38&lt;&gt;"",DATEDIF(J38,$F$1,"Y"),"")&lt;60,"Senior",IF(J38&lt;&gt;"",DATEDIF(J38,$F$1,"Y"),"")&gt;60,"Vétéran")</f>
        <v>Senior</v>
      </c>
      <c r="M38" s="34"/>
      <c r="N38" s="29">
        <v>45611</v>
      </c>
      <c r="O38" s="29"/>
    </row>
    <row r="39" spans="1:15" s="3" customFormat="1" ht="21">
      <c r="A39" s="24"/>
      <c r="B39" s="25" t="s">
        <v>22</v>
      </c>
      <c r="C39" s="26"/>
      <c r="D39" s="26"/>
      <c r="E39" s="26"/>
      <c r="F39" s="25"/>
      <c r="G39" s="26"/>
      <c r="H39" s="27"/>
      <c r="I39" s="28"/>
      <c r="J39" s="29">
        <v>40930</v>
      </c>
      <c r="K39" s="30">
        <f t="shared" ca="1" si="1"/>
        <v>14</v>
      </c>
      <c r="L39" s="30" t="str" cm="1">
        <f t="array" ref="L39">_xlfn.IFS(IF(J39&lt;&gt;"",DATEDIF(J39,$F$1,"Y"),"")="","",IF(J39&lt;&gt;"",DATEDIF(J39,$F$1,"Y"),"")&lt;9,"Benjamin",IF(J39&lt;&gt;"",DATEDIF(J39,$F$1,"Y"),"")=9,"Minime 1",IF(J39&lt;&gt;"",DATEDIF(J39,$F$1,"Y"),"")=10,"Minime 2",IF(J39&lt;&gt;"",DATEDIF(J39,$F$1,"Y"),"")=11,"Minime 3",IF(J39&lt;&gt;"",DATEDIF(J39,$F$1,"Y"),"")=12,"Cadet 1",IF(J39&lt;&gt;"",DATEDIF(J39,$F$1,"Y"),"")=13,"Cadet 2",IF(J39&lt;&gt;"",DATEDIF(J39,$F$1,"Y"),"")=14,"Cadet 3",IF(J39&lt;&gt;"",DATEDIF(J39,$F$1,"Y"),"")=15,"Junior 1",IF(J39&lt;&gt;"",DATEDIF(J39,$F$1,"Y"),"")=16,"Junior 2",IF(J39&lt;&gt;"",DATEDIF(J39,$F$1,"Y"),"")=17,"Junior 3",IF(J39&lt;&gt;"",DATEDIF(J39,$F$1,"Y"),"")&lt;60,"Senior",IF(J39&lt;&gt;"",DATEDIF(J39,$F$1,"Y"),"")&gt;60,"Vétéran")</f>
        <v>Cadet 3</v>
      </c>
      <c r="M39" s="25" t="s">
        <v>23</v>
      </c>
      <c r="N39" s="29">
        <v>45611</v>
      </c>
      <c r="O39" s="31">
        <v>46022</v>
      </c>
    </row>
    <row r="40" spans="1:15" s="3" customFormat="1" ht="21">
      <c r="A40" s="57"/>
      <c r="B40" s="25" t="s">
        <v>21</v>
      </c>
      <c r="C40" s="26"/>
      <c r="D40" s="26"/>
      <c r="E40" s="26"/>
      <c r="F40" s="25"/>
      <c r="G40" s="26"/>
      <c r="H40" s="27"/>
      <c r="I40" s="32"/>
      <c r="J40" s="29">
        <v>40921</v>
      </c>
      <c r="K40" s="30">
        <f t="shared" ca="1" si="1"/>
        <v>14</v>
      </c>
      <c r="L40" s="30" t="str" cm="1">
        <f t="array" ref="L40">_xlfn.IFS(IF(J40&lt;&gt;"",DATEDIF(J40,$F$1,"Y"),"")="","",IF(J40&lt;&gt;"",DATEDIF(J40,$F$1,"Y"),"")&lt;9,"Benjamin",IF(J40&lt;&gt;"",DATEDIF(J40,$F$1,"Y"),"")=9,"Minime 1",IF(J40&lt;&gt;"",DATEDIF(J40,$F$1,"Y"),"")=10,"Minime 2",IF(J40&lt;&gt;"",DATEDIF(J40,$F$1,"Y"),"")=11,"Minime 3",IF(J40&lt;&gt;"",DATEDIF(J40,$F$1,"Y"),"")=12,"Cadet 1",IF(J40&lt;&gt;"",DATEDIF(J40,$F$1,"Y"),"")=13,"Cadet 2",IF(J40&lt;&gt;"",DATEDIF(J40,$F$1,"Y"),"")=14,"Cadet 3",IF(J40&lt;&gt;"",DATEDIF(J40,$F$1,"Y"),"")=15,"Junior 1",IF(J40&lt;&gt;"",DATEDIF(J40,$F$1,"Y"),"")=16,"Junior 2",IF(J40&lt;&gt;"",DATEDIF(J40,$F$1,"Y"),"")=17,"Junior 3",IF(J40&lt;&gt;"",DATEDIF(J40,$F$1,"Y"),"")&lt;60,"Senior",IF(J40&lt;&gt;"",DATEDIF(J40,$F$1,"Y"),"")&gt;60,"Vétéran")</f>
        <v>Cadet 3</v>
      </c>
      <c r="M40" s="25" t="s">
        <v>23</v>
      </c>
      <c r="N40" s="29">
        <v>45611</v>
      </c>
      <c r="O40" s="29"/>
    </row>
    <row r="41" spans="1:15" s="3" customFormat="1" ht="21">
      <c r="A41" s="57"/>
      <c r="B41" s="25" t="s">
        <v>21</v>
      </c>
      <c r="C41" s="26"/>
      <c r="D41" s="26"/>
      <c r="E41" s="26"/>
      <c r="F41" s="25"/>
      <c r="G41" s="26"/>
      <c r="H41" s="27"/>
      <c r="I41" s="28"/>
      <c r="J41" s="29">
        <v>28856</v>
      </c>
      <c r="K41" s="30">
        <f t="shared" ref="K41:K67" ca="1" si="2">IF(J41&lt;&gt;"",DATEDIF(J41,TODAY(),"Y"),"")</f>
        <v>47</v>
      </c>
      <c r="L41" s="30" t="str" cm="1">
        <f t="array" ref="L41">_xlfn.IFS(IF(J41&lt;&gt;"",DATEDIF(J41,$F$1,"Y"),"")="","",IF(J41&lt;&gt;"",DATEDIF(J41,$F$1,"Y"),"")&lt;9,"Benjamin",IF(J41&lt;&gt;"",DATEDIF(J41,$F$1,"Y"),"")=9,"Minime 1",IF(J41&lt;&gt;"",DATEDIF(J41,$F$1,"Y"),"")=10,"Minime 2",IF(J41&lt;&gt;"",DATEDIF(J41,$F$1,"Y"),"")=11,"Minime 3",IF(J41&lt;&gt;"",DATEDIF(J41,$F$1,"Y"),"")=12,"Cadet 1",IF(J41&lt;&gt;"",DATEDIF(J41,$F$1,"Y"),"")=13,"Cadet 2",IF(J41&lt;&gt;"",DATEDIF(J41,$F$1,"Y"),"")=14,"Cadet 3",IF(J41&lt;&gt;"",DATEDIF(J41,$F$1,"Y"),"")=15,"Junior 1",IF(J41&lt;&gt;"",DATEDIF(J41,$F$1,"Y"),"")=16,"Junior 2",IF(J41&lt;&gt;"",DATEDIF(J41,$F$1,"Y"),"")=17,"Junior 3",IF(J41&lt;&gt;"",DATEDIF(J41,$F$1,"Y"),"")&lt;60,"Senior",IF(J41&lt;&gt;"",DATEDIF(J41,$F$1,"Y"),"")&gt;60,"Vétéran")</f>
        <v>Senior</v>
      </c>
      <c r="M41" s="25"/>
      <c r="N41" s="29">
        <v>45611</v>
      </c>
      <c r="O41" s="29"/>
    </row>
    <row r="42" spans="1:15" s="3" customFormat="1" ht="21">
      <c r="A42" s="57"/>
      <c r="B42" s="25" t="s">
        <v>21</v>
      </c>
      <c r="C42" s="26"/>
      <c r="D42" s="26"/>
      <c r="E42" s="26"/>
      <c r="F42" s="25"/>
      <c r="G42" s="26"/>
      <c r="H42" s="27"/>
      <c r="I42" s="32"/>
      <c r="J42" s="29">
        <v>39668</v>
      </c>
      <c r="K42" s="30">
        <f t="shared" ca="1" si="2"/>
        <v>17</v>
      </c>
      <c r="L42" s="30" t="str" cm="1">
        <f t="array" ref="L42">_xlfn.IFS(IF(J42&lt;&gt;"",DATEDIF(J42,$F$1,"Y"),"")="","",IF(J42&lt;&gt;"",DATEDIF(J42,$F$1,"Y"),"")&lt;9,"Benjamin",IF(J42&lt;&gt;"",DATEDIF(J42,$F$1,"Y"),"")=9,"Minime 1",IF(J42&lt;&gt;"",DATEDIF(J42,$F$1,"Y"),"")=10,"Minime 2",IF(J42&lt;&gt;"",DATEDIF(J42,$F$1,"Y"),"")=11,"Minime 3",IF(J42&lt;&gt;"",DATEDIF(J42,$F$1,"Y"),"")=12,"Cadet 1",IF(J42&lt;&gt;"",DATEDIF(J42,$F$1,"Y"),"")=13,"Cadet 2",IF(J42&lt;&gt;"",DATEDIF(J42,$F$1,"Y"),"")=14,"Cadet 3",IF(J42&lt;&gt;"",DATEDIF(J42,$F$1,"Y"),"")=15,"Junior 1",IF(J42&lt;&gt;"",DATEDIF(J42,$F$1,"Y"),"")=16,"Junior 2",IF(J42&lt;&gt;"",DATEDIF(J42,$F$1,"Y"),"")=17,"Junior 3",IF(J42&lt;&gt;"",DATEDIF(J42,$F$1,"Y"),"")&lt;60,"Senior",IF(J42&lt;&gt;"",DATEDIF(J42,$F$1,"Y"),"")&gt;60,"Vétéran")</f>
        <v>Senior</v>
      </c>
      <c r="M42" s="25" t="s">
        <v>23</v>
      </c>
      <c r="N42" s="29">
        <v>45611</v>
      </c>
      <c r="O42" s="29"/>
    </row>
    <row r="43" spans="1:15" s="3" customFormat="1" ht="21">
      <c r="A43" s="24"/>
      <c r="B43" s="25" t="s">
        <v>22</v>
      </c>
      <c r="C43" s="26"/>
      <c r="D43" s="26"/>
      <c r="E43" s="26"/>
      <c r="F43" s="25"/>
      <c r="G43" s="26"/>
      <c r="H43" s="27"/>
      <c r="I43" s="28"/>
      <c r="J43" s="29">
        <v>35753</v>
      </c>
      <c r="K43" s="30">
        <f t="shared" ca="1" si="2"/>
        <v>28</v>
      </c>
      <c r="L43" s="30" t="str" cm="1">
        <f t="array" ref="L43">_xlfn.IFS(IF(J43&lt;&gt;"",DATEDIF(J43,$F$1,"Y"),"")="","",IF(J43&lt;&gt;"",DATEDIF(J43,$F$1,"Y"),"")&lt;9,"Benjamin",IF(J43&lt;&gt;"",DATEDIF(J43,$F$1,"Y"),"")=9,"Minime 1",IF(J43&lt;&gt;"",DATEDIF(J43,$F$1,"Y"),"")=10,"Minime 2",IF(J43&lt;&gt;"",DATEDIF(J43,$F$1,"Y"),"")=11,"Minime 3",IF(J43&lt;&gt;"",DATEDIF(J43,$F$1,"Y"),"")=12,"Cadet 1",IF(J43&lt;&gt;"",DATEDIF(J43,$F$1,"Y"),"")=13,"Cadet 2",IF(J43&lt;&gt;"",DATEDIF(J43,$F$1,"Y"),"")=14,"Cadet 3",IF(J43&lt;&gt;"",DATEDIF(J43,$F$1,"Y"),"")=15,"Junior 1",IF(J43&lt;&gt;"",DATEDIF(J43,$F$1,"Y"),"")=16,"Junior 2",IF(J43&lt;&gt;"",DATEDIF(J43,$F$1,"Y"),"")=17,"Junior 3",IF(J43&lt;&gt;"",DATEDIF(J43,$F$1,"Y"),"")&lt;60,"Senior",IF(J43&lt;&gt;"",DATEDIF(J43,$F$1,"Y"),"")&gt;60,"Vétéran")</f>
        <v>Senior</v>
      </c>
      <c r="M43" s="25"/>
      <c r="N43" s="29">
        <v>45611</v>
      </c>
      <c r="O43" s="31">
        <v>46022</v>
      </c>
    </row>
    <row r="44" spans="1:15" s="3" customFormat="1" ht="21">
      <c r="A44" s="57"/>
      <c r="B44" s="25" t="s">
        <v>21</v>
      </c>
      <c r="C44" s="26"/>
      <c r="D44" s="26"/>
      <c r="E44" s="26"/>
      <c r="F44" s="25"/>
      <c r="G44" s="26"/>
      <c r="H44" s="27"/>
      <c r="I44" s="32"/>
      <c r="J44" s="29">
        <v>42122</v>
      </c>
      <c r="K44" s="30">
        <f t="shared" ca="1" si="2"/>
        <v>11</v>
      </c>
      <c r="L44" s="30" t="str" cm="1">
        <f t="array" ref="L44">_xlfn.IFS(IF(J44&lt;&gt;"",DATEDIF(J44,$F$1,"Y"),"")="","",IF(J44&lt;&gt;"",DATEDIF(J44,$F$1,"Y"),"")&lt;9,"Benjamin",IF(J44&lt;&gt;"",DATEDIF(J44,$F$1,"Y"),"")=9,"Minime 1",IF(J44&lt;&gt;"",DATEDIF(J44,$F$1,"Y"),"")=10,"Minime 2",IF(J44&lt;&gt;"",DATEDIF(J44,$F$1,"Y"),"")=11,"Minime 3",IF(J44&lt;&gt;"",DATEDIF(J44,$F$1,"Y"),"")=12,"Cadet 1",IF(J44&lt;&gt;"",DATEDIF(J44,$F$1,"Y"),"")=13,"Cadet 2",IF(J44&lt;&gt;"",DATEDIF(J44,$F$1,"Y"),"")=14,"Cadet 3",IF(J44&lt;&gt;"",DATEDIF(J44,$F$1,"Y"),"")=15,"Junior 1",IF(J44&lt;&gt;"",DATEDIF(J44,$F$1,"Y"),"")=16,"Junior 2",IF(J44&lt;&gt;"",DATEDIF(J44,$F$1,"Y"),"")=17,"Junior 3",IF(J44&lt;&gt;"",DATEDIF(J44,$F$1,"Y"),"")&lt;60,"Senior",IF(J44&lt;&gt;"",DATEDIF(J44,$F$1,"Y"),"")&gt;60,"Vétéran")</f>
        <v>Minime 3</v>
      </c>
      <c r="M44" s="25" t="s">
        <v>23</v>
      </c>
      <c r="N44" s="29">
        <v>45611</v>
      </c>
      <c r="O44" s="29"/>
    </row>
    <row r="45" spans="1:15" s="3" customFormat="1" ht="21">
      <c r="A45" s="57"/>
      <c r="B45" s="25" t="s">
        <v>21</v>
      </c>
      <c r="C45" s="26"/>
      <c r="D45" s="26"/>
      <c r="E45" s="26"/>
      <c r="F45" s="25"/>
      <c r="G45" s="26"/>
      <c r="H45" s="27"/>
      <c r="I45" s="32"/>
      <c r="J45" s="29">
        <v>42122</v>
      </c>
      <c r="K45" s="30">
        <f t="shared" ca="1" si="2"/>
        <v>11</v>
      </c>
      <c r="L45" s="30" t="str" cm="1">
        <f t="array" ref="L45">_xlfn.IFS(IF(J45&lt;&gt;"",DATEDIF(J45,$F$1,"Y"),"")="","",IF(J45&lt;&gt;"",DATEDIF(J45,$F$1,"Y"),"")&lt;9,"Benjamin",IF(J45&lt;&gt;"",DATEDIF(J45,$F$1,"Y"),"")=9,"Minime 1",IF(J45&lt;&gt;"",DATEDIF(J45,$F$1,"Y"),"")=10,"Minime 2",IF(J45&lt;&gt;"",DATEDIF(J45,$F$1,"Y"),"")=11,"Minime 3",IF(J45&lt;&gt;"",DATEDIF(J45,$F$1,"Y"),"")=12,"Cadet 1",IF(J45&lt;&gt;"",DATEDIF(J45,$F$1,"Y"),"")=13,"Cadet 2",IF(J45&lt;&gt;"",DATEDIF(J45,$F$1,"Y"),"")=14,"Cadet 3",IF(J45&lt;&gt;"",DATEDIF(J45,$F$1,"Y"),"")=15,"Junior 1",IF(J45&lt;&gt;"",DATEDIF(J45,$F$1,"Y"),"")=16,"Junior 2",IF(J45&lt;&gt;"",DATEDIF(J45,$F$1,"Y"),"")=17,"Junior 3",IF(J45&lt;&gt;"",DATEDIF(J45,$F$1,"Y"),"")&lt;60,"Senior",IF(J45&lt;&gt;"",DATEDIF(J45,$F$1,"Y"),"")&gt;60,"Vétéran")</f>
        <v>Minime 3</v>
      </c>
      <c r="M45" s="25" t="s">
        <v>23</v>
      </c>
      <c r="N45" s="29">
        <v>45611</v>
      </c>
      <c r="O45" s="29"/>
    </row>
    <row r="46" spans="1:15" s="3" customFormat="1" ht="21">
      <c r="A46" s="24"/>
      <c r="B46" s="25" t="s">
        <v>21</v>
      </c>
      <c r="C46" s="26"/>
      <c r="D46" s="26"/>
      <c r="E46" s="26"/>
      <c r="F46" s="25"/>
      <c r="G46" s="26"/>
      <c r="H46" s="27"/>
      <c r="I46" s="28"/>
      <c r="J46" s="29">
        <v>39703</v>
      </c>
      <c r="K46" s="30">
        <f t="shared" ca="1" si="2"/>
        <v>17</v>
      </c>
      <c r="L46" s="30" t="str" cm="1">
        <f t="array" ref="L46">_xlfn.IFS(IF(J46&lt;&gt;"",DATEDIF(J46,$F$1,"Y"),"")="","",IF(J46&lt;&gt;"",DATEDIF(J46,$F$1,"Y"),"")&lt;9,"Benjamin",IF(J46&lt;&gt;"",DATEDIF(J46,$F$1,"Y"),"")=9,"Minime 1",IF(J46&lt;&gt;"",DATEDIF(J46,$F$1,"Y"),"")=10,"Minime 2",IF(J46&lt;&gt;"",DATEDIF(J46,$F$1,"Y"),"")=11,"Minime 3",IF(J46&lt;&gt;"",DATEDIF(J46,$F$1,"Y"),"")=12,"Cadet 1",IF(J46&lt;&gt;"",DATEDIF(J46,$F$1,"Y"),"")=13,"Cadet 2",IF(J46&lt;&gt;"",DATEDIF(J46,$F$1,"Y"),"")=14,"Cadet 3",IF(J46&lt;&gt;"",DATEDIF(J46,$F$1,"Y"),"")=15,"Junior 1",IF(J46&lt;&gt;"",DATEDIF(J46,$F$1,"Y"),"")=16,"Junior 2",IF(J46&lt;&gt;"",DATEDIF(J46,$F$1,"Y"),"")=17,"Junior 3",IF(J46&lt;&gt;"",DATEDIF(J46,$F$1,"Y"),"")&lt;60,"Senior",IF(J46&lt;&gt;"",DATEDIF(J46,$F$1,"Y"),"")&gt;60,"Vétéran")</f>
        <v>Senior</v>
      </c>
      <c r="M46" s="25" t="s">
        <v>23</v>
      </c>
      <c r="N46" s="29">
        <v>45611</v>
      </c>
      <c r="O46" s="31">
        <v>46022</v>
      </c>
    </row>
    <row r="47" spans="1:15" s="3" customFormat="1" ht="21">
      <c r="A47" s="24"/>
      <c r="B47" s="25" t="s">
        <v>22</v>
      </c>
      <c r="C47" s="26"/>
      <c r="D47" s="26"/>
      <c r="E47" s="26"/>
      <c r="F47" s="25"/>
      <c r="G47" s="26"/>
      <c r="H47" s="27"/>
      <c r="I47" s="28"/>
      <c r="J47" s="29">
        <v>43128</v>
      </c>
      <c r="K47" s="30">
        <f t="shared" ca="1" si="2"/>
        <v>8</v>
      </c>
      <c r="L47" s="30" t="str" cm="1">
        <f t="array" ref="L47">_xlfn.IFS(IF(J47&lt;&gt;"",DATEDIF(J47,$F$1,"Y"),"")="","",IF(J47&lt;&gt;"",DATEDIF(J47,$F$1,"Y"),"")&lt;9,"Benjamin",IF(J47&lt;&gt;"",DATEDIF(J47,$F$1,"Y"),"")=9,"Minime 1",IF(J47&lt;&gt;"",DATEDIF(J47,$F$1,"Y"),"")=10,"Minime 2",IF(J47&lt;&gt;"",DATEDIF(J47,$F$1,"Y"),"")=11,"Minime 3",IF(J47&lt;&gt;"",DATEDIF(J47,$F$1,"Y"),"")=12,"Cadet 1",IF(J47&lt;&gt;"",DATEDIF(J47,$F$1,"Y"),"")=13,"Cadet 2",IF(J47&lt;&gt;"",DATEDIF(J47,$F$1,"Y"),"")=14,"Cadet 3",IF(J47&lt;&gt;"",DATEDIF(J47,$F$1,"Y"),"")=15,"Junior 1",IF(J47&lt;&gt;"",DATEDIF(J47,$F$1,"Y"),"")=16,"Junior 2",IF(J47&lt;&gt;"",DATEDIF(J47,$F$1,"Y"),"")=17,"Junior 3",IF(J47&lt;&gt;"",DATEDIF(J47,$F$1,"Y"),"")&lt;60,"Senior",IF(J47&lt;&gt;"",DATEDIF(J47,$F$1,"Y"),"")&gt;60,"Vétéran")</f>
        <v>Benjamin</v>
      </c>
      <c r="M47" s="25" t="s">
        <v>23</v>
      </c>
      <c r="N47" s="29">
        <v>45611</v>
      </c>
      <c r="O47" s="31">
        <v>46022</v>
      </c>
    </row>
    <row r="48" spans="1:15" s="3" customFormat="1" ht="21">
      <c r="A48" s="24"/>
      <c r="B48" s="25" t="s">
        <v>21</v>
      </c>
      <c r="C48" s="26"/>
      <c r="D48" s="26"/>
      <c r="E48" s="26"/>
      <c r="F48" s="25"/>
      <c r="G48" s="26"/>
      <c r="H48" s="27"/>
      <c r="I48" s="28"/>
      <c r="J48" s="29">
        <v>39716</v>
      </c>
      <c r="K48" s="30">
        <f t="shared" ca="1" si="2"/>
        <v>17</v>
      </c>
      <c r="L48" s="30" t="str" cm="1">
        <f t="array" ref="L48">_xlfn.IFS(IF(J48&lt;&gt;"",DATEDIF(J48,$F$1,"Y"),"")="","",IF(J48&lt;&gt;"",DATEDIF(J48,$F$1,"Y"),"")&lt;9,"Benjamin",IF(J48&lt;&gt;"",DATEDIF(J48,$F$1,"Y"),"")=9,"Minime 1",IF(J48&lt;&gt;"",DATEDIF(J48,$F$1,"Y"),"")=10,"Minime 2",IF(J48&lt;&gt;"",DATEDIF(J48,$F$1,"Y"),"")=11,"Minime 3",IF(J48&lt;&gt;"",DATEDIF(J48,$F$1,"Y"),"")=12,"Cadet 1",IF(J48&lt;&gt;"",DATEDIF(J48,$F$1,"Y"),"")=13,"Cadet 2",IF(J48&lt;&gt;"",DATEDIF(J48,$F$1,"Y"),"")=14,"Cadet 3",IF(J48&lt;&gt;"",DATEDIF(J48,$F$1,"Y"),"")=15,"Junior 1",IF(J48&lt;&gt;"",DATEDIF(J48,$F$1,"Y"),"")=16,"Junior 2",IF(J48&lt;&gt;"",DATEDIF(J48,$F$1,"Y"),"")=17,"Junior 3",IF(J48&lt;&gt;"",DATEDIF(J48,$F$1,"Y"),"")&lt;60,"Senior",IF(J48&lt;&gt;"",DATEDIF(J48,$F$1,"Y"),"")&gt;60,"Vétéran")</f>
        <v>Senior</v>
      </c>
      <c r="M48" s="25" t="s">
        <v>23</v>
      </c>
      <c r="N48" s="29">
        <v>45611</v>
      </c>
      <c r="O48" s="31">
        <v>46022</v>
      </c>
    </row>
    <row r="49" spans="1:15" s="3" customFormat="1" ht="21">
      <c r="A49" s="24"/>
      <c r="B49" s="25" t="s">
        <v>21</v>
      </c>
      <c r="C49" s="26"/>
      <c r="D49" s="26"/>
      <c r="E49" s="26"/>
      <c r="F49" s="25"/>
      <c r="G49" s="26"/>
      <c r="H49" s="27"/>
      <c r="I49" s="28"/>
      <c r="J49" s="29">
        <v>41227</v>
      </c>
      <c r="K49" s="30">
        <f t="shared" ca="1" si="2"/>
        <v>13</v>
      </c>
      <c r="L49" s="30" t="str" cm="1">
        <f t="array" ref="L49">_xlfn.IFS(IF(J49&lt;&gt;"",DATEDIF(J49,$F$1,"Y"),"")="","",IF(J49&lt;&gt;"",DATEDIF(J49,$F$1,"Y"),"")&lt;9,"Benjamin",IF(J49&lt;&gt;"",DATEDIF(J49,$F$1,"Y"),"")=9,"Minime 1",IF(J49&lt;&gt;"",DATEDIF(J49,$F$1,"Y"),"")=10,"Minime 2",IF(J49&lt;&gt;"",DATEDIF(J49,$F$1,"Y"),"")=11,"Minime 3",IF(J49&lt;&gt;"",DATEDIF(J49,$F$1,"Y"),"")=12,"Cadet 1",IF(J49&lt;&gt;"",DATEDIF(J49,$F$1,"Y"),"")=13,"Cadet 2",IF(J49&lt;&gt;"",DATEDIF(J49,$F$1,"Y"),"")=14,"Cadet 3",IF(J49&lt;&gt;"",DATEDIF(J49,$F$1,"Y"),"")=15,"Junior 1",IF(J49&lt;&gt;"",DATEDIF(J49,$F$1,"Y"),"")=16,"Junior 2",IF(J49&lt;&gt;"",DATEDIF(J49,$F$1,"Y"),"")=17,"Junior 3",IF(J49&lt;&gt;"",DATEDIF(J49,$F$1,"Y"),"")&lt;60,"Senior",IF(J49&lt;&gt;"",DATEDIF(J49,$F$1,"Y"),"")&gt;60,"Vétéran")</f>
        <v>Cadet 3</v>
      </c>
      <c r="M49" s="25" t="s">
        <v>23</v>
      </c>
      <c r="N49" s="29">
        <v>45611</v>
      </c>
      <c r="O49" s="31">
        <v>46022</v>
      </c>
    </row>
    <row r="50" spans="1:15" s="3" customFormat="1" ht="21">
      <c r="A50" s="24"/>
      <c r="B50" s="25" t="s">
        <v>22</v>
      </c>
      <c r="C50" s="26"/>
      <c r="D50" s="26"/>
      <c r="E50" s="26"/>
      <c r="F50" s="25"/>
      <c r="G50" s="26"/>
      <c r="H50" s="27"/>
      <c r="I50" s="28"/>
      <c r="J50" s="29">
        <v>41486</v>
      </c>
      <c r="K50" s="30">
        <f t="shared" ca="1" si="2"/>
        <v>12</v>
      </c>
      <c r="L50" s="30" t="str" cm="1">
        <f t="array" ref="L50">_xlfn.IFS(IF(J50&lt;&gt;"",DATEDIF(J50,$F$1,"Y"),"")="","",IF(J50&lt;&gt;"",DATEDIF(J50,$F$1,"Y"),"")&lt;9,"Benjamin",IF(J50&lt;&gt;"",DATEDIF(J50,$F$1,"Y"),"")=9,"Minime 1",IF(J50&lt;&gt;"",DATEDIF(J50,$F$1,"Y"),"")=10,"Minime 2",IF(J50&lt;&gt;"",DATEDIF(J50,$F$1,"Y"),"")=11,"Minime 3",IF(J50&lt;&gt;"",DATEDIF(J50,$F$1,"Y"),"")=12,"Cadet 1",IF(J50&lt;&gt;"",DATEDIF(J50,$F$1,"Y"),"")=13,"Cadet 2",IF(J50&lt;&gt;"",DATEDIF(J50,$F$1,"Y"),"")=14,"Cadet 3",IF(J50&lt;&gt;"",DATEDIF(J50,$F$1,"Y"),"")=15,"Junior 1",IF(J50&lt;&gt;"",DATEDIF(J50,$F$1,"Y"),"")=16,"Junior 2",IF(J50&lt;&gt;"",DATEDIF(J50,$F$1,"Y"),"")=17,"Junior 3",IF(J50&lt;&gt;"",DATEDIF(J50,$F$1,"Y"),"")&lt;60,"Senior",IF(J50&lt;&gt;"",DATEDIF(J50,$F$1,"Y"),"")&gt;60,"Vétéran")</f>
        <v>Cadet 2</v>
      </c>
      <c r="M50" s="25" t="s">
        <v>23</v>
      </c>
      <c r="N50" s="29">
        <v>45611</v>
      </c>
      <c r="O50" s="31">
        <v>46022</v>
      </c>
    </row>
    <row r="51" spans="1:15" s="3" customFormat="1" ht="21">
      <c r="A51" s="24"/>
      <c r="B51" s="25" t="s">
        <v>22</v>
      </c>
      <c r="C51" s="26"/>
      <c r="D51" s="26"/>
      <c r="E51" s="26"/>
      <c r="F51" s="25"/>
      <c r="G51" s="26"/>
      <c r="H51" s="27"/>
      <c r="I51" s="32"/>
      <c r="J51" s="29">
        <v>31388</v>
      </c>
      <c r="K51" s="30">
        <f t="shared" ca="1" si="2"/>
        <v>40</v>
      </c>
      <c r="L51" s="30" t="str" cm="1">
        <f t="array" ref="L51">_xlfn.IFS(IF(J51&lt;&gt;"",DATEDIF(J51,$F$1,"Y"),"")="","",IF(J51&lt;&gt;"",DATEDIF(J51,$F$1,"Y"),"")&lt;9,"Benjamin",IF(J51&lt;&gt;"",DATEDIF(J51,$F$1,"Y"),"")=9,"Minime 1",IF(J51&lt;&gt;"",DATEDIF(J51,$F$1,"Y"),"")=10,"Minime 2",IF(J51&lt;&gt;"",DATEDIF(J51,$F$1,"Y"),"")=11,"Minime 3",IF(J51&lt;&gt;"",DATEDIF(J51,$F$1,"Y"),"")=12,"Cadet 1",IF(J51&lt;&gt;"",DATEDIF(J51,$F$1,"Y"),"")=13,"Cadet 2",IF(J51&lt;&gt;"",DATEDIF(J51,$F$1,"Y"),"")=14,"Cadet 3",IF(J51&lt;&gt;"",DATEDIF(J51,$F$1,"Y"),"")=15,"Junior 1",IF(J51&lt;&gt;"",DATEDIF(J51,$F$1,"Y"),"")=16,"Junior 2",IF(J51&lt;&gt;"",DATEDIF(J51,$F$1,"Y"),"")=17,"Junior 3",IF(J51&lt;&gt;"",DATEDIF(J51,$F$1,"Y"),"")&lt;60,"Senior",IF(J51&lt;&gt;"",DATEDIF(J51,$F$1,"Y"),"")&gt;60,"Vétéran")</f>
        <v>Senior</v>
      </c>
      <c r="M51" s="25"/>
      <c r="N51" s="29">
        <v>45611</v>
      </c>
      <c r="O51" s="31">
        <v>46022</v>
      </c>
    </row>
    <row r="52" spans="1:15" s="3" customFormat="1" ht="21">
      <c r="A52" s="57"/>
      <c r="B52" s="25" t="s">
        <v>22</v>
      </c>
      <c r="C52" s="26"/>
      <c r="D52" s="26"/>
      <c r="E52" s="35"/>
      <c r="F52" s="25"/>
      <c r="G52" s="26"/>
      <c r="H52" s="27"/>
      <c r="I52" s="28"/>
      <c r="J52" s="29">
        <v>34906</v>
      </c>
      <c r="K52" s="36">
        <f t="shared" ca="1" si="2"/>
        <v>30</v>
      </c>
      <c r="L52" s="30" t="str" cm="1">
        <f t="array" ref="L52">_xlfn.IFS(IF(J52&lt;&gt;"",DATEDIF(J52,$F$1,"Y"),"")="","",IF(J52&lt;&gt;"",DATEDIF(J52,$F$1,"Y"),"")&lt;9,"Benjamin",IF(J52&lt;&gt;"",DATEDIF(J52,$F$1,"Y"),"")=9,"Minime 1",IF(J52&lt;&gt;"",DATEDIF(J52,$F$1,"Y"),"")=10,"Minime 2",IF(J52&lt;&gt;"",DATEDIF(J52,$F$1,"Y"),"")=11,"Minime 3",IF(J52&lt;&gt;"",DATEDIF(J52,$F$1,"Y"),"")=12,"Cadet 1",IF(J52&lt;&gt;"",DATEDIF(J52,$F$1,"Y"),"")=13,"Cadet 2",IF(J52&lt;&gt;"",DATEDIF(J52,$F$1,"Y"),"")=14,"Cadet 3",IF(J52&lt;&gt;"",DATEDIF(J52,$F$1,"Y"),"")=15,"Junior 1",IF(J52&lt;&gt;"",DATEDIF(J52,$F$1,"Y"),"")=16,"Junior 2",IF(J52&lt;&gt;"",DATEDIF(J52,$F$1,"Y"),"")=17,"Junior 3",IF(J52&lt;&gt;"",DATEDIF(J52,$F$1,"Y"),"")&lt;60,"Senior",IF(J52&lt;&gt;"",DATEDIF(J52,$F$1,"Y"),"")&gt;60,"Vétéran")</f>
        <v>Senior</v>
      </c>
      <c r="M52" s="25"/>
      <c r="N52" s="29">
        <v>45942</v>
      </c>
      <c r="O52" s="29"/>
    </row>
    <row r="53" spans="1:15" s="3" customFormat="1" ht="21">
      <c r="A53" s="57"/>
      <c r="B53" s="25" t="s">
        <v>22</v>
      </c>
      <c r="C53" s="26"/>
      <c r="D53" s="26"/>
      <c r="E53" s="26"/>
      <c r="F53" s="25"/>
      <c r="G53" s="26"/>
      <c r="H53" s="27"/>
      <c r="I53" s="32"/>
      <c r="J53" s="29">
        <v>36798</v>
      </c>
      <c r="K53" s="30">
        <f t="shared" ca="1" si="2"/>
        <v>25</v>
      </c>
      <c r="L53" s="30" t="str" cm="1">
        <f t="array" ref="L53">_xlfn.IFS(IF(J53&lt;&gt;"",DATEDIF(J53,$F$1,"Y"),"")="","",IF(J53&lt;&gt;"",DATEDIF(J53,$F$1,"Y"),"")&lt;9,"Benjamin",IF(J53&lt;&gt;"",DATEDIF(J53,$F$1,"Y"),"")=9,"Minime 1",IF(J53&lt;&gt;"",DATEDIF(J53,$F$1,"Y"),"")=10,"Minime 2",IF(J53&lt;&gt;"",DATEDIF(J53,$F$1,"Y"),"")=11,"Minime 3",IF(J53&lt;&gt;"",DATEDIF(J53,$F$1,"Y"),"")=12,"Cadet 1",IF(J53&lt;&gt;"",DATEDIF(J53,$F$1,"Y"),"")=13,"Cadet 2",IF(J53&lt;&gt;"",DATEDIF(J53,$F$1,"Y"),"")=14,"Cadet 3",IF(J53&lt;&gt;"",DATEDIF(J53,$F$1,"Y"),"")=15,"Junior 1",IF(J53&lt;&gt;"",DATEDIF(J53,$F$1,"Y"),"")=16,"Junior 2",IF(J53&lt;&gt;"",DATEDIF(J53,$F$1,"Y"),"")=17,"Junior 3",IF(J53&lt;&gt;"",DATEDIF(J53,$F$1,"Y"),"")&lt;60,"Senior",IF(J53&lt;&gt;"",DATEDIF(J53,$F$1,"Y"),"")&gt;60,"Vétéran")</f>
        <v>Senior</v>
      </c>
      <c r="M53" s="25"/>
      <c r="N53" s="29">
        <v>45942</v>
      </c>
      <c r="O53" s="29"/>
    </row>
    <row r="54" spans="1:15" s="3" customFormat="1" ht="21">
      <c r="A54" s="57"/>
      <c r="B54" s="25" t="s">
        <v>21</v>
      </c>
      <c r="C54" s="26"/>
      <c r="D54" s="26"/>
      <c r="E54" s="26"/>
      <c r="F54" s="25"/>
      <c r="G54" s="26"/>
      <c r="H54" s="27"/>
      <c r="I54" s="32"/>
      <c r="J54" s="29">
        <v>43007</v>
      </c>
      <c r="K54" s="30">
        <f ca="1">IF(J54&lt;&gt;"",DATEDIF(J54,TODAY(),"Y"),"")</f>
        <v>8</v>
      </c>
      <c r="L54" s="30" t="str" cm="1">
        <f t="array" ref="L54">_xlfn.IFS(IF(J54&lt;&gt;"",DATEDIF(J54,$F$1,"Y"),"")="","",IF(J54&lt;&gt;"",DATEDIF(J54,$F$1,"Y"),"")&lt;9,"Benjamin",IF(J54&lt;&gt;"",DATEDIF(J54,$F$1,"Y"),"")=9,"Minime 1",IF(J54&lt;&gt;"",DATEDIF(J54,$F$1,"Y"),"")=10,"Minime 2",IF(J54&lt;&gt;"",DATEDIF(J54,$F$1,"Y"),"")=11,"Minime 3",IF(J54&lt;&gt;"",DATEDIF(J54,$F$1,"Y"),"")=12,"Cadet 1",IF(J54&lt;&gt;"",DATEDIF(J54,$F$1,"Y"),"")=13,"Cadet 2",IF(J54&lt;&gt;"",DATEDIF(J54,$F$1,"Y"),"")=14,"Cadet 3",IF(J54&lt;&gt;"",DATEDIF(J54,$F$1,"Y"),"")=15,"Junior 1",IF(J54&lt;&gt;"",DATEDIF(J54,$F$1,"Y"),"")=16,"Junior 2",IF(J54&lt;&gt;"",DATEDIF(J54,$F$1,"Y"),"")=17,"Junior 3",IF(J54&lt;&gt;"",DATEDIF(J54,$F$1,"Y"),"")&lt;60,"Senior",IF(J54&lt;&gt;"",DATEDIF(J54,$F$1,"Y"),"")&gt;60,"Vétéran")</f>
        <v>Minime 1</v>
      </c>
      <c r="M54" s="25" t="s">
        <v>23</v>
      </c>
      <c r="N54" s="29">
        <v>45942</v>
      </c>
      <c r="O54" s="29"/>
    </row>
    <row r="55" spans="1:15" s="3" customFormat="1" ht="21">
      <c r="A55" s="57"/>
      <c r="B55" s="25" t="s">
        <v>21</v>
      </c>
      <c r="C55" s="26"/>
      <c r="D55" s="26"/>
      <c r="E55" s="26"/>
      <c r="F55" s="25"/>
      <c r="G55" s="26"/>
      <c r="H55" s="27"/>
      <c r="I55" s="32"/>
      <c r="J55" s="29">
        <v>40320</v>
      </c>
      <c r="K55" s="30">
        <f t="shared" ca="1" si="2"/>
        <v>15</v>
      </c>
      <c r="L55" s="30" t="str" cm="1">
        <f t="array" ref="L55">_xlfn.IFS(IF(J55&lt;&gt;"",DATEDIF(J55,$F$1,"Y"),"")="","",IF(J55&lt;&gt;"",DATEDIF(J55,$F$1,"Y"),"")&lt;9,"Benjamin",IF(J55&lt;&gt;"",DATEDIF(J55,$F$1,"Y"),"")=9,"Minime 1",IF(J55&lt;&gt;"",DATEDIF(J55,$F$1,"Y"),"")=10,"Minime 2",IF(J55&lt;&gt;"",DATEDIF(J55,$F$1,"Y"),"")=11,"Minime 3",IF(J55&lt;&gt;"",DATEDIF(J55,$F$1,"Y"),"")=12,"Cadet 1",IF(J55&lt;&gt;"",DATEDIF(J55,$F$1,"Y"),"")=13,"Cadet 2",IF(J55&lt;&gt;"",DATEDIF(J55,$F$1,"Y"),"")=14,"Cadet 3",IF(J55&lt;&gt;"",DATEDIF(J55,$F$1,"Y"),"")=15,"Junior 1",IF(J55&lt;&gt;"",DATEDIF(J55,$F$1,"Y"),"")=16,"Junior 2",IF(J55&lt;&gt;"",DATEDIF(J55,$F$1,"Y"),"")=17,"Junior 3",IF(J55&lt;&gt;"",DATEDIF(J55,$F$1,"Y"),"")&lt;60,"Senior",IF(J55&lt;&gt;"",DATEDIF(J55,$F$1,"Y"),"")&gt;60,"Vétéran")</f>
        <v>Junior 2</v>
      </c>
      <c r="M55" s="25" t="s">
        <v>23</v>
      </c>
      <c r="N55" s="29">
        <v>45942</v>
      </c>
      <c r="O55" s="29"/>
    </row>
    <row r="56" spans="1:15" s="3" customFormat="1" ht="21">
      <c r="A56" s="57"/>
      <c r="B56" s="25" t="s">
        <v>21</v>
      </c>
      <c r="C56" s="26"/>
      <c r="D56" s="26"/>
      <c r="E56" s="26"/>
      <c r="F56" s="25"/>
      <c r="G56" s="26"/>
      <c r="H56" s="27"/>
      <c r="I56" s="28"/>
      <c r="J56" s="29">
        <v>36194</v>
      </c>
      <c r="K56" s="36">
        <f t="shared" ca="1" si="2"/>
        <v>27</v>
      </c>
      <c r="L56" s="30" t="str" cm="1">
        <f t="array" ref="L56">_xlfn.IFS(IF(J56&lt;&gt;"",DATEDIF(J56,$F$1,"Y"),"")="","",IF(J56&lt;&gt;"",DATEDIF(J56,$F$1,"Y"),"")&lt;9,"Benjamin",IF(J56&lt;&gt;"",DATEDIF(J56,$F$1,"Y"),"")=9,"Minime 1",IF(J56&lt;&gt;"",DATEDIF(J56,$F$1,"Y"),"")=10,"Minime 2",IF(J56&lt;&gt;"",DATEDIF(J56,$F$1,"Y"),"")=11,"Minime 3",IF(J56&lt;&gt;"",DATEDIF(J56,$F$1,"Y"),"")=12,"Cadet 1",IF(J56&lt;&gt;"",DATEDIF(J56,$F$1,"Y"),"")=13,"Cadet 2",IF(J56&lt;&gt;"",DATEDIF(J56,$F$1,"Y"),"")=14,"Cadet 3",IF(J56&lt;&gt;"",DATEDIF(J56,$F$1,"Y"),"")=15,"Junior 1",IF(J56&lt;&gt;"",DATEDIF(J56,$F$1,"Y"),"")=16,"Junior 2",IF(J56&lt;&gt;"",DATEDIF(J56,$F$1,"Y"),"")=17,"Junior 3",IF(J56&lt;&gt;"",DATEDIF(J56,$F$1,"Y"),"")&lt;60,"Senior",IF(J56&lt;&gt;"",DATEDIF(J56,$F$1,"Y"),"")&gt;60,"Vétéran")</f>
        <v>Senior</v>
      </c>
      <c r="M56" s="25"/>
      <c r="N56" s="29">
        <v>45942</v>
      </c>
      <c r="O56" s="29"/>
    </row>
    <row r="57" spans="1:15" s="3" customFormat="1" ht="21">
      <c r="A57" s="57"/>
      <c r="B57" s="25" t="s">
        <v>22</v>
      </c>
      <c r="C57" s="26"/>
      <c r="D57" s="26"/>
      <c r="E57" s="26"/>
      <c r="F57" s="25"/>
      <c r="G57" s="26"/>
      <c r="H57" s="27"/>
      <c r="I57" s="32"/>
      <c r="J57" s="29">
        <v>26205</v>
      </c>
      <c r="K57" s="30">
        <f t="shared" ca="1" si="2"/>
        <v>54</v>
      </c>
      <c r="L57" s="30" t="str" cm="1">
        <f t="array" ref="L57">_xlfn.IFS(IF(J57&lt;&gt;"",DATEDIF(J57,$F$1,"Y"),"")="","",IF(J57&lt;&gt;"",DATEDIF(J57,$F$1,"Y"),"")&lt;9,"Benjamin",IF(J57&lt;&gt;"",DATEDIF(J57,$F$1,"Y"),"")=9,"Minime 1",IF(J57&lt;&gt;"",DATEDIF(J57,$F$1,"Y"),"")=10,"Minime 2",IF(J57&lt;&gt;"",DATEDIF(J57,$F$1,"Y"),"")=11,"Minime 3",IF(J57&lt;&gt;"",DATEDIF(J57,$F$1,"Y"),"")=12,"Cadet 1",IF(J57&lt;&gt;"",DATEDIF(J57,$F$1,"Y"),"")=13,"Cadet 2",IF(J57&lt;&gt;"",DATEDIF(J57,$F$1,"Y"),"")=14,"Cadet 3",IF(J57&lt;&gt;"",DATEDIF(J57,$F$1,"Y"),"")=15,"Junior 1",IF(J57&lt;&gt;"",DATEDIF(J57,$F$1,"Y"),"")=16,"Junior 2",IF(J57&lt;&gt;"",DATEDIF(J57,$F$1,"Y"),"")=17,"Junior 3",IF(J57&lt;&gt;"",DATEDIF(J57,$F$1,"Y"),"")&lt;60,"Senior",IF(J57&lt;&gt;"",DATEDIF(J57,$F$1,"Y"),"")&gt;60,"Vétéran")</f>
        <v>Senior</v>
      </c>
      <c r="M57" s="25"/>
      <c r="N57" s="29">
        <v>45942</v>
      </c>
      <c r="O57" s="29"/>
    </row>
    <row r="58" spans="1:15" s="3" customFormat="1" ht="21">
      <c r="A58" s="57"/>
      <c r="B58" s="25" t="s">
        <v>21</v>
      </c>
      <c r="C58" s="26"/>
      <c r="D58" s="26"/>
      <c r="E58" s="26"/>
      <c r="F58" s="25"/>
      <c r="G58" s="26"/>
      <c r="H58" s="27"/>
      <c r="I58" s="32"/>
      <c r="J58" s="29">
        <v>24795</v>
      </c>
      <c r="K58" s="36">
        <f t="shared" ca="1" si="2"/>
        <v>58</v>
      </c>
      <c r="L58" s="30" t="str" cm="1">
        <f t="array" ref="L58">_xlfn.IFS(IF(J58&lt;&gt;"",DATEDIF(J58,$F$1,"Y"),"")="","",IF(J58&lt;&gt;"",DATEDIF(J58,$F$1,"Y"),"")&lt;9,"Benjamin",IF(J58&lt;&gt;"",DATEDIF(J58,$F$1,"Y"),"")=9,"Minime 1",IF(J58&lt;&gt;"",DATEDIF(J58,$F$1,"Y"),"")=10,"Minime 2",IF(J58&lt;&gt;"",DATEDIF(J58,$F$1,"Y"),"")=11,"Minime 3",IF(J58&lt;&gt;"",DATEDIF(J58,$F$1,"Y"),"")=12,"Cadet 1",IF(J58&lt;&gt;"",DATEDIF(J58,$F$1,"Y"),"")=13,"Cadet 2",IF(J58&lt;&gt;"",DATEDIF(J58,$F$1,"Y"),"")=14,"Cadet 3",IF(J58&lt;&gt;"",DATEDIF(J58,$F$1,"Y"),"")=15,"Junior 1",IF(J58&lt;&gt;"",DATEDIF(J58,$F$1,"Y"),"")=16,"Junior 2",IF(J58&lt;&gt;"",DATEDIF(J58,$F$1,"Y"),"")=17,"Junior 3",IF(J58&lt;&gt;"",DATEDIF(J58,$F$1,"Y"),"")&lt;60,"Senior",IF(J58&lt;&gt;"",DATEDIF(J58,$F$1,"Y"),"")&gt;60,"Vétéran")</f>
        <v>Senior</v>
      </c>
      <c r="M58" s="25"/>
      <c r="N58" s="29">
        <v>45976</v>
      </c>
      <c r="O58" s="29"/>
    </row>
    <row r="59" spans="1:15" ht="21">
      <c r="A59" s="57"/>
      <c r="B59" s="25" t="s">
        <v>21</v>
      </c>
      <c r="C59" s="26"/>
      <c r="D59" s="26"/>
      <c r="E59" s="26"/>
      <c r="F59" s="25"/>
      <c r="G59" s="26"/>
      <c r="H59" s="27"/>
      <c r="I59" s="32"/>
      <c r="J59" s="29">
        <v>35261</v>
      </c>
      <c r="K59" s="30">
        <f t="shared" ca="1" si="2"/>
        <v>29</v>
      </c>
      <c r="L59" s="30" t="str" cm="1">
        <f t="array" ref="L59">_xlfn.IFS(IF(J59&lt;&gt;"",DATEDIF(J59,$F$1,"Y"),"")="","",IF(J59&lt;&gt;"",DATEDIF(J59,$F$1,"Y"),"")&lt;9,"Benjamin",IF(J59&lt;&gt;"",DATEDIF(J59,$F$1,"Y"),"")=9,"Minime 1",IF(J59&lt;&gt;"",DATEDIF(J59,$F$1,"Y"),"")=10,"Minime 2",IF(J59&lt;&gt;"",DATEDIF(J59,$F$1,"Y"),"")=11,"Minime 3",IF(J59&lt;&gt;"",DATEDIF(J59,$F$1,"Y"),"")=12,"Cadet 1",IF(J59&lt;&gt;"",DATEDIF(J59,$F$1,"Y"),"")=13,"Cadet 2",IF(J59&lt;&gt;"",DATEDIF(J59,$F$1,"Y"),"")=14,"Cadet 3",IF(J59&lt;&gt;"",DATEDIF(J59,$F$1,"Y"),"")=15,"Junior 1",IF(J59&lt;&gt;"",DATEDIF(J59,$F$1,"Y"),"")=16,"Junior 2",IF(J59&lt;&gt;"",DATEDIF(J59,$F$1,"Y"),"")=17,"Junior 3",IF(J59&lt;&gt;"",DATEDIF(J59,$F$1,"Y"),"")&lt;60,"Senior",IF(J59&lt;&gt;"",DATEDIF(J59,$F$1,"Y"),"")&gt;60,"Vétéran")</f>
        <v>Senior</v>
      </c>
      <c r="M59" s="25"/>
      <c r="N59" s="29">
        <v>46056</v>
      </c>
      <c r="O59" s="29"/>
    </row>
    <row r="60" spans="1:15" ht="21">
      <c r="A60" s="57"/>
      <c r="B60" s="25" t="s">
        <v>22</v>
      </c>
      <c r="C60" s="26"/>
      <c r="D60" s="26"/>
      <c r="E60" s="26"/>
      <c r="F60" s="25"/>
      <c r="G60" s="26"/>
      <c r="H60" s="27"/>
      <c r="I60" s="32"/>
      <c r="J60" s="29">
        <v>36998</v>
      </c>
      <c r="K60" s="30">
        <f ca="1">IF(J60&lt;&gt;"",DATEDIF(J60,TODAY(),"Y"),"")</f>
        <v>25</v>
      </c>
      <c r="L60" s="30" t="str" cm="1">
        <f t="array" ref="L60">_xlfn.IFS(IF(J60&lt;&gt;"",DATEDIF(J60,$F$1,"Y"),"")="","",IF(J60&lt;&gt;"",DATEDIF(J60,$F$1,"Y"),"")&lt;9,"Benjamin",IF(J60&lt;&gt;"",DATEDIF(J60,$F$1,"Y"),"")=9,"Minime 1",IF(J60&lt;&gt;"",DATEDIF(J60,$F$1,"Y"),"")=10,"Minime 2",IF(J60&lt;&gt;"",DATEDIF(J60,$F$1,"Y"),"")=11,"Minime 3",IF(J60&lt;&gt;"",DATEDIF(J60,$F$1,"Y"),"")=12,"Cadet 1",IF(J60&lt;&gt;"",DATEDIF(J60,$F$1,"Y"),"")=13,"Cadet 2",IF(J60&lt;&gt;"",DATEDIF(J60,$F$1,"Y"),"")=14,"Cadet 3",IF(J60&lt;&gt;"",DATEDIF(J60,$F$1,"Y"),"")=15,"Junior 1",IF(J60&lt;&gt;"",DATEDIF(J60,$F$1,"Y"),"")=16,"Junior 2",IF(J60&lt;&gt;"",DATEDIF(J60,$F$1,"Y"),"")=17,"Junior 3",IF(J60&lt;&gt;"",DATEDIF(J60,$F$1,"Y"),"")&lt;60,"Senior",IF(J60&lt;&gt;"",DATEDIF(J60,$F$1,"Y"),"")&gt;60,"Vétéran")</f>
        <v>Senior</v>
      </c>
      <c r="M60" s="25"/>
      <c r="N60" s="29">
        <v>46073</v>
      </c>
      <c r="O60" s="29"/>
    </row>
    <row r="61" spans="1:15" ht="21">
      <c r="A61" s="57"/>
      <c r="B61" s="25" t="s">
        <v>21</v>
      </c>
      <c r="C61" s="26"/>
      <c r="D61" s="26"/>
      <c r="E61" s="26"/>
      <c r="F61" s="25"/>
      <c r="G61" s="26"/>
      <c r="H61" s="27"/>
      <c r="I61" s="32"/>
      <c r="J61" s="29">
        <v>41020</v>
      </c>
      <c r="K61" s="30">
        <f ca="1">IF(J61&lt;&gt;"",DATEDIF(J61,TODAY(),"Y"),"")</f>
        <v>14</v>
      </c>
      <c r="L61" s="30" t="str" cm="1">
        <f t="array" ref="L61">_xlfn.IFS(IF(J61&lt;&gt;"",DATEDIF(J61,$F$1,"Y"),"")="","",IF(J61&lt;&gt;"",DATEDIF(J61,$F$1,"Y"),"")&lt;9,"Benjamin",IF(J61&lt;&gt;"",DATEDIF(J61,$F$1,"Y"),"")=9,"Minime 1",IF(J61&lt;&gt;"",DATEDIF(J61,$F$1,"Y"),"")=10,"Minime 2",IF(J61&lt;&gt;"",DATEDIF(J61,$F$1,"Y"),"")=11,"Minime 3",IF(J61&lt;&gt;"",DATEDIF(J61,$F$1,"Y"),"")=12,"Cadet 1",IF(J61&lt;&gt;"",DATEDIF(J61,$F$1,"Y"),"")=13,"Cadet 2",IF(J61&lt;&gt;"",DATEDIF(J61,$F$1,"Y"),"")=14,"Cadet 3",IF(J61&lt;&gt;"",DATEDIF(J61,$F$1,"Y"),"")=15,"Junior 1",IF(J61&lt;&gt;"",DATEDIF(J61,$F$1,"Y"),"")=16,"Junior 2",IF(J61&lt;&gt;"",DATEDIF(J61,$F$1,"Y"),"")=17,"Junior 3",IF(J61&lt;&gt;"",DATEDIF(J61,$F$1,"Y"),"")&lt;60,"Senior",IF(J61&lt;&gt;"",DATEDIF(J61,$F$1,"Y"),"")&gt;60,"Vétéran")</f>
        <v>Cadet 3</v>
      </c>
      <c r="M61" s="25" t="s">
        <v>23</v>
      </c>
      <c r="N61" s="29">
        <v>46090</v>
      </c>
      <c r="O61" s="29"/>
    </row>
    <row r="62" spans="1:15" ht="21">
      <c r="A62" s="57"/>
      <c r="B62" s="25" t="s">
        <v>21</v>
      </c>
      <c r="C62" s="26"/>
      <c r="D62" s="26"/>
      <c r="E62" s="26"/>
      <c r="F62" s="25"/>
      <c r="G62" s="26"/>
      <c r="H62" s="27"/>
      <c r="I62" s="32"/>
      <c r="J62" s="29">
        <v>30022</v>
      </c>
      <c r="K62" s="30">
        <f ca="1">IF(J62&lt;&gt;"",DATEDIF(J62,TODAY(),"Y"),"")</f>
        <v>44</v>
      </c>
      <c r="L62" s="30" t="str" cm="1">
        <f t="array" ref="L62">_xlfn.IFS(IF(J62&lt;&gt;"",DATEDIF(J62,$F$1,"Y"),"")="","",IF(J62&lt;&gt;"",DATEDIF(J62,$F$1,"Y"),"")&lt;9,"Benjamin",IF(J62&lt;&gt;"",DATEDIF(J62,$F$1,"Y"),"")=9,"Minime 1",IF(J62&lt;&gt;"",DATEDIF(J62,$F$1,"Y"),"")=10,"Minime 2",IF(J62&lt;&gt;"",DATEDIF(J62,$F$1,"Y"),"")=11,"Minime 3",IF(J62&lt;&gt;"",DATEDIF(J62,$F$1,"Y"),"")=12,"Cadet 1",IF(J62&lt;&gt;"",DATEDIF(J62,$F$1,"Y"),"")=13,"Cadet 2",IF(J62&lt;&gt;"",DATEDIF(J62,$F$1,"Y"),"")=14,"Cadet 3",IF(J62&lt;&gt;"",DATEDIF(J62,$F$1,"Y"),"")=15,"Junior 1",IF(J62&lt;&gt;"",DATEDIF(J62,$F$1,"Y"),"")=16,"Junior 2",IF(J62&lt;&gt;"",DATEDIF(J62,$F$1,"Y"),"")=17,"Junior 3",IF(J62&lt;&gt;"",DATEDIF(J62,$F$1,"Y"),"")&lt;60,"Senior",IF(J62&lt;&gt;"",DATEDIF(J62,$F$1,"Y"),"")&gt;60,"Vétéran")</f>
        <v>Senior</v>
      </c>
      <c r="M62" s="25"/>
      <c r="N62" s="29">
        <v>46113</v>
      </c>
      <c r="O62" s="29"/>
    </row>
    <row r="63" spans="1:15" ht="21">
      <c r="A63" s="57"/>
      <c r="B63" s="25"/>
      <c r="C63" s="26"/>
      <c r="D63" s="26"/>
      <c r="E63" s="26"/>
      <c r="F63" s="25"/>
      <c r="G63" s="26"/>
      <c r="H63" s="27"/>
      <c r="I63" s="32"/>
      <c r="J63" s="29">
        <v>28794</v>
      </c>
      <c r="K63" s="30">
        <f ca="1">IF(J63&lt;&gt;"",DATEDIF(J63,TODAY(),"Y"),"")</f>
        <v>47</v>
      </c>
      <c r="L63" s="30" t="str" cm="1">
        <f t="array" ref="L63">_xlfn.IFS(IF(J63&lt;&gt;"",DATEDIF(J63,$F$1,"Y"),"")="","",IF(J63&lt;&gt;"",DATEDIF(J63,$F$1,"Y"),"")&lt;9,"Benjamin",IF(J63&lt;&gt;"",DATEDIF(J63,$F$1,"Y"),"")=9,"Minime 1",IF(J63&lt;&gt;"",DATEDIF(J63,$F$1,"Y"),"")=10,"Minime 2",IF(J63&lt;&gt;"",DATEDIF(J63,$F$1,"Y"),"")=11,"Minime 3",IF(J63&lt;&gt;"",DATEDIF(J63,$F$1,"Y"),"")=12,"Cadet 1",IF(J63&lt;&gt;"",DATEDIF(J63,$F$1,"Y"),"")=13,"Cadet 2",IF(J63&lt;&gt;"",DATEDIF(J63,$F$1,"Y"),"")=14,"Cadet 3",IF(J63&lt;&gt;"",DATEDIF(J63,$F$1,"Y"),"")=15,"Junior 1",IF(J63&lt;&gt;"",DATEDIF(J63,$F$1,"Y"),"")=16,"Junior 2",IF(J63&lt;&gt;"",DATEDIF(J63,$F$1,"Y"),"")=17,"Junior 3",IF(J63&lt;&gt;"",DATEDIF(J63,$F$1,"Y"),"")&lt;60,"Senior",IF(J63&lt;&gt;"",DATEDIF(J63,$F$1,"Y"),"")&gt;60,"Vétéran")</f>
        <v>Senior</v>
      </c>
      <c r="M63" s="25"/>
      <c r="N63" s="29"/>
      <c r="O63" s="29"/>
    </row>
    <row r="64" spans="1:15" ht="21">
      <c r="A64" s="57"/>
      <c r="B64" s="25" t="s">
        <v>21</v>
      </c>
      <c r="C64" s="26"/>
      <c r="D64" s="26"/>
      <c r="E64" s="26"/>
      <c r="F64" s="25"/>
      <c r="G64" s="26"/>
      <c r="H64" s="27"/>
      <c r="I64" s="28"/>
      <c r="J64" s="29"/>
      <c r="K64" s="30" t="str">
        <f t="shared" ca="1" si="2"/>
        <v/>
      </c>
      <c r="L64" s="30" t="str" cm="1">
        <f t="array" ref="L64">_xlfn.IFS(IF(J64&lt;&gt;"",DATEDIF(J64,$F$1,"Y"),"")="","",IF(J64&lt;&gt;"",DATEDIF(J64,$F$1,"Y"),"")&lt;9,"Benjamin",IF(J64&lt;&gt;"",DATEDIF(J64,$F$1,"Y"),"")=9,"Minime 1",IF(J64&lt;&gt;"",DATEDIF(J64,$F$1,"Y"),"")=10,"Minime 2",IF(J64&lt;&gt;"",DATEDIF(J64,$F$1,"Y"),"")=11,"Minime 3",IF(J64&lt;&gt;"",DATEDIF(J64,$F$1,"Y"),"")=12,"Cadet 1",IF(J64&lt;&gt;"",DATEDIF(J64,$F$1,"Y"),"")=13,"Cadet 2",IF(J64&lt;&gt;"",DATEDIF(J64,$F$1,"Y"),"")=14,"Cadet 3",IF(J64&lt;&gt;"",DATEDIF(J64,$F$1,"Y"),"")=15,"Junior 1",IF(J64&lt;&gt;"",DATEDIF(J64,$F$1,"Y"),"")=16,"Junior 2",IF(J64&lt;&gt;"",DATEDIF(J64,$F$1,"Y"),"")=17,"Junior 3",IF(J64&lt;&gt;"",DATEDIF(J64,$F$1,"Y"),"")&lt;60,"Senior",IF(J64&lt;&gt;"",DATEDIF(J64,$F$1,"Y"),"")&gt;60,"Vétéran")</f>
        <v/>
      </c>
      <c r="M64" s="25"/>
      <c r="N64" s="29"/>
      <c r="O64" s="29"/>
    </row>
    <row r="65" spans="1:15" ht="21">
      <c r="A65" s="57"/>
      <c r="B65" s="25" t="s">
        <v>21</v>
      </c>
      <c r="C65" s="26"/>
      <c r="D65" s="26"/>
      <c r="E65" s="26"/>
      <c r="F65" s="25"/>
      <c r="G65" s="26"/>
      <c r="H65" s="27"/>
      <c r="I65" s="28"/>
      <c r="J65" s="29"/>
      <c r="K65" s="30" t="str">
        <f t="shared" ca="1" si="2"/>
        <v/>
      </c>
      <c r="L65" s="30" t="str" cm="1">
        <f t="array" ref="L65">_xlfn.IFS(IF(J65&lt;&gt;"",DATEDIF(J65,$F$1,"Y"),"")="","",IF(J65&lt;&gt;"",DATEDIF(J65,$F$1,"Y"),"")&lt;9,"Benjamin",IF(J65&lt;&gt;"",DATEDIF(J65,$F$1,"Y"),"")=9,"Minime 1",IF(J65&lt;&gt;"",DATEDIF(J65,$F$1,"Y"),"")=10,"Minime 2",IF(J65&lt;&gt;"",DATEDIF(J65,$F$1,"Y"),"")=11,"Minime 3",IF(J65&lt;&gt;"",DATEDIF(J65,$F$1,"Y"),"")=12,"Cadet 1",IF(J65&lt;&gt;"",DATEDIF(J65,$F$1,"Y"),"")=13,"Cadet 2",IF(J65&lt;&gt;"",DATEDIF(J65,$F$1,"Y"),"")=14,"Cadet 3",IF(J65&lt;&gt;"",DATEDIF(J65,$F$1,"Y"),"")=15,"Junior 1",IF(J65&lt;&gt;"",DATEDIF(J65,$F$1,"Y"),"")=16,"Junior 2",IF(J65&lt;&gt;"",DATEDIF(J65,$F$1,"Y"),"")=17,"Junior 3",IF(J65&lt;&gt;"",DATEDIF(J65,$F$1,"Y"),"")&lt;60,"Senior",IF(J65&lt;&gt;"",DATEDIF(J65,$F$1,"Y"),"")&gt;60,"Vétéran")</f>
        <v/>
      </c>
      <c r="M65" s="25"/>
      <c r="N65" s="29"/>
      <c r="O65" s="29"/>
    </row>
    <row r="66" spans="1:15" ht="21">
      <c r="A66" s="57"/>
      <c r="B66" s="25"/>
      <c r="C66" s="26"/>
      <c r="D66" s="26"/>
      <c r="E66" s="26"/>
      <c r="F66" s="25"/>
      <c r="G66" s="26"/>
      <c r="H66" s="27"/>
      <c r="I66" s="28"/>
      <c r="J66" s="29"/>
      <c r="K66" s="30" t="str">
        <f t="shared" ca="1" si="2"/>
        <v/>
      </c>
      <c r="L66" s="30" t="str" cm="1">
        <f t="array" ref="L66">_xlfn.IFS(IF(J66&lt;&gt;"",DATEDIF(J66,$F$1,"Y"),"")="","",IF(J66&lt;&gt;"",DATEDIF(J66,$F$1,"Y"),"")&lt;9,"Benjamin",IF(J66&lt;&gt;"",DATEDIF(J66,$F$1,"Y"),"")=9,"Minime 1",IF(J66&lt;&gt;"",DATEDIF(J66,$F$1,"Y"),"")=10,"Minime 2",IF(J66&lt;&gt;"",DATEDIF(J66,$F$1,"Y"),"")=11,"Minime 3",IF(J66&lt;&gt;"",DATEDIF(J66,$F$1,"Y"),"")=12,"Cadet 1",IF(J66&lt;&gt;"",DATEDIF(J66,$F$1,"Y"),"")=13,"Cadet 2",IF(J66&lt;&gt;"",DATEDIF(J66,$F$1,"Y"),"")=14,"Cadet 3",IF(J66&lt;&gt;"",DATEDIF(J66,$F$1,"Y"),"")=15,"Junior 1",IF(J66&lt;&gt;"",DATEDIF(J66,$F$1,"Y"),"")=16,"Junior 2",IF(J66&lt;&gt;"",DATEDIF(J66,$F$1,"Y"),"")=17,"Junior 3",IF(J66&lt;&gt;"",DATEDIF(J66,$F$1,"Y"),"")&lt;60,"Senior",IF(J66&lt;&gt;"",DATEDIF(J66,$F$1,"Y"),"")&gt;60,"Vétéran")</f>
        <v/>
      </c>
      <c r="M66" s="25"/>
      <c r="N66" s="29"/>
      <c r="O66" s="29"/>
    </row>
    <row r="67" spans="1:15" ht="21">
      <c r="A67" s="57"/>
      <c r="B67" s="25"/>
      <c r="C67" s="26"/>
      <c r="D67" s="26"/>
      <c r="E67" s="26"/>
      <c r="F67" s="25"/>
      <c r="G67" s="26"/>
      <c r="H67" s="27"/>
      <c r="I67" s="28"/>
      <c r="J67" s="29"/>
      <c r="K67" s="30" t="str">
        <f t="shared" ca="1" si="2"/>
        <v/>
      </c>
      <c r="L67" s="30" t="str" cm="1">
        <f t="array" ref="L67">_xlfn.IFS(IF(J67&lt;&gt;"",DATEDIF(J67,$F$1,"Y"),"")="","",IF(J67&lt;&gt;"",DATEDIF(J67,$F$1,"Y"),"")&lt;9,"Benjamin",IF(J67&lt;&gt;"",DATEDIF(J67,$F$1,"Y"),"")=9,"Minime 1",IF(J67&lt;&gt;"",DATEDIF(J67,$F$1,"Y"),"")=10,"Minime 2",IF(J67&lt;&gt;"",DATEDIF(J67,$F$1,"Y"),"")=11,"Minime 3",IF(J67&lt;&gt;"",DATEDIF(J67,$F$1,"Y"),"")=12,"Cadet 1",IF(J67&lt;&gt;"",DATEDIF(J67,$F$1,"Y"),"")=13,"Cadet 2",IF(J67&lt;&gt;"",DATEDIF(J67,$F$1,"Y"),"")=14,"Cadet 3",IF(J67&lt;&gt;"",DATEDIF(J67,$F$1,"Y"),"")=15,"Junior 1",IF(J67&lt;&gt;"",DATEDIF(J67,$F$1,"Y"),"")=16,"Junior 2",IF(J67&lt;&gt;"",DATEDIF(J67,$F$1,"Y"),"")=17,"Junior 3",IF(J67&lt;&gt;"",DATEDIF(J67,$F$1,"Y"),"")&lt;60,"Senior",IF(J67&lt;&gt;"",DATEDIF(J67,$F$1,"Y"),"")&gt;60,"Vétéran")</f>
        <v/>
      </c>
      <c r="M67" s="25"/>
      <c r="N67" s="29"/>
      <c r="O67" s="29"/>
    </row>
    <row r="68" spans="1:15" ht="21">
      <c r="A68" s="37" t="s">
        <v>24</v>
      </c>
      <c r="B68" s="38"/>
      <c r="C68" s="39"/>
      <c r="D68" s="39"/>
      <c r="E68" s="39"/>
      <c r="F68" s="39"/>
      <c r="G68" s="39"/>
      <c r="H68" s="39"/>
      <c r="I68" s="39"/>
      <c r="J68" s="38"/>
      <c r="K68" s="40"/>
      <c r="L68" s="40"/>
      <c r="M68" s="41"/>
      <c r="N68" s="41">
        <f>COUNTA(N8:N67)</f>
        <v>55</v>
      </c>
      <c r="O68" s="42">
        <f>SUBTOTAL(103,Membres[Date
de sortie])</f>
        <v>26</v>
      </c>
    </row>
  </sheetData>
  <mergeCells count="3">
    <mergeCell ref="F4:F5"/>
    <mergeCell ref="B1:D4"/>
    <mergeCell ref="A1:A4"/>
  </mergeCells>
  <conditionalFormatting sqref="A44:N44">
    <cfRule type="expression" dxfId="37" priority="21">
      <formula>AND(#REF!&lt;&gt;"",#REF!&lt;=#REF!)</formula>
    </cfRule>
  </conditionalFormatting>
  <conditionalFormatting sqref="A45:N45">
    <cfRule type="expression" dxfId="36" priority="20">
      <formula>AND($O44&lt;&gt;"",$O44&lt;=#REF!)</formula>
    </cfRule>
  </conditionalFormatting>
  <conditionalFormatting sqref="A8:O43 L9:L67 O44 A46:O67">
    <cfRule type="expression" dxfId="35" priority="17">
      <formula>AND($O8&lt;&gt;"",$O8&lt;=#REF!)</formula>
    </cfRule>
  </conditionalFormatting>
  <conditionalFormatting sqref="L8:L67">
    <cfRule type="containsText" dxfId="34" priority="3" operator="containsText" text="Benjamin">
      <formula>NOT(ISERROR(SEARCH("Benjamin",L8)))</formula>
    </cfRule>
    <cfRule type="containsText" dxfId="33" priority="4" operator="containsText" text="Cadet">
      <formula>NOT(ISERROR(SEARCH("Cadet",L8)))</formula>
    </cfRule>
    <cfRule type="containsText" dxfId="32" priority="5" operator="containsText" text="Minime">
      <formula>NOT(ISERROR(SEARCH("Minime",L8)))</formula>
    </cfRule>
    <cfRule type="containsText" dxfId="31" priority="6" operator="containsText" text="Junior">
      <formula>NOT(ISERROR(SEARCH("Junior",L8)))</formula>
    </cfRule>
  </conditionalFormatting>
  <conditionalFormatting sqref="M8:M67">
    <cfRule type="expression" dxfId="30" priority="14">
      <formula>K8:K58&gt;=18</formula>
    </cfRule>
  </conditionalFormatting>
  <dataValidations count="1">
    <dataValidation type="list" operator="equal" allowBlank="1" showErrorMessage="1" sqref="B8:B67" xr:uid="{00000000-0002-0000-0000-000001000000}">
      <formula1>" ,M.,Mme"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8" scale="51" orientation="landscape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7A57A2-C660-4EF8-B988-C7DBF3E3D99C}">
  <sheetPr>
    <pageSetUpPr fitToPage="1"/>
  </sheetPr>
  <dimension ref="A2:I1048576"/>
  <sheetViews>
    <sheetView view="pageBreakPreview" zoomScaleNormal="191" workbookViewId="0">
      <selection activeCell="C5" sqref="C5:E5"/>
    </sheetView>
  </sheetViews>
  <sheetFormatPr baseColWidth="10" defaultColWidth="12.83203125" defaultRowHeight="14.65" customHeight="1"/>
  <cols>
    <col min="1" max="1" width="9.1640625" style="6" customWidth="1"/>
    <col min="2" max="2" width="14.83203125" style="6" customWidth="1"/>
    <col min="3" max="3" width="15.5" style="6" customWidth="1"/>
    <col min="4" max="4" width="37.5" style="6" customWidth="1"/>
    <col min="5" max="5" width="24.6640625" style="6" customWidth="1"/>
    <col min="6" max="6" width="63.5" style="6" customWidth="1"/>
    <col min="7" max="7" width="16" style="6" customWidth="1"/>
    <col min="8" max="8" width="17.33203125" style="6" customWidth="1"/>
    <col min="9" max="9" width="63.6640625" style="6" customWidth="1"/>
    <col min="10" max="16384" width="12.83203125" style="6"/>
  </cols>
  <sheetData>
    <row r="2" spans="1:9" s="5" customFormat="1" ht="29.1" customHeight="1">
      <c r="A2" s="62" t="s">
        <v>11</v>
      </c>
      <c r="B2" s="62"/>
      <c r="C2" s="62"/>
      <c r="D2" s="62"/>
      <c r="E2" s="62"/>
      <c r="F2" s="62"/>
      <c r="G2" s="62"/>
      <c r="H2" s="62"/>
      <c r="I2" s="62"/>
    </row>
    <row r="5" spans="1:9" ht="22.7" customHeight="1">
      <c r="A5" s="63" t="s">
        <v>10</v>
      </c>
      <c r="B5" s="63"/>
      <c r="C5" s="64">
        <f>[1]INFORMATIONS!D19</f>
        <v>0</v>
      </c>
      <c r="D5" s="64"/>
      <c r="E5" s="64"/>
      <c r="G5" s="65" t="s">
        <v>9</v>
      </c>
      <c r="H5" s="65"/>
      <c r="I5" s="1">
        <f>SUM(G9:G90)</f>
        <v>0</v>
      </c>
    </row>
    <row r="8" spans="1:9" s="11" customFormat="1" ht="27.4" customHeight="1">
      <c r="A8" s="7" t="s">
        <v>8</v>
      </c>
      <c r="B8" s="8" t="s">
        <v>7</v>
      </c>
      <c r="C8" s="9" t="s">
        <v>6</v>
      </c>
      <c r="D8" s="8" t="s">
        <v>5</v>
      </c>
      <c r="E8" s="8" t="s">
        <v>4</v>
      </c>
      <c r="F8" s="8" t="s">
        <v>3</v>
      </c>
      <c r="G8" s="8" t="s">
        <v>2</v>
      </c>
      <c r="H8" s="8" t="s">
        <v>1</v>
      </c>
      <c r="I8" s="10" t="s">
        <v>0</v>
      </c>
    </row>
    <row r="9" spans="1:9" ht="13.5">
      <c r="A9" s="12">
        <v>1</v>
      </c>
      <c r="B9" s="13"/>
      <c r="C9" s="14"/>
      <c r="D9" s="15"/>
      <c r="E9" s="15"/>
      <c r="F9" s="15"/>
      <c r="G9" s="16"/>
      <c r="H9" s="13"/>
      <c r="I9" s="17"/>
    </row>
    <row r="10" spans="1:9" ht="13.5">
      <c r="A10" s="12">
        <v>2</v>
      </c>
      <c r="B10" s="13"/>
      <c r="C10" s="15"/>
      <c r="D10" s="15"/>
      <c r="E10" s="15"/>
      <c r="F10" s="15"/>
      <c r="G10" s="16"/>
      <c r="H10" s="13"/>
      <c r="I10" s="17"/>
    </row>
    <row r="11" spans="1:9" ht="13.5">
      <c r="A11" s="12">
        <v>3</v>
      </c>
      <c r="B11" s="13"/>
      <c r="C11" s="15"/>
      <c r="D11" s="15"/>
      <c r="E11" s="15"/>
      <c r="F11" s="15"/>
      <c r="G11" s="16"/>
      <c r="H11" s="13"/>
      <c r="I11" s="17"/>
    </row>
    <row r="12" spans="1:9" ht="13.5">
      <c r="A12" s="12">
        <v>4</v>
      </c>
      <c r="B12" s="13"/>
      <c r="C12" s="15"/>
      <c r="D12" s="15"/>
      <c r="E12" s="15"/>
      <c r="F12" s="15"/>
      <c r="G12" s="16"/>
      <c r="H12" s="13"/>
      <c r="I12" s="17"/>
    </row>
    <row r="13" spans="1:9" ht="13.5">
      <c r="A13" s="12">
        <v>5</v>
      </c>
      <c r="B13" s="13"/>
      <c r="C13" s="15"/>
      <c r="D13" s="15"/>
      <c r="E13" s="15"/>
      <c r="F13" s="15"/>
      <c r="G13" s="16"/>
      <c r="H13" s="13"/>
      <c r="I13" s="17"/>
    </row>
    <row r="14" spans="1:9" ht="13.5">
      <c r="A14" s="12">
        <v>6</v>
      </c>
      <c r="B14" s="13"/>
      <c r="C14" s="15"/>
      <c r="D14" s="15"/>
      <c r="E14" s="15"/>
      <c r="F14" s="15"/>
      <c r="G14" s="16"/>
      <c r="H14" s="13"/>
      <c r="I14" s="17"/>
    </row>
    <row r="15" spans="1:9" ht="13.5">
      <c r="A15" s="12">
        <v>7</v>
      </c>
      <c r="B15" s="13"/>
      <c r="C15" s="15"/>
      <c r="D15" s="15"/>
      <c r="E15" s="15"/>
      <c r="F15" s="15"/>
      <c r="G15" s="16"/>
      <c r="H15" s="13"/>
      <c r="I15" s="17"/>
    </row>
    <row r="16" spans="1:9" ht="13.5">
      <c r="A16" s="12">
        <v>8</v>
      </c>
      <c r="B16" s="13"/>
      <c r="C16" s="15"/>
      <c r="D16" s="15"/>
      <c r="E16" s="15"/>
      <c r="F16" s="15"/>
      <c r="G16" s="16"/>
      <c r="H16" s="13"/>
      <c r="I16" s="17"/>
    </row>
    <row r="17" spans="1:9" ht="13.5">
      <c r="A17" s="12">
        <v>9</v>
      </c>
      <c r="B17" s="13"/>
      <c r="C17" s="15"/>
      <c r="D17" s="15"/>
      <c r="E17" s="15"/>
      <c r="F17" s="15"/>
      <c r="G17" s="16"/>
      <c r="H17" s="13"/>
      <c r="I17" s="17"/>
    </row>
    <row r="18" spans="1:9" ht="13.5">
      <c r="A18" s="12">
        <v>10</v>
      </c>
      <c r="B18" s="13"/>
      <c r="C18" s="15"/>
      <c r="D18" s="15"/>
      <c r="E18" s="15"/>
      <c r="F18" s="15"/>
      <c r="G18" s="16"/>
      <c r="H18" s="13"/>
      <c r="I18" s="17"/>
    </row>
    <row r="19" spans="1:9" ht="13.5">
      <c r="A19" s="12">
        <v>11</v>
      </c>
      <c r="B19" s="13"/>
      <c r="C19" s="15"/>
      <c r="D19" s="15"/>
      <c r="E19" s="15"/>
      <c r="F19" s="15"/>
      <c r="G19" s="16"/>
      <c r="H19" s="13"/>
      <c r="I19" s="17"/>
    </row>
    <row r="20" spans="1:9" ht="13.5">
      <c r="A20" s="12">
        <v>12</v>
      </c>
      <c r="B20" s="13"/>
      <c r="C20" s="15"/>
      <c r="D20" s="15"/>
      <c r="E20" s="15"/>
      <c r="F20" s="15"/>
      <c r="G20" s="16"/>
      <c r="H20" s="13"/>
      <c r="I20" s="17"/>
    </row>
    <row r="21" spans="1:9" ht="13.5">
      <c r="A21" s="12">
        <v>13</v>
      </c>
      <c r="B21" s="13"/>
      <c r="C21" s="15"/>
      <c r="D21" s="15"/>
      <c r="E21" s="15"/>
      <c r="F21" s="15"/>
      <c r="G21" s="16"/>
      <c r="H21" s="13"/>
      <c r="I21" s="17"/>
    </row>
    <row r="22" spans="1:9" ht="13.5">
      <c r="A22" s="12">
        <v>14</v>
      </c>
      <c r="B22" s="13"/>
      <c r="C22" s="15"/>
      <c r="D22" s="15"/>
      <c r="E22" s="15"/>
      <c r="F22" s="15"/>
      <c r="G22" s="16"/>
      <c r="H22" s="13"/>
      <c r="I22" s="17"/>
    </row>
    <row r="23" spans="1:9" ht="13.5">
      <c r="A23" s="12">
        <v>15</v>
      </c>
      <c r="B23" s="13"/>
      <c r="C23" s="15"/>
      <c r="D23" s="15"/>
      <c r="E23" s="15"/>
      <c r="F23" s="15"/>
      <c r="G23" s="16"/>
      <c r="H23" s="13"/>
      <c r="I23" s="17"/>
    </row>
    <row r="24" spans="1:9" ht="13.5">
      <c r="A24" s="12">
        <v>16</v>
      </c>
      <c r="B24" s="13"/>
      <c r="C24" s="15"/>
      <c r="D24" s="15"/>
      <c r="E24" s="15"/>
      <c r="F24" s="15"/>
      <c r="G24" s="16"/>
      <c r="H24" s="13"/>
      <c r="I24" s="17"/>
    </row>
    <row r="25" spans="1:9" ht="13.5">
      <c r="A25" s="12">
        <v>17</v>
      </c>
      <c r="B25" s="13"/>
      <c r="C25" s="15"/>
      <c r="D25" s="15"/>
      <c r="E25" s="15"/>
      <c r="F25" s="15"/>
      <c r="G25" s="16"/>
      <c r="H25" s="13"/>
      <c r="I25" s="17"/>
    </row>
    <row r="26" spans="1:9" ht="13.5">
      <c r="A26" s="12">
        <v>18</v>
      </c>
      <c r="B26" s="13"/>
      <c r="C26" s="15"/>
      <c r="D26" s="15"/>
      <c r="E26" s="15"/>
      <c r="F26" s="15"/>
      <c r="G26" s="16"/>
      <c r="H26" s="13"/>
      <c r="I26" s="17"/>
    </row>
    <row r="27" spans="1:9" ht="13.5">
      <c r="A27" s="12">
        <v>19</v>
      </c>
      <c r="B27" s="13"/>
      <c r="C27" s="15"/>
      <c r="D27" s="15"/>
      <c r="E27" s="15"/>
      <c r="F27" s="15"/>
      <c r="G27" s="16"/>
      <c r="H27" s="13"/>
      <c r="I27" s="17"/>
    </row>
    <row r="28" spans="1:9" ht="13.5">
      <c r="A28" s="12">
        <v>20</v>
      </c>
      <c r="B28" s="13"/>
      <c r="C28" s="15"/>
      <c r="D28" s="15"/>
      <c r="E28" s="15"/>
      <c r="F28" s="15"/>
      <c r="G28" s="16"/>
      <c r="H28" s="13"/>
      <c r="I28" s="17"/>
    </row>
    <row r="29" spans="1:9" ht="13.5">
      <c r="A29" s="12">
        <v>21</v>
      </c>
      <c r="B29" s="13"/>
      <c r="C29" s="15"/>
      <c r="D29" s="15"/>
      <c r="E29" s="15"/>
      <c r="F29" s="15"/>
      <c r="G29" s="16"/>
      <c r="H29" s="13"/>
      <c r="I29" s="17"/>
    </row>
    <row r="30" spans="1:9" ht="13.5">
      <c r="A30" s="12">
        <v>22</v>
      </c>
      <c r="B30" s="13"/>
      <c r="C30" s="15"/>
      <c r="D30" s="15"/>
      <c r="E30" s="15"/>
      <c r="F30" s="15"/>
      <c r="G30" s="16"/>
      <c r="H30" s="13"/>
      <c r="I30" s="17"/>
    </row>
    <row r="31" spans="1:9" ht="13.5">
      <c r="A31" s="12">
        <v>23</v>
      </c>
      <c r="B31" s="13"/>
      <c r="C31" s="15"/>
      <c r="D31" s="15"/>
      <c r="E31" s="15"/>
      <c r="F31" s="15"/>
      <c r="G31" s="16"/>
      <c r="H31" s="13"/>
      <c r="I31" s="17"/>
    </row>
    <row r="32" spans="1:9" ht="13.5">
      <c r="A32" s="12">
        <v>24</v>
      </c>
      <c r="B32" s="13"/>
      <c r="C32" s="15"/>
      <c r="D32" s="15"/>
      <c r="E32" s="15"/>
      <c r="F32" s="15"/>
      <c r="G32" s="16"/>
      <c r="H32" s="13"/>
      <c r="I32" s="17"/>
    </row>
    <row r="33" spans="1:9" ht="13.5">
      <c r="A33" s="12">
        <v>25</v>
      </c>
      <c r="B33" s="13"/>
      <c r="C33" s="15"/>
      <c r="D33" s="15"/>
      <c r="E33" s="15"/>
      <c r="F33" s="15"/>
      <c r="G33" s="16"/>
      <c r="H33" s="13"/>
      <c r="I33" s="17"/>
    </row>
    <row r="34" spans="1:9" ht="13.5">
      <c r="A34" s="12">
        <v>26</v>
      </c>
      <c r="B34" s="13"/>
      <c r="C34" s="15"/>
      <c r="D34" s="15"/>
      <c r="E34" s="15"/>
      <c r="F34" s="15"/>
      <c r="G34" s="16"/>
      <c r="H34" s="13"/>
      <c r="I34" s="17"/>
    </row>
    <row r="35" spans="1:9" ht="13.5">
      <c r="A35" s="12">
        <v>27</v>
      </c>
      <c r="B35" s="13"/>
      <c r="C35" s="15"/>
      <c r="D35" s="15"/>
      <c r="E35" s="15"/>
      <c r="F35" s="15"/>
      <c r="G35" s="16"/>
      <c r="H35" s="13"/>
      <c r="I35" s="17"/>
    </row>
    <row r="36" spans="1:9" ht="13.5">
      <c r="A36" s="12">
        <v>28</v>
      </c>
      <c r="B36" s="13"/>
      <c r="C36" s="15"/>
      <c r="D36" s="15"/>
      <c r="E36" s="15"/>
      <c r="F36" s="15"/>
      <c r="G36" s="16"/>
      <c r="H36" s="13"/>
      <c r="I36" s="17"/>
    </row>
    <row r="37" spans="1:9" ht="13.5">
      <c r="A37" s="12">
        <v>29</v>
      </c>
      <c r="B37" s="13"/>
      <c r="C37" s="15"/>
      <c r="D37" s="15"/>
      <c r="E37" s="15"/>
      <c r="F37" s="15"/>
      <c r="G37" s="16"/>
      <c r="H37" s="13"/>
      <c r="I37" s="17"/>
    </row>
    <row r="38" spans="1:9" ht="13.5">
      <c r="A38" s="12">
        <v>30</v>
      </c>
      <c r="B38" s="13"/>
      <c r="C38" s="15"/>
      <c r="D38" s="15"/>
      <c r="E38" s="15"/>
      <c r="F38" s="15"/>
      <c r="G38" s="16"/>
      <c r="H38" s="13"/>
      <c r="I38" s="17"/>
    </row>
    <row r="39" spans="1:9" ht="13.5">
      <c r="A39" s="12">
        <v>31</v>
      </c>
      <c r="B39" s="13"/>
      <c r="C39" s="15"/>
      <c r="D39" s="15"/>
      <c r="E39" s="15"/>
      <c r="F39" s="15"/>
      <c r="G39" s="16"/>
      <c r="H39" s="13"/>
      <c r="I39" s="17"/>
    </row>
    <row r="40" spans="1:9" ht="13.5">
      <c r="A40" s="12">
        <v>32</v>
      </c>
      <c r="B40" s="13"/>
      <c r="C40" s="15"/>
      <c r="D40" s="15"/>
      <c r="E40" s="15"/>
      <c r="F40" s="15"/>
      <c r="G40" s="16"/>
      <c r="H40" s="13"/>
      <c r="I40" s="17"/>
    </row>
    <row r="41" spans="1:9" ht="13.5">
      <c r="A41" s="12">
        <v>33</v>
      </c>
      <c r="B41" s="13"/>
      <c r="C41" s="15"/>
      <c r="D41" s="15"/>
      <c r="E41" s="15"/>
      <c r="F41" s="15"/>
      <c r="G41" s="16"/>
      <c r="H41" s="13"/>
      <c r="I41" s="17"/>
    </row>
    <row r="42" spans="1:9" ht="13.5">
      <c r="A42" s="12">
        <v>34</v>
      </c>
      <c r="B42" s="13"/>
      <c r="C42" s="15"/>
      <c r="D42" s="15"/>
      <c r="E42" s="15"/>
      <c r="F42" s="15"/>
      <c r="G42" s="16"/>
      <c r="H42" s="13"/>
      <c r="I42" s="17"/>
    </row>
    <row r="43" spans="1:9" ht="13.5">
      <c r="A43" s="12">
        <v>35</v>
      </c>
      <c r="B43" s="13"/>
      <c r="C43" s="15"/>
      <c r="D43" s="15"/>
      <c r="E43" s="15"/>
      <c r="F43" s="15"/>
      <c r="G43" s="16"/>
      <c r="H43" s="13"/>
      <c r="I43" s="17"/>
    </row>
    <row r="44" spans="1:9" ht="13.5">
      <c r="A44" s="12">
        <v>36</v>
      </c>
      <c r="B44" s="13"/>
      <c r="C44" s="15"/>
      <c r="D44" s="15"/>
      <c r="E44" s="15"/>
      <c r="F44" s="15"/>
      <c r="G44" s="16"/>
      <c r="H44" s="13"/>
      <c r="I44" s="17"/>
    </row>
    <row r="45" spans="1:9" ht="13.5">
      <c r="A45" s="12">
        <v>37</v>
      </c>
      <c r="B45" s="13"/>
      <c r="C45" s="15"/>
      <c r="D45" s="15"/>
      <c r="E45" s="15"/>
      <c r="F45" s="15"/>
      <c r="G45" s="16"/>
      <c r="H45" s="13"/>
      <c r="I45" s="17"/>
    </row>
    <row r="46" spans="1:9" ht="13.5">
      <c r="A46" s="12">
        <v>38</v>
      </c>
      <c r="B46" s="13"/>
      <c r="C46" s="15"/>
      <c r="D46" s="15"/>
      <c r="E46" s="15"/>
      <c r="F46" s="15"/>
      <c r="G46" s="16"/>
      <c r="H46" s="13"/>
      <c r="I46" s="17"/>
    </row>
    <row r="47" spans="1:9" ht="13.5">
      <c r="A47" s="12">
        <v>39</v>
      </c>
      <c r="B47" s="13"/>
      <c r="C47" s="15"/>
      <c r="D47" s="15"/>
      <c r="E47" s="15"/>
      <c r="F47" s="15"/>
      <c r="G47" s="16"/>
      <c r="H47" s="13"/>
      <c r="I47" s="17"/>
    </row>
    <row r="48" spans="1:9" ht="13.5">
      <c r="A48" s="12">
        <v>40</v>
      </c>
      <c r="B48" s="13"/>
      <c r="C48" s="15"/>
      <c r="D48" s="15"/>
      <c r="E48" s="15"/>
      <c r="F48" s="15"/>
      <c r="G48" s="16"/>
      <c r="H48" s="13"/>
      <c r="I48" s="17"/>
    </row>
    <row r="49" spans="1:9" ht="13.5">
      <c r="A49" s="12">
        <v>41</v>
      </c>
      <c r="B49" s="13"/>
      <c r="C49" s="15"/>
      <c r="D49" s="15"/>
      <c r="E49" s="15"/>
      <c r="F49" s="15"/>
      <c r="G49" s="16"/>
      <c r="H49" s="13"/>
      <c r="I49" s="17"/>
    </row>
    <row r="50" spans="1:9" ht="13.5">
      <c r="A50" s="12">
        <v>42</v>
      </c>
      <c r="B50" s="13"/>
      <c r="C50" s="15"/>
      <c r="D50" s="15"/>
      <c r="E50" s="15"/>
      <c r="F50" s="15"/>
      <c r="G50" s="16"/>
      <c r="H50" s="13"/>
      <c r="I50" s="17"/>
    </row>
    <row r="51" spans="1:9" ht="13.5">
      <c r="A51" s="12">
        <v>43</v>
      </c>
      <c r="B51" s="13"/>
      <c r="C51" s="15"/>
      <c r="D51" s="15"/>
      <c r="E51" s="15"/>
      <c r="F51" s="15"/>
      <c r="G51" s="16"/>
      <c r="H51" s="13"/>
      <c r="I51" s="17"/>
    </row>
    <row r="52" spans="1:9" ht="13.5">
      <c r="A52" s="12">
        <v>44</v>
      </c>
      <c r="B52" s="13"/>
      <c r="C52" s="15"/>
      <c r="D52" s="15"/>
      <c r="E52" s="15"/>
      <c r="F52" s="15"/>
      <c r="G52" s="16"/>
      <c r="H52" s="13"/>
      <c r="I52" s="17"/>
    </row>
    <row r="53" spans="1:9" ht="13.5">
      <c r="A53" s="12">
        <v>45</v>
      </c>
      <c r="B53" s="13"/>
      <c r="C53" s="15"/>
      <c r="D53" s="15"/>
      <c r="E53" s="15"/>
      <c r="F53" s="15"/>
      <c r="G53" s="16"/>
      <c r="H53" s="13"/>
      <c r="I53" s="17"/>
    </row>
    <row r="54" spans="1:9" ht="13.5">
      <c r="A54" s="12">
        <v>46</v>
      </c>
      <c r="B54" s="13"/>
      <c r="C54" s="15"/>
      <c r="D54" s="15"/>
      <c r="E54" s="15"/>
      <c r="F54" s="15"/>
      <c r="G54" s="16"/>
      <c r="H54" s="13"/>
      <c r="I54" s="17"/>
    </row>
    <row r="55" spans="1:9" ht="13.5">
      <c r="A55" s="12">
        <v>47</v>
      </c>
      <c r="B55" s="13"/>
      <c r="C55" s="15"/>
      <c r="D55" s="15"/>
      <c r="E55" s="15"/>
      <c r="F55" s="15"/>
      <c r="G55" s="16"/>
      <c r="H55" s="13"/>
      <c r="I55" s="17"/>
    </row>
    <row r="56" spans="1:9" ht="13.5">
      <c r="A56" s="12">
        <v>48</v>
      </c>
      <c r="B56" s="13"/>
      <c r="C56" s="15"/>
      <c r="D56" s="15"/>
      <c r="E56" s="15"/>
      <c r="F56" s="15"/>
      <c r="G56" s="16"/>
      <c r="H56" s="13"/>
      <c r="I56" s="17"/>
    </row>
    <row r="57" spans="1:9" ht="13.5">
      <c r="A57" s="12">
        <v>49</v>
      </c>
      <c r="B57" s="13"/>
      <c r="C57" s="15"/>
      <c r="D57" s="15"/>
      <c r="E57" s="15"/>
      <c r="F57" s="15"/>
      <c r="G57" s="16"/>
      <c r="H57" s="13"/>
      <c r="I57" s="17"/>
    </row>
    <row r="58" spans="1:9" ht="13.5">
      <c r="A58" s="12">
        <v>50</v>
      </c>
      <c r="B58" s="13"/>
      <c r="C58" s="15"/>
      <c r="D58" s="15"/>
      <c r="E58" s="15"/>
      <c r="F58" s="15"/>
      <c r="G58" s="16"/>
      <c r="H58" s="13"/>
      <c r="I58" s="17"/>
    </row>
    <row r="59" spans="1:9" ht="13.5">
      <c r="A59" s="12">
        <v>51</v>
      </c>
      <c r="B59" s="13"/>
      <c r="C59" s="15"/>
      <c r="D59" s="15"/>
      <c r="E59" s="15"/>
      <c r="F59" s="15"/>
      <c r="G59" s="16"/>
      <c r="H59" s="13"/>
      <c r="I59" s="17"/>
    </row>
    <row r="60" spans="1:9" ht="13.5">
      <c r="A60" s="12">
        <v>52</v>
      </c>
      <c r="B60" s="13"/>
      <c r="C60" s="15"/>
      <c r="D60" s="15"/>
      <c r="E60" s="15"/>
      <c r="F60" s="15"/>
      <c r="G60" s="16"/>
      <c r="H60" s="13"/>
      <c r="I60" s="17"/>
    </row>
    <row r="61" spans="1:9" ht="13.5">
      <c r="A61" s="12">
        <v>53</v>
      </c>
      <c r="B61" s="13"/>
      <c r="C61" s="15"/>
      <c r="D61" s="15"/>
      <c r="E61" s="15"/>
      <c r="F61" s="15"/>
      <c r="G61" s="16"/>
      <c r="H61" s="13"/>
      <c r="I61" s="17"/>
    </row>
    <row r="62" spans="1:9" ht="13.5">
      <c r="A62" s="12">
        <v>54</v>
      </c>
      <c r="B62" s="13"/>
      <c r="C62" s="15"/>
      <c r="D62" s="15"/>
      <c r="E62" s="15"/>
      <c r="F62" s="15"/>
      <c r="G62" s="16"/>
      <c r="H62" s="13"/>
      <c r="I62" s="17"/>
    </row>
    <row r="63" spans="1:9" ht="13.5">
      <c r="A63" s="12">
        <v>55</v>
      </c>
      <c r="B63" s="13"/>
      <c r="C63" s="15"/>
      <c r="D63" s="15"/>
      <c r="E63" s="15"/>
      <c r="F63" s="15"/>
      <c r="G63" s="16"/>
      <c r="H63" s="13"/>
      <c r="I63" s="17"/>
    </row>
    <row r="64" spans="1:9" ht="13.5">
      <c r="A64" s="12">
        <v>56</v>
      </c>
      <c r="B64" s="13"/>
      <c r="C64" s="15"/>
      <c r="D64" s="15"/>
      <c r="E64" s="15"/>
      <c r="F64" s="15"/>
      <c r="G64" s="16"/>
      <c r="H64" s="13"/>
      <c r="I64" s="17"/>
    </row>
    <row r="65" spans="1:9" ht="13.5">
      <c r="A65" s="12">
        <v>57</v>
      </c>
      <c r="B65" s="13"/>
      <c r="C65" s="15"/>
      <c r="D65" s="15"/>
      <c r="E65" s="15"/>
      <c r="F65" s="15"/>
      <c r="G65" s="16"/>
      <c r="H65" s="13"/>
      <c r="I65" s="17"/>
    </row>
    <row r="66" spans="1:9" ht="13.5">
      <c r="A66" s="12">
        <v>58</v>
      </c>
      <c r="B66" s="13"/>
      <c r="C66" s="15"/>
      <c r="D66" s="15"/>
      <c r="E66" s="15"/>
      <c r="F66" s="15"/>
      <c r="G66" s="16"/>
      <c r="H66" s="13"/>
      <c r="I66" s="17"/>
    </row>
    <row r="67" spans="1:9" ht="13.5">
      <c r="A67" s="12">
        <v>59</v>
      </c>
      <c r="B67" s="13"/>
      <c r="C67" s="15"/>
      <c r="D67" s="15"/>
      <c r="E67" s="15"/>
      <c r="F67" s="15"/>
      <c r="G67" s="16"/>
      <c r="H67" s="13"/>
      <c r="I67" s="17"/>
    </row>
    <row r="68" spans="1:9" ht="13.5">
      <c r="A68" s="12">
        <v>60</v>
      </c>
      <c r="B68" s="13"/>
      <c r="C68" s="15"/>
      <c r="D68" s="15"/>
      <c r="E68" s="15"/>
      <c r="F68" s="15"/>
      <c r="G68" s="16"/>
      <c r="H68" s="13"/>
      <c r="I68" s="17"/>
    </row>
    <row r="69" spans="1:9" ht="13.5">
      <c r="A69" s="12">
        <v>61</v>
      </c>
      <c r="B69" s="13"/>
      <c r="C69" s="15"/>
      <c r="D69" s="15"/>
      <c r="E69" s="15"/>
      <c r="F69" s="15"/>
      <c r="G69" s="16"/>
      <c r="H69" s="13"/>
      <c r="I69" s="17"/>
    </row>
    <row r="70" spans="1:9" ht="13.5">
      <c r="A70" s="12">
        <v>62</v>
      </c>
      <c r="B70" s="13"/>
      <c r="C70" s="15"/>
      <c r="D70" s="15"/>
      <c r="E70" s="15"/>
      <c r="F70" s="15"/>
      <c r="G70" s="16"/>
      <c r="H70" s="13"/>
      <c r="I70" s="17"/>
    </row>
    <row r="71" spans="1:9" ht="13.5">
      <c r="A71" s="12">
        <v>63</v>
      </c>
      <c r="B71" s="13"/>
      <c r="C71" s="15"/>
      <c r="D71" s="15"/>
      <c r="E71" s="15"/>
      <c r="F71" s="15"/>
      <c r="G71" s="16"/>
      <c r="H71" s="13"/>
      <c r="I71" s="17"/>
    </row>
    <row r="72" spans="1:9" ht="13.5">
      <c r="A72" s="12">
        <v>64</v>
      </c>
      <c r="B72" s="13"/>
      <c r="C72" s="15"/>
      <c r="D72" s="15"/>
      <c r="E72" s="15"/>
      <c r="F72" s="15"/>
      <c r="G72" s="16"/>
      <c r="H72" s="13"/>
      <c r="I72" s="17"/>
    </row>
    <row r="73" spans="1:9" ht="13.5">
      <c r="A73" s="12">
        <v>65</v>
      </c>
      <c r="B73" s="13"/>
      <c r="C73" s="15"/>
      <c r="D73" s="15"/>
      <c r="E73" s="15"/>
      <c r="F73" s="15"/>
      <c r="G73" s="16"/>
      <c r="H73" s="13"/>
      <c r="I73" s="17"/>
    </row>
    <row r="74" spans="1:9" ht="13.5">
      <c r="A74" s="12">
        <v>66</v>
      </c>
      <c r="B74" s="13"/>
      <c r="C74" s="15"/>
      <c r="D74" s="15"/>
      <c r="E74" s="15"/>
      <c r="F74" s="15"/>
      <c r="G74" s="16"/>
      <c r="H74" s="13"/>
      <c r="I74" s="17"/>
    </row>
    <row r="75" spans="1:9" ht="13.5">
      <c r="A75" s="12">
        <v>67</v>
      </c>
      <c r="B75" s="13"/>
      <c r="C75" s="15"/>
      <c r="D75" s="15"/>
      <c r="E75" s="15"/>
      <c r="F75" s="15"/>
      <c r="G75" s="16"/>
      <c r="H75" s="13"/>
      <c r="I75" s="17"/>
    </row>
    <row r="76" spans="1:9" ht="13.5">
      <c r="A76" s="12">
        <v>68</v>
      </c>
      <c r="B76" s="13"/>
      <c r="C76" s="15"/>
      <c r="D76" s="15"/>
      <c r="E76" s="15"/>
      <c r="F76" s="15"/>
      <c r="G76" s="16"/>
      <c r="H76" s="13"/>
      <c r="I76" s="17"/>
    </row>
    <row r="77" spans="1:9" ht="13.5">
      <c r="A77" s="12">
        <v>69</v>
      </c>
      <c r="B77" s="13"/>
      <c r="C77" s="15"/>
      <c r="D77" s="15"/>
      <c r="E77" s="15"/>
      <c r="F77" s="15"/>
      <c r="G77" s="16"/>
      <c r="H77" s="13"/>
      <c r="I77" s="17"/>
    </row>
    <row r="78" spans="1:9" ht="13.5">
      <c r="A78" s="12">
        <v>70</v>
      </c>
      <c r="B78" s="13"/>
      <c r="C78" s="15"/>
      <c r="D78" s="15"/>
      <c r="E78" s="15"/>
      <c r="F78" s="15"/>
      <c r="G78" s="16"/>
      <c r="H78" s="13"/>
      <c r="I78" s="17"/>
    </row>
    <row r="79" spans="1:9" ht="13.5">
      <c r="A79" s="12">
        <v>71</v>
      </c>
      <c r="B79" s="13"/>
      <c r="C79" s="15"/>
      <c r="D79" s="15"/>
      <c r="E79" s="15"/>
      <c r="F79" s="15"/>
      <c r="G79" s="16"/>
      <c r="H79" s="13"/>
      <c r="I79" s="17"/>
    </row>
    <row r="80" spans="1:9" ht="13.5">
      <c r="A80" s="12">
        <v>72</v>
      </c>
      <c r="B80" s="13"/>
      <c r="C80" s="15"/>
      <c r="D80" s="15"/>
      <c r="E80" s="15"/>
      <c r="F80" s="15"/>
      <c r="G80" s="16"/>
      <c r="H80" s="13"/>
      <c r="I80" s="17"/>
    </row>
    <row r="81" spans="1:9" ht="13.5">
      <c r="A81" s="12">
        <v>73</v>
      </c>
      <c r="B81" s="13"/>
      <c r="C81" s="15"/>
      <c r="D81" s="15"/>
      <c r="E81" s="15"/>
      <c r="F81" s="15"/>
      <c r="G81" s="16"/>
      <c r="H81" s="13"/>
      <c r="I81" s="17"/>
    </row>
    <row r="82" spans="1:9" ht="13.5">
      <c r="A82" s="12">
        <v>74</v>
      </c>
      <c r="B82" s="13"/>
      <c r="C82" s="15"/>
      <c r="D82" s="15"/>
      <c r="E82" s="15"/>
      <c r="F82" s="15"/>
      <c r="G82" s="16"/>
      <c r="H82" s="13"/>
      <c r="I82" s="17"/>
    </row>
    <row r="83" spans="1:9" ht="13.5">
      <c r="A83" s="12">
        <v>75</v>
      </c>
      <c r="B83" s="13"/>
      <c r="C83" s="15"/>
      <c r="D83" s="15"/>
      <c r="E83" s="15"/>
      <c r="F83" s="15"/>
      <c r="G83" s="16"/>
      <c r="H83" s="13"/>
      <c r="I83" s="17"/>
    </row>
    <row r="84" spans="1:9" ht="13.5">
      <c r="A84" s="12">
        <v>76</v>
      </c>
      <c r="B84" s="13"/>
      <c r="C84" s="15"/>
      <c r="D84" s="15"/>
      <c r="E84" s="15"/>
      <c r="F84" s="15"/>
      <c r="G84" s="16"/>
      <c r="H84" s="13"/>
      <c r="I84" s="17"/>
    </row>
    <row r="85" spans="1:9" ht="13.5">
      <c r="A85" s="12">
        <v>77</v>
      </c>
      <c r="B85" s="13"/>
      <c r="C85" s="15"/>
      <c r="D85" s="15"/>
      <c r="E85" s="15"/>
      <c r="F85" s="15"/>
      <c r="G85" s="16"/>
      <c r="H85" s="13"/>
      <c r="I85" s="17"/>
    </row>
    <row r="86" spans="1:9" ht="13.5">
      <c r="A86" s="12">
        <v>78</v>
      </c>
      <c r="B86" s="13"/>
      <c r="C86" s="15"/>
      <c r="D86" s="15"/>
      <c r="E86" s="15"/>
      <c r="F86" s="15"/>
      <c r="G86" s="16"/>
      <c r="H86" s="13"/>
      <c r="I86" s="17"/>
    </row>
    <row r="87" spans="1:9" ht="13.5">
      <c r="A87" s="12">
        <v>79</v>
      </c>
      <c r="B87" s="13"/>
      <c r="C87" s="15"/>
      <c r="D87" s="15"/>
      <c r="E87" s="15"/>
      <c r="F87" s="15"/>
      <c r="G87" s="16"/>
      <c r="H87" s="13"/>
      <c r="I87" s="17"/>
    </row>
    <row r="88" spans="1:9" ht="13.5">
      <c r="A88" s="12">
        <v>80</v>
      </c>
      <c r="B88" s="13"/>
      <c r="C88" s="15"/>
      <c r="D88" s="15"/>
      <c r="E88" s="15"/>
      <c r="F88" s="15"/>
      <c r="G88" s="16"/>
      <c r="H88" s="13"/>
      <c r="I88" s="17"/>
    </row>
    <row r="89" spans="1:9" ht="13.5">
      <c r="A89" s="12">
        <v>81</v>
      </c>
      <c r="B89" s="13"/>
      <c r="C89" s="15"/>
      <c r="D89" s="15"/>
      <c r="E89" s="15"/>
      <c r="F89" s="15"/>
      <c r="G89" s="16"/>
      <c r="H89" s="13"/>
      <c r="I89" s="17"/>
    </row>
    <row r="90" spans="1:9" ht="13.5">
      <c r="A90" s="18">
        <v>82</v>
      </c>
      <c r="B90" s="19"/>
      <c r="C90" s="20"/>
      <c r="D90" s="20"/>
      <c r="E90" s="20"/>
      <c r="F90" s="20"/>
      <c r="G90" s="21"/>
      <c r="H90" s="19"/>
      <c r="I90" s="22"/>
    </row>
    <row r="91" spans="1:9" ht="13.5">
      <c r="A91" s="11"/>
    </row>
    <row r="92" spans="1:9" ht="13.5">
      <c r="A92" s="11"/>
    </row>
    <row r="93" spans="1:9" ht="13.5">
      <c r="A93" s="11"/>
    </row>
    <row r="94" spans="1:9" ht="13.5">
      <c r="A94" s="11"/>
    </row>
    <row r="95" spans="1:9" ht="13.5">
      <c r="A95" s="11"/>
    </row>
    <row r="96" spans="1:9" ht="13.5">
      <c r="A96" s="11"/>
    </row>
    <row r="97" spans="1:1" ht="13.5">
      <c r="A97" s="11"/>
    </row>
    <row r="98" spans="1:1" ht="13.5">
      <c r="A98" s="11"/>
    </row>
    <row r="99" spans="1:1" ht="13.5">
      <c r="A99" s="11"/>
    </row>
    <row r="100" spans="1:1" ht="13.5">
      <c r="A100" s="11"/>
    </row>
    <row r="101" spans="1:1" ht="13.5">
      <c r="A101" s="11"/>
    </row>
    <row r="102" spans="1:1" ht="13.5">
      <c r="A102" s="11"/>
    </row>
    <row r="103" spans="1:1" ht="13.5">
      <c r="A103" s="11"/>
    </row>
    <row r="104" spans="1:1" ht="13.5">
      <c r="A104" s="11"/>
    </row>
    <row r="105" spans="1:1" ht="13.5">
      <c r="A105" s="11"/>
    </row>
    <row r="106" spans="1:1" ht="13.5">
      <c r="A106" s="11"/>
    </row>
    <row r="107" spans="1:1" ht="13.5">
      <c r="A107" s="11"/>
    </row>
    <row r="108" spans="1:1" ht="13.5">
      <c r="A108" s="11"/>
    </row>
    <row r="109" spans="1:1" ht="13.5">
      <c r="A109" s="11"/>
    </row>
    <row r="110" spans="1:1" ht="13.5">
      <c r="A110" s="11"/>
    </row>
    <row r="111" spans="1:1" ht="13.5">
      <c r="A111" s="11"/>
    </row>
    <row r="112" spans="1:1" ht="13.5">
      <c r="A112" s="11"/>
    </row>
    <row r="113" spans="1:1" ht="13.5">
      <c r="A113" s="11"/>
    </row>
    <row r="114" spans="1:1" ht="13.5">
      <c r="A114" s="11"/>
    </row>
    <row r="1048566" s="6" customFormat="1" ht="13.5"/>
    <row r="1048567" s="6" customFormat="1" ht="13.5"/>
    <row r="1048568" s="6" customFormat="1" ht="13.5"/>
    <row r="1048569" s="6" customFormat="1" ht="13.5"/>
    <row r="1048570" s="6" customFormat="1" ht="13.5"/>
    <row r="1048571" s="6" customFormat="1" ht="13.5"/>
    <row r="1048572" s="6" customFormat="1" ht="13.5"/>
    <row r="1048573" s="6" customFormat="1" ht="13.5"/>
    <row r="1048574" s="6" customFormat="1" ht="13.5"/>
    <row r="1048575" s="6" customFormat="1" ht="13.5"/>
    <row r="1048576" s="6" customFormat="1" ht="13.5"/>
  </sheetData>
  <mergeCells count="4">
    <mergeCell ref="A2:I2"/>
    <mergeCell ref="A5:B5"/>
    <mergeCell ref="C5:E5"/>
    <mergeCell ref="G5:H5"/>
  </mergeCells>
  <printOptions horizontalCentered="1"/>
  <pageMargins left="0.39374999999999999" right="0.39374999999999999" top="0.39374999999999999" bottom="0.39374999999999999" header="0.511811023622047" footer="0.511811023622047"/>
  <pageSetup paperSize="9" scale="40" orientation="portrait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679430-2D6C-4560-A934-46BBAE8729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MEMBRES</vt:lpstr>
      <vt:lpstr>INVENTAIRE</vt:lpstr>
      <vt:lpstr>Entrée</vt:lpstr>
      <vt:lpstr>Sortie</vt:lpstr>
      <vt:lpstr>MEMBRES!Zone_d_impression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LEGRAND</dc:creator>
  <cp:lastModifiedBy>Florence LEGRAND</cp:lastModifiedBy>
  <cp:lastPrinted>2026-05-04T15:32:46Z</cp:lastPrinted>
  <dcterms:created xsi:type="dcterms:W3CDTF">2025-10-20T09:00:31Z</dcterms:created>
  <dcterms:modified xsi:type="dcterms:W3CDTF">2026-05-10T13:23:58Z</dcterms:modified>
</cp:coreProperties>
</file>