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krame\Desktop\"/>
    </mc:Choice>
  </mc:AlternateContent>
  <xr:revisionPtr revIDLastSave="0" documentId="8_{AD1DD0F5-DF6D-4B08-A177-0CA773898D4D}" xr6:coauthVersionLast="47" xr6:coauthVersionMax="47" xr10:uidLastSave="{00000000-0000-0000-0000-000000000000}"/>
  <bookViews>
    <workbookView xWindow="-120" yWindow="-120" windowWidth="29040" windowHeight="15720" xr2:uid="{96F8641D-F410-4D9F-8CB8-2070F983A877}"/>
  </bookViews>
  <sheets>
    <sheet name="MEMBRES" sheetId="1" r:id="rId1"/>
  </sheets>
  <externalReferences>
    <externalReference r:id="rId2"/>
  </externalReferences>
  <definedNames>
    <definedName name="_xlnm._FilterDatabase" localSheetId="0" hidden="1">MEMBRES!$A$7:$O$67</definedName>
    <definedName name="Article">#REF!</definedName>
    <definedName name="Entrée">Membres[Date
d’entrée]</definedName>
    <definedName name="Prix_unitaire">#REF!</definedName>
    <definedName name="Référence">#REF!</definedName>
    <definedName name="Sortie">Membres[Date
de sortie]</definedName>
    <definedName name="_xlnm.Print_Area" localSheetId="0">MEMBRES!$A$1:$O$63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0" i="1" l="1" a="1"/>
  <c r="L10" i="1" s="1"/>
  <c r="L11" i="1" a="1"/>
  <c r="L11" i="1" s="1"/>
  <c r="L12" i="1" a="1"/>
  <c r="L12" i="1" s="1"/>
  <c r="L13" i="1" a="1"/>
  <c r="L13" i="1" s="1"/>
  <c r="L14" i="1" a="1"/>
  <c r="L14" i="1" s="1"/>
  <c r="L15" i="1" a="1"/>
  <c r="L15" i="1" s="1"/>
  <c r="L16" i="1" a="1"/>
  <c r="L16" i="1"/>
  <c r="L17" i="1" a="1"/>
  <c r="L17" i="1" s="1"/>
  <c r="L18" i="1" a="1"/>
  <c r="L18" i="1" s="1"/>
  <c r="L19" i="1" a="1"/>
  <c r="L19" i="1" s="1"/>
  <c r="L20" i="1" a="1"/>
  <c r="L20" i="1" s="1"/>
  <c r="L21" i="1" a="1"/>
  <c r="L21" i="1" s="1"/>
  <c r="L22" i="1" a="1"/>
  <c r="L22" i="1" s="1"/>
  <c r="L23" i="1" a="1"/>
  <c r="L23" i="1" s="1"/>
  <c r="L24" i="1" a="1"/>
  <c r="L24" i="1"/>
  <c r="L25" i="1" a="1"/>
  <c r="L25" i="1" s="1"/>
  <c r="L26" i="1" a="1"/>
  <c r="L26" i="1" s="1"/>
  <c r="L27" i="1" a="1"/>
  <c r="L27" i="1" s="1"/>
  <c r="L28" i="1" a="1"/>
  <c r="L28" i="1" s="1"/>
  <c r="L29" i="1" a="1"/>
  <c r="L29" i="1" s="1"/>
  <c r="L30" i="1" a="1"/>
  <c r="L30" i="1" s="1"/>
  <c r="L31" i="1" a="1"/>
  <c r="L31" i="1" s="1"/>
  <c r="L32" i="1" a="1"/>
  <c r="L32" i="1"/>
  <c r="L33" i="1" a="1"/>
  <c r="L33" i="1" s="1"/>
  <c r="L34" i="1" a="1"/>
  <c r="L34" i="1" s="1"/>
  <c r="L35" i="1" a="1"/>
  <c r="L35" i="1" s="1"/>
  <c r="L36" i="1" a="1"/>
  <c r="L36" i="1" s="1"/>
  <c r="L37" i="1" a="1"/>
  <c r="L37" i="1" s="1"/>
  <c r="L38" i="1" a="1"/>
  <c r="L38" i="1" s="1"/>
  <c r="L39" i="1" a="1"/>
  <c r="L39" i="1" s="1"/>
  <c r="L40" i="1" a="1"/>
  <c r="L40" i="1"/>
  <c r="L41" i="1" a="1"/>
  <c r="L41" i="1" s="1"/>
  <c r="L42" i="1" a="1"/>
  <c r="L42" i="1" s="1"/>
  <c r="L43" i="1" a="1"/>
  <c r="L43" i="1" s="1"/>
  <c r="L44" i="1" a="1"/>
  <c r="L44" i="1" s="1"/>
  <c r="L45" i="1" a="1"/>
  <c r="L45" i="1" s="1"/>
  <c r="L46" i="1" a="1"/>
  <c r="L46" i="1" s="1"/>
  <c r="L47" i="1" a="1"/>
  <c r="L47" i="1" s="1"/>
  <c r="L48" i="1" a="1"/>
  <c r="L48" i="1"/>
  <c r="L49" i="1" a="1"/>
  <c r="L49" i="1" s="1"/>
  <c r="L50" i="1" a="1"/>
  <c r="L50" i="1" s="1"/>
  <c r="L51" i="1" a="1"/>
  <c r="L51" i="1" s="1"/>
  <c r="L52" i="1" a="1"/>
  <c r="L52" i="1" s="1"/>
  <c r="L53" i="1" a="1"/>
  <c r="L53" i="1" s="1"/>
  <c r="L54" i="1" a="1"/>
  <c r="L54" i="1" s="1"/>
  <c r="L55" i="1" a="1"/>
  <c r="L55" i="1" s="1"/>
  <c r="L56" i="1" a="1"/>
  <c r="L56" i="1"/>
  <c r="L57" i="1" a="1"/>
  <c r="L57" i="1" s="1"/>
  <c r="L58" i="1" a="1"/>
  <c r="L58" i="1" s="1"/>
  <c r="L59" i="1" a="1"/>
  <c r="L59" i="1" s="1"/>
  <c r="L60" i="1" a="1"/>
  <c r="L60" i="1" s="1"/>
  <c r="L61" i="1" a="1"/>
  <c r="L61" i="1" s="1"/>
  <c r="L62" i="1" a="1"/>
  <c r="L62" i="1" s="1"/>
  <c r="L63" i="1" a="1"/>
  <c r="L63" i="1" s="1"/>
  <c r="L64" i="1" a="1"/>
  <c r="L64" i="1"/>
  <c r="L65" i="1" a="1"/>
  <c r="L65" i="1" s="1"/>
  <c r="L66" i="1" a="1"/>
  <c r="L66" i="1" s="1"/>
  <c r="L67" i="1" a="1"/>
  <c r="L67" i="1" s="1"/>
  <c r="L8" i="1" a="1"/>
  <c r="L8" i="1" s="1"/>
  <c r="O68" i="1"/>
  <c r="N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L9" i="1" a="1"/>
  <c r="L9" i="1" s="1"/>
  <c r="K9" i="1"/>
  <c r="K8" i="1"/>
  <c r="O4" i="1"/>
  <c r="N4" i="1"/>
  <c r="M4" i="1"/>
  <c r="L4" i="1"/>
  <c r="H3" i="1"/>
  <c r="H2" i="1"/>
  <c r="H4" i="1" l="1"/>
  <c r="K2" i="1"/>
  <c r="K3" i="1"/>
  <c r="J2" i="1"/>
  <c r="J3" i="1"/>
  <c r="J4" i="1" l="1"/>
  <c r="K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<sst xmlns="http://schemas.openxmlformats.org/spreadsheetml/2006/main" count="102" uniqueCount="33">
  <si>
    <r>
      <rPr>
        <b/>
        <sz val="18"/>
        <rFont val="Liberation Serif"/>
        <family val="1"/>
      </rPr>
      <t>La pétanque Saint-Ouennaise</t>
    </r>
    <r>
      <rPr>
        <sz val="12"/>
        <rFont val="Wingdings"/>
        <charset val="2"/>
      </rPr>
      <t xml:space="preserve">
</t>
    </r>
    <r>
      <rPr>
        <b/>
        <sz val="14"/>
        <rFont val="Wingdings"/>
        <charset val="2"/>
      </rPr>
      <t>.</t>
    </r>
    <r>
      <rPr>
        <sz val="14"/>
        <rFont val="Liberation Serif"/>
        <family val="1"/>
      </rPr>
      <t xml:space="preserve"> 59, rue Pasteur
80610 SAINT-OUEN
</t>
    </r>
    <r>
      <rPr>
        <b/>
        <sz val="14"/>
        <rFont val="Webdings"/>
        <family val="1"/>
        <charset val="2"/>
      </rPr>
      <t>È</t>
    </r>
    <r>
      <rPr>
        <sz val="14"/>
        <rFont val="Liberation Serif"/>
        <family val="1"/>
      </rPr>
      <t xml:space="preserve"> </t>
    </r>
    <r>
      <rPr>
        <b/>
        <sz val="14"/>
        <rFont val="Liberation Serif"/>
        <family val="1"/>
      </rPr>
      <t xml:space="preserve">06.78.08.42.03
</t>
    </r>
    <r>
      <rPr>
        <b/>
        <sz val="14"/>
        <rFont val="Webdings"/>
        <family val="1"/>
        <charset val="2"/>
      </rPr>
      <t></t>
    </r>
    <r>
      <rPr>
        <b/>
        <sz val="12.6"/>
        <rFont val="Liberation Serif"/>
        <family val="1"/>
      </rPr>
      <t xml:space="preserve">   </t>
    </r>
    <r>
      <rPr>
        <b/>
        <sz val="14"/>
        <color rgb="FF5AAAAE"/>
        <rFont val="Liberation Serif"/>
        <family val="1"/>
      </rPr>
      <t xml:space="preserve"> saint-ouen.petanque@outlook.fr</t>
    </r>
  </si>
  <si>
    <t>Année de Licence</t>
  </si>
  <si>
    <t>Vétérans</t>
  </si>
  <si>
    <t>Séniors</t>
  </si>
  <si>
    <t>Juniors</t>
  </si>
  <si>
    <t>Cadets</t>
  </si>
  <si>
    <t>Benjamins</t>
  </si>
  <si>
    <t>Minimes</t>
  </si>
  <si>
    <t>Nombre d'entrée</t>
  </si>
  <si>
    <t>HOMMES</t>
  </si>
  <si>
    <t>Nombre de sortie</t>
  </si>
  <si>
    <t>FEMMES</t>
  </si>
  <si>
    <t>Nombre de Licenciés au</t>
  </si>
  <si>
    <t>TOTAL</t>
  </si>
  <si>
    <t>N° Licence</t>
  </si>
  <si>
    <t>Civilité</t>
  </si>
  <si>
    <t>Nom</t>
  </si>
  <si>
    <t>Prénom</t>
  </si>
  <si>
    <t>Adresse</t>
  </si>
  <si>
    <t>Code
Postale</t>
  </si>
  <si>
    <t>Ville</t>
  </si>
  <si>
    <t>N° Téléphone</t>
  </si>
  <si>
    <t>Mail</t>
  </si>
  <si>
    <t>Date
de naissance</t>
  </si>
  <si>
    <t>Age</t>
  </si>
  <si>
    <t>Catégorie</t>
  </si>
  <si>
    <t>Autorisation
Parentale</t>
  </si>
  <si>
    <t>Date
d’entrée</t>
  </si>
  <si>
    <t>Date
de sortie</t>
  </si>
  <si>
    <t>M.</t>
  </si>
  <si>
    <t>Mme</t>
  </si>
  <si>
    <t>OUI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</si>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</sst>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yyyy"/>
    <numFmt numFmtId="165" formatCode="[$-40C]d\ mmmm\ yyyy;@"/>
    <numFmt numFmtId="166" formatCode="00000000"/>
    <numFmt numFmtId="167" formatCode="0#&quot; &quot;##&quot; &quot;##&quot; &quot;##&quot; &quot;##"/>
    <numFmt numFmtId="168" formatCode="00\.00\.00\.00\.00"/>
    <numFmt numFmtId="169" formatCode="General&quot; ans&quot;"/>
    <numFmt numFmtId="170" formatCode="yyyy\-mm\-dd;@"/>
  </numFmts>
  <fonts count="23">
    <font>
      <sz val="10"/>
      <name val="Times New Roman"/>
    </font>
    <font>
      <sz val="10"/>
      <name val="Arial"/>
      <family val="2"/>
    </font>
    <font>
      <sz val="10"/>
      <name val="Times New Roman"/>
      <family val="1"/>
    </font>
    <font>
      <sz val="12"/>
      <name val="Liberation Serif"/>
      <family val="1"/>
      <charset val="2"/>
    </font>
    <font>
      <b/>
      <sz val="18"/>
      <name val="Liberation Serif"/>
      <family val="1"/>
    </font>
    <font>
      <sz val="12"/>
      <name val="Wingdings"/>
      <charset val="2"/>
    </font>
    <font>
      <b/>
      <sz val="14"/>
      <name val="Wingdings"/>
      <charset val="2"/>
    </font>
    <font>
      <sz val="14"/>
      <name val="Liberation Serif"/>
      <family val="1"/>
    </font>
    <font>
      <b/>
      <sz val="14"/>
      <name val="Webdings"/>
      <family val="1"/>
      <charset val="2"/>
    </font>
    <font>
      <b/>
      <sz val="14"/>
      <name val="Liberation Serif"/>
      <family val="1"/>
    </font>
    <font>
      <b/>
      <sz val="12.6"/>
      <name val="Liberation Serif"/>
      <family val="1"/>
    </font>
    <font>
      <b/>
      <sz val="14"/>
      <color rgb="FF5AAAAE"/>
      <name val="Liberation Serif"/>
      <family val="1"/>
    </font>
    <font>
      <b/>
      <shadow/>
      <sz val="10"/>
      <name val="Book Antiqua"/>
      <family val="1"/>
    </font>
    <font>
      <b/>
      <shadow/>
      <sz val="14"/>
      <name val="Book Antiqua"/>
      <family val="1"/>
    </font>
    <font>
      <sz val="10"/>
      <name val="Book Antiqua"/>
      <family val="1"/>
    </font>
    <font>
      <b/>
      <shadow/>
      <sz val="14"/>
      <color rgb="FF2A6099"/>
      <name val="Book Antiqua"/>
      <family val="1"/>
    </font>
    <font>
      <b/>
      <shadow/>
      <sz val="14"/>
      <color rgb="FF009999"/>
      <name val="Book Antiqua"/>
      <family val="1"/>
    </font>
    <font>
      <b/>
      <sz val="14"/>
      <color rgb="FF0070C0"/>
      <name val="Book Antiqua"/>
      <family val="1"/>
    </font>
    <font>
      <sz val="14"/>
      <name val="Book Antiqua"/>
      <family val="1"/>
    </font>
    <font>
      <sz val="16"/>
      <name val="Book Antiqua"/>
      <family val="1"/>
    </font>
    <font>
      <u/>
      <sz val="10"/>
      <color theme="10"/>
      <name val="Times New Roman"/>
      <family val="1"/>
    </font>
    <font>
      <u/>
      <sz val="16"/>
      <color theme="10"/>
      <name val="Book Antiqua"/>
      <family val="1"/>
    </font>
    <font>
      <b/>
      <sz val="16"/>
      <name val="Book Antiqua"/>
      <family val="1"/>
    </font>
  </fonts>
  <fills count="4">
    <fill>
      <patternFill patternType="none"/>
    </fill>
    <fill>
      <patternFill patternType="gray125"/>
    </fill>
    <fill>
      <patternFill patternType="solid">
        <fgColor rgb="FFDDDDDD"/>
        <bgColor rgb="FFEEEEEE"/>
      </patternFill>
    </fill>
    <fill>
      <patternFill patternType="solid">
        <fgColor theme="8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FFFFFF"/>
      </left>
      <right style="thin">
        <color rgb="FFB2B2B2"/>
      </right>
      <top style="thin">
        <color rgb="FFFFFFFF"/>
      </top>
      <bottom style="thin">
        <color rgb="FFB2B2B2"/>
      </bottom>
      <diagonal/>
    </border>
    <border>
      <left style="thin">
        <color rgb="FFB2B2B2"/>
      </left>
      <right/>
      <top style="thin">
        <color rgb="FFFFFFFF"/>
      </top>
      <bottom style="thin">
        <color rgb="FFB2B2B2"/>
      </bottom>
      <diagonal/>
    </border>
    <border>
      <left/>
      <right style="thin">
        <color rgb="FFB2B2B2"/>
      </right>
      <top/>
      <bottom style="thin">
        <color rgb="FFB2B2B2"/>
      </bottom>
      <diagonal/>
    </border>
    <border>
      <left/>
      <right style="thin">
        <color rgb="FFB2B2B2"/>
      </right>
      <top style="thin">
        <color rgb="FFB2B2B2"/>
      </top>
      <bottom/>
      <diagonal/>
    </border>
    <border>
      <left style="thin">
        <color rgb="FFB2B2B2"/>
      </left>
      <right/>
      <top style="thin">
        <color rgb="FFB2B2B2"/>
      </top>
      <bottom style="thin">
        <color rgb="FFB2B2B2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6">
    <xf numFmtId="0" fontId="0" fillId="0" borderId="0"/>
    <xf numFmtId="0" fontId="20" fillId="0" borderId="0" applyNumberFormat="0" applyFill="0" applyBorder="0" applyAlignment="0" applyProtection="0"/>
    <xf numFmtId="0" fontId="1" fillId="0" borderId="0"/>
    <xf numFmtId="0" fontId="12" fillId="2" borderId="2" applyProtection="0">
      <alignment horizontal="center" vertical="center"/>
    </xf>
    <xf numFmtId="0" fontId="14" fillId="0" borderId="4" applyProtection="0">
      <alignment horizontal="center" vertical="center"/>
    </xf>
    <xf numFmtId="0" fontId="2" fillId="2" borderId="0" applyBorder="0" applyAlignment="0" applyProtection="0"/>
  </cellStyleXfs>
  <cellXfs count="49">
    <xf numFmtId="0" fontId="0" fillId="0" borderId="0" xfId="0"/>
    <xf numFmtId="0" fontId="2" fillId="0" borderId="0" xfId="2" applyFont="1" applyAlignment="1">
      <alignment horizontal="center" vertical="center"/>
    </xf>
    <xf numFmtId="0" fontId="3" fillId="0" borderId="0" xfId="2" applyFont="1" applyAlignment="1">
      <alignment horizontal="left" vertical="center" wrapText="1" indent="1"/>
    </xf>
    <xf numFmtId="0" fontId="3" fillId="0" borderId="0" xfId="2" applyFont="1" applyAlignment="1">
      <alignment vertical="center" wrapText="1"/>
    </xf>
    <xf numFmtId="0" fontId="2" fillId="0" borderId="0" xfId="2" applyFont="1" applyAlignment="1">
      <alignment vertical="center"/>
    </xf>
    <xf numFmtId="0" fontId="13" fillId="2" borderId="3" xfId="3" applyFont="1" applyBorder="1">
      <alignment horizontal="center" vertical="center"/>
    </xf>
    <xf numFmtId="164" fontId="15" fillId="0" borderId="1" xfId="4" applyNumberFormat="1" applyFont="1" applyBorder="1">
      <alignment horizontal="center" vertical="center"/>
    </xf>
    <xf numFmtId="0" fontId="13" fillId="0" borderId="4" xfId="4" applyFont="1">
      <alignment horizontal="center" vertical="center"/>
    </xf>
    <xf numFmtId="0" fontId="1" fillId="0" borderId="0" xfId="2"/>
    <xf numFmtId="0" fontId="16" fillId="0" borderId="5" xfId="4" applyFont="1" applyBorder="1">
      <alignment horizontal="center" vertical="center"/>
    </xf>
    <xf numFmtId="0" fontId="16" fillId="0" borderId="4" xfId="4" applyFont="1">
      <alignment horizontal="center" vertical="center"/>
    </xf>
    <xf numFmtId="0" fontId="2" fillId="0" borderId="0" xfId="2" applyFont="1" applyAlignment="1">
      <alignment horizontal="center" vertical="center"/>
    </xf>
    <xf numFmtId="0" fontId="3" fillId="0" borderId="0" xfId="2" applyFont="1" applyAlignment="1">
      <alignment horizontal="left" vertical="center" wrapText="1" indent="1"/>
    </xf>
    <xf numFmtId="165" fontId="17" fillId="0" borderId="6" xfId="4" applyNumberFormat="1" applyFont="1" applyBorder="1">
      <alignment horizontal="center" vertical="center"/>
    </xf>
    <xf numFmtId="0" fontId="16" fillId="0" borderId="4" xfId="4" applyFont="1">
      <alignment horizontal="center" vertical="center"/>
    </xf>
    <xf numFmtId="0" fontId="13" fillId="2" borderId="7" xfId="2" applyFont="1" applyFill="1" applyBorder="1" applyAlignment="1">
      <alignment horizontal="center" vertical="center" wrapText="1"/>
    </xf>
    <xf numFmtId="0" fontId="13" fillId="2" borderId="8" xfId="2" applyFont="1" applyFill="1" applyBorder="1" applyAlignment="1">
      <alignment horizontal="center" vertical="center" wrapText="1"/>
    </xf>
    <xf numFmtId="14" fontId="13" fillId="2" borderId="8" xfId="2" applyNumberFormat="1" applyFont="1" applyFill="1" applyBorder="1" applyAlignment="1">
      <alignment horizontal="center" vertical="center" wrapText="1"/>
    </xf>
    <xf numFmtId="0" fontId="13" fillId="2" borderId="9" xfId="2" applyFont="1" applyFill="1" applyBorder="1" applyAlignment="1">
      <alignment horizontal="center" vertical="center" wrapText="1"/>
    </xf>
    <xf numFmtId="0" fontId="18" fillId="0" borderId="0" xfId="2" applyFont="1" applyAlignment="1">
      <alignment horizontal="center" vertical="center"/>
    </xf>
    <xf numFmtId="166" fontId="19" fillId="0" borderId="10" xfId="2" applyNumberFormat="1" applyFont="1" applyBorder="1" applyAlignment="1">
      <alignment horizontal="center" vertical="center"/>
    </xf>
    <xf numFmtId="0" fontId="19" fillId="0" borderId="11" xfId="2" applyFont="1" applyBorder="1" applyAlignment="1">
      <alignment horizontal="center" vertical="center"/>
    </xf>
    <xf numFmtId="0" fontId="19" fillId="0" borderId="11" xfId="2" applyFont="1" applyBorder="1" applyAlignment="1">
      <alignment horizontal="left" vertical="center" indent="1"/>
    </xf>
    <xf numFmtId="167" fontId="19" fillId="0" borderId="11" xfId="2" applyNumberFormat="1" applyFont="1" applyBorder="1" applyAlignment="1">
      <alignment horizontal="center" vertical="center"/>
    </xf>
    <xf numFmtId="168" fontId="19" fillId="0" borderId="11" xfId="2" applyNumberFormat="1" applyFont="1" applyBorder="1" applyAlignment="1">
      <alignment horizontal="left" vertical="center" indent="1"/>
    </xf>
    <xf numFmtId="14" fontId="19" fillId="0" borderId="11" xfId="2" applyNumberFormat="1" applyFont="1" applyBorder="1" applyAlignment="1">
      <alignment horizontal="center" vertical="center"/>
    </xf>
    <xf numFmtId="169" fontId="19" fillId="0" borderId="11" xfId="2" applyNumberFormat="1" applyFont="1" applyBorder="1" applyAlignment="1">
      <alignment horizontal="center" wrapText="1"/>
    </xf>
    <xf numFmtId="14" fontId="19" fillId="0" borderId="12" xfId="2" applyNumberFormat="1" applyFont="1" applyBorder="1" applyAlignment="1">
      <alignment horizontal="center" vertical="center"/>
    </xf>
    <xf numFmtId="170" fontId="2" fillId="0" borderId="0" xfId="2" applyNumberFormat="1" applyFont="1" applyAlignment="1">
      <alignment horizontal="center" vertical="center"/>
    </xf>
    <xf numFmtId="168" fontId="21" fillId="0" borderId="11" xfId="1" applyNumberFormat="1" applyFont="1" applyBorder="1" applyAlignment="1">
      <alignment horizontal="left" vertical="center" indent="1"/>
    </xf>
    <xf numFmtId="0" fontId="19" fillId="0" borderId="11" xfId="5" applyFont="1" applyFill="1" applyBorder="1" applyAlignment="1">
      <alignment horizontal="center" vertical="center"/>
    </xf>
    <xf numFmtId="169" fontId="19" fillId="0" borderId="11" xfId="2" applyNumberFormat="1" applyFont="1" applyBorder="1" applyAlignment="1">
      <alignment horizontal="center" vertical="center"/>
    </xf>
    <xf numFmtId="0" fontId="19" fillId="0" borderId="11" xfId="2" applyFont="1" applyBorder="1" applyAlignment="1">
      <alignment horizontal="left" vertical="center" wrapText="1" indent="1"/>
    </xf>
    <xf numFmtId="169" fontId="19" fillId="0" borderId="11" xfId="2" applyNumberFormat="1" applyFont="1" applyBorder="1" applyAlignment="1">
      <alignment horizontal="center" vertical="center" wrapText="1"/>
    </xf>
    <xf numFmtId="166" fontId="19" fillId="0" borderId="13" xfId="2" applyNumberFormat="1" applyFont="1" applyBorder="1" applyAlignment="1">
      <alignment horizontal="center" vertical="center"/>
    </xf>
    <xf numFmtId="0" fontId="19" fillId="0" borderId="14" xfId="2" applyFont="1" applyBorder="1" applyAlignment="1">
      <alignment horizontal="center" vertical="center"/>
    </xf>
    <xf numFmtId="0" fontId="19" fillId="0" borderId="14" xfId="2" applyFont="1" applyBorder="1" applyAlignment="1">
      <alignment horizontal="left" vertical="center" indent="1"/>
    </xf>
    <xf numFmtId="167" fontId="19" fillId="0" borderId="14" xfId="2" applyNumberFormat="1" applyFont="1" applyBorder="1" applyAlignment="1">
      <alignment horizontal="center" vertical="center"/>
    </xf>
    <xf numFmtId="168" fontId="21" fillId="0" borderId="14" xfId="1" applyNumberFormat="1" applyFont="1" applyBorder="1" applyAlignment="1">
      <alignment horizontal="left" vertical="center" indent="1"/>
    </xf>
    <xf numFmtId="14" fontId="19" fillId="0" borderId="14" xfId="2" applyNumberFormat="1" applyFont="1" applyBorder="1" applyAlignment="1">
      <alignment horizontal="center" vertical="center"/>
    </xf>
    <xf numFmtId="169" fontId="19" fillId="0" borderId="14" xfId="2" applyNumberFormat="1" applyFont="1" applyBorder="1" applyAlignment="1">
      <alignment horizontal="center" wrapText="1"/>
    </xf>
    <xf numFmtId="14" fontId="19" fillId="0" borderId="15" xfId="2" applyNumberFormat="1" applyFont="1" applyBorder="1" applyAlignment="1">
      <alignment horizontal="center" vertical="center"/>
    </xf>
    <xf numFmtId="168" fontId="19" fillId="0" borderId="14" xfId="2" applyNumberFormat="1" applyFont="1" applyBorder="1" applyAlignment="1">
      <alignment horizontal="left" vertical="center" indent="1"/>
    </xf>
    <xf numFmtId="0" fontId="22" fillId="3" borderId="13" xfId="0" applyFont="1" applyFill="1" applyBorder="1" applyAlignment="1">
      <alignment horizontal="center" vertical="center"/>
    </xf>
    <xf numFmtId="0" fontId="19" fillId="3" borderId="14" xfId="0" applyFont="1" applyFill="1" applyBorder="1" applyAlignment="1">
      <alignment horizontal="center" vertical="center"/>
    </xf>
    <xf numFmtId="0" fontId="19" fillId="3" borderId="14" xfId="0" applyFont="1" applyFill="1" applyBorder="1" applyAlignment="1">
      <alignment horizontal="left" vertical="center" indent="1"/>
    </xf>
    <xf numFmtId="0" fontId="19" fillId="3" borderId="14" xfId="0" applyFont="1" applyFill="1" applyBorder="1" applyAlignment="1">
      <alignment horizontal="center" wrapText="1"/>
    </xf>
    <xf numFmtId="0" fontId="22" fillId="3" borderId="14" xfId="0" applyFont="1" applyFill="1" applyBorder="1" applyAlignment="1">
      <alignment horizontal="center" vertical="center"/>
    </xf>
    <xf numFmtId="0" fontId="22" fillId="3" borderId="15" xfId="0" applyFont="1" applyFill="1" applyBorder="1" applyAlignment="1">
      <alignment horizontal="center" vertical="center"/>
    </xf>
  </cellXfs>
  <cellStyles count="6">
    <cellStyle name="Cadre informations 2" xfId="3" xr:uid="{1C42EC4D-1599-48CA-B910-1F783A5A6E9D}"/>
    <cellStyle name="Cadre informations remplissage" xfId="4" xr:uid="{6CD72E9D-E926-4D11-9934-972143DB3D52}"/>
    <cellStyle name="Case Grise 2" xfId="5" xr:uid="{26C5E1BB-7894-42C8-9540-F9B02CD31A65}"/>
    <cellStyle name="Lien hypertexte" xfId="1" builtinId="8"/>
    <cellStyle name="Normal" xfId="0" builtinId="0"/>
    <cellStyle name="Normal 2" xfId="2" xr:uid="{B78853BC-9452-4D6D-8DD1-7F061D7298A5}"/>
  </cellStyles>
  <dxfs count="42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vertAlign val="baseline"/>
        <sz val="16"/>
        <name val="Book Antiqua"/>
        <family val="1"/>
        <scheme val="none"/>
      </font>
      <numFmt numFmtId="169" formatCode="General&quot; ans&quot;"/>
      <alignment horizontal="center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vertAlign val="baseline"/>
        <sz val="16"/>
        <name val="Book Antiqua"/>
        <family val="1"/>
        <scheme val="none"/>
      </font>
      <numFmt numFmtId="169" formatCode="General&quot; ans&quot;"/>
      <alignment horizontal="center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numFmt numFmtId="168" formatCode="00\.00\.00\.00\.00"/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numFmt numFmtId="167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alignment horizontal="left" vertical="center" textRotation="0" wrapText="0" indent="1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alignment horizontal="lef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numFmt numFmtId="166" formatCode="00000000"/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</dxf>
    <dxf>
      <font>
        <strike val="0"/>
        <outline val="0"/>
        <shadow val="0"/>
        <vertAlign val="baseline"/>
        <sz val="16"/>
        <name val="Book Antiqua"/>
        <family val="1"/>
        <scheme val="none"/>
      </font>
    </dxf>
    <dxf>
      <font>
        <b/>
        <i val="0"/>
        <strike val="0"/>
        <condense val="0"/>
        <extend val="0"/>
        <outline val="0"/>
        <shadow/>
        <u val="none"/>
        <vertAlign val="baseline"/>
        <sz val="14"/>
        <color auto="1"/>
        <name val="Book Antiqua"/>
        <family val="1"/>
        <scheme val="none"/>
      </font>
      <fill>
        <patternFill patternType="solid">
          <fgColor rgb="FFEEEEEE"/>
          <bgColor rgb="FFDDDDDD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name val="Times New Roman"/>
      </font>
      <fill>
        <gradientFill>
          <stop position="0">
            <color theme="0"/>
          </stop>
          <stop position="1">
            <color theme="0" tint="-5.0965910824915313E-2"/>
          </stop>
        </gradientFill>
      </fill>
    </dxf>
    <dxf>
      <fill>
        <gradientFill>
          <stop position="0">
            <color theme="2" tint="-5.0965910824915313E-2"/>
          </stop>
          <stop position="0.5">
            <color theme="5" tint="0.80001220740379042"/>
          </stop>
          <stop position="1">
            <color theme="2" tint="-5.0965910824915313E-2"/>
          </stop>
        </gradientFill>
      </fill>
    </dxf>
    <dxf>
      <fill>
        <gradientFill>
          <stop position="0">
            <color theme="2" tint="-5.0965910824915313E-2"/>
          </stop>
          <stop position="0.5">
            <color theme="8" tint="0.80001220740379042"/>
          </stop>
          <stop position="1">
            <color theme="2" tint="-5.0965910824915313E-2"/>
          </stop>
        </gradientFill>
      </fill>
    </dxf>
    <dxf>
      <fill>
        <gradientFill>
          <stop position="0">
            <color theme="2" tint="-5.0965910824915313E-2"/>
          </stop>
          <stop position="0.5">
            <color rgb="FFAFDC7E"/>
          </stop>
          <stop position="1">
            <color theme="2" tint="-5.0965910824915313E-2"/>
          </stop>
        </gradientFill>
      </fill>
    </dxf>
    <dxf>
      <fill>
        <gradientFill>
          <stop position="0">
            <color theme="2" tint="-5.0965910824915313E-2"/>
          </stop>
          <stop position="0.5">
            <color theme="9" tint="0.80001220740379042"/>
          </stop>
          <stop position="1">
            <color theme="2" tint="-5.0965910824915313E-2"/>
          </stop>
        </gradientFill>
      </fill>
    </dxf>
    <dxf>
      <font>
        <color rgb="FF92D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" Target="richData/rdrichvalue.xml"/><Relationship Id="rId3" Type="http://schemas.openxmlformats.org/officeDocument/2006/relationships/theme" Target="theme/theme1.xml"/><Relationship Id="rId7" Type="http://schemas.microsoft.com/office/2022/10/relationships/richValueRel" Target="richData/richValueRel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17/06/relationships/rdRichValueTypes" Target="richData/rdRichValueTypes.xml"/><Relationship Id="rId4" Type="http://schemas.openxmlformats.org/officeDocument/2006/relationships/styles" Target="styles.xml"/><Relationship Id="rId9" Type="http://schemas.microsoft.com/office/2017/06/relationships/rdRichValueStructure" Target="richData/rdrichvaluestructure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krame\Desktop\La%20P&#233;tanque%20Saint-Ouennaise\ADMINISTRATIF\LICENCIES\Membres-Inventaire.xlsx" TargetMode="External"/><Relationship Id="rId1" Type="http://schemas.openxmlformats.org/officeDocument/2006/relationships/externalLinkPath" Target="La%20P&#233;tanque%20Saint-Ouennaise/ADMINISTRATIF/LICENCIES/Membres-Inventai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EMBRES"/>
      <sheetName val="INVENTAIRE"/>
    </sheetNames>
    <sheetDataSet>
      <sheetData sheetId="0"/>
      <sheetData sheetId="1"/>
    </sheetDataSet>
  </externalBook>
</externalLink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17AA2A-A33A-44A7-B76A-95096699BB68}" name="Membres" displayName="Membres" ref="A7:O68" totalsRowCount="1" headerRowDxfId="35" dataDxfId="34" totalsRowDxfId="33" headerRowBorderDxfId="31" tableBorderDxfId="32" totalsRowBorderDxfId="30" headerRowCellStyle="Normal 2">
  <autoFilter ref="A7:O67" xr:uid="{12B2DF96-F48B-4BD6-9088-EF9FFF8D230A}"/>
  <sortState xmlns:xlrd2="http://schemas.microsoft.com/office/spreadsheetml/2017/richdata2" ref="A8:O66">
    <sortCondition ref="N8:N67"/>
    <sortCondition ref="A8:A67"/>
  </sortState>
  <tableColumns count="15">
    <tableColumn id="1" xr3:uid="{9993B04B-BF4E-4C28-9424-DD0B0BBB8431}" name="N° Licence" totalsRowLabel="Total" dataDxfId="29" totalsRowDxfId="14" dataCellStyle="Normal 2"/>
    <tableColumn id="2" xr3:uid="{2A386683-D3B8-4803-A101-4A00199FB2BE}" name="Civilité" dataDxfId="28" totalsRowDxfId="13" dataCellStyle="Normal 2"/>
    <tableColumn id="3" xr3:uid="{6925FBE9-0B0E-4638-B127-4E890739C6EB}" name="Nom" dataDxfId="27" totalsRowDxfId="12" dataCellStyle="Normal 2"/>
    <tableColumn id="4" xr3:uid="{884C0A9F-8152-45E8-969D-60422CA36FA5}" name="Prénom" dataDxfId="26" totalsRowDxfId="11" dataCellStyle="Normal 2"/>
    <tableColumn id="5" xr3:uid="{FED27860-8BE5-4001-B3EA-32F684CBAD3D}" name="Adresse" dataDxfId="25" totalsRowDxfId="10" dataCellStyle="Normal 2"/>
    <tableColumn id="6" xr3:uid="{9E71C8FA-5C98-4A90-A265-7BF1659C9C9E}" name="Code_x000a_Postale" dataDxfId="24" totalsRowDxfId="9" dataCellStyle="Normal 2"/>
    <tableColumn id="7" xr3:uid="{873D08A1-482E-4C73-9CBB-214737DCF550}" name="Ville" dataDxfId="23" totalsRowDxfId="8" dataCellStyle="Normal 2"/>
    <tableColumn id="8" xr3:uid="{4A650462-76F8-4798-B81A-8A4B5471FC87}" name="N° Téléphone" dataDxfId="22" totalsRowDxfId="7" dataCellStyle="Normal 2"/>
    <tableColumn id="9" xr3:uid="{2157C67F-BA2A-469F-BEAC-BBDB54BB98BC}" name="Mail" dataDxfId="21" totalsRowDxfId="6" dataCellStyle="Normal 2"/>
    <tableColumn id="10" xr3:uid="{FEA7039A-3262-4BAD-91F2-638E3F45D54C}" name="Date_x000a_de naissance" dataDxfId="20" totalsRowDxfId="5" dataCellStyle="Normal 2"/>
    <tableColumn id="11" xr3:uid="{BB5A813D-4194-4782-AE5F-8E064FF47265}" name="Age" dataDxfId="19" totalsRowDxfId="4" dataCellStyle="Normal 2">
      <calculatedColumnFormula>IF(J8&lt;&gt;"",DATEDIF(J8,TODAY(),"Y"),"")</calculatedColumnFormula>
    </tableColumn>
    <tableColumn id="12" xr3:uid="{F57AE300-3CAE-45CF-B2EF-B0984AA9C35A}" name="Catégorie" dataDxfId="18" totalsRowDxfId="3" dataCellStyle="Normal 2">
      <calculatedColumnFormula array="1">_xlfn.IFS(IF(J8&lt;&gt;"",DATEDIF(J8,$H$1,"Y"),"")="","",IF(J8&lt;&gt;"",DATEDIF(J8,$H$1,"Y"),"")&lt;9,"Benjamin",IF(J8&lt;&gt;"",DATEDIF(J8,$H$1,"Y"),"")=9,"Minime",IF(J8&lt;&gt;"",DATEDIF(J8,$H$1,"Y"),"")=10,"Minime",IF(J8&lt;&gt;"",DATEDIF(J8,$H$1,"Y"),"")=11,"Minime",IF(J8&lt;&gt;"",DATEDIF(J8,$H$1,"Y"),"")=12,"Cadet",IF(J8&lt;&gt;"",DATEDIF(J8,$H$1,"Y"),"")=13,"Cadet",IF(J8&lt;&gt;"",DATEDIF(J8,$H$1,"Y"),"")=14,"Cadet",IF(J8&lt;&gt;"",DATEDIF(J8,$H$1,"Y"),"")=15,"Junior",IF(J8&lt;&gt;"",DATEDIF(J8,$H$1,"Y"),"")=16,"Junior",IF(J8&lt;&gt;"",DATEDIF(J8,$H$1,"Y"),"")=17,"Junior",IF(J8&lt;&gt;"",DATEDIF(J8,$H$1,"Y"),"")&gt;=18,"Senior")</calculatedColumnFormula>
    </tableColumn>
    <tableColumn id="13" xr3:uid="{DA0D955F-07DE-448F-BC69-9F8A57D22E5D}" name="Autorisation_x000a_Parentale" dataDxfId="17" totalsRowDxfId="2" dataCellStyle="Normal 2"/>
    <tableColumn id="14" xr3:uid="{C07BF373-0932-43C8-8CD2-4A2734F25EC1}" name="Date_x000a_d’entrée" totalsRowFunction="custom" dataDxfId="16" totalsRowDxfId="1" dataCellStyle="Normal 2">
      <totalsRowFormula>COUNTA(N8:N67)</totalsRowFormula>
    </tableColumn>
    <tableColumn id="15" xr3:uid="{D9590260-56A0-4193-B093-2C0EE4B6FAAF}" name="Date_x000a_de sortie" totalsRowFunction="count" dataDxfId="15" totalsRowDxfId="0" dataCellStyle="Normal 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CF6746-B79B-4869-82DA-569D4F4678AC}">
  <sheetPr>
    <pageSetUpPr fitToPage="1"/>
  </sheetPr>
  <dimension ref="A1:P68"/>
  <sheetViews>
    <sheetView tabSelected="1" view="pageBreakPreview" zoomScale="80" zoomScaleNormal="90" zoomScaleSheetLayoutView="80" workbookViewId="0">
      <pane xSplit="4" ySplit="7" topLeftCell="G51" activePane="bottomRight" state="frozen"/>
      <selection pane="topRight" activeCell="E1" sqref="E1"/>
      <selection pane="bottomLeft" activeCell="A6" sqref="A6"/>
      <selection pane="bottomRight" activeCell="L9" sqref="L8:L67"/>
    </sheetView>
  </sheetViews>
  <sheetFormatPr baseColWidth="10" defaultColWidth="13.5" defaultRowHeight="12.75" customHeight="1"/>
  <cols>
    <col min="1" max="1" width="22.83203125" style="8" bestFit="1" customWidth="1"/>
    <col min="2" max="2" width="17.6640625" style="8" bestFit="1" customWidth="1"/>
    <col min="3" max="3" width="36.1640625" style="8" bestFit="1" customWidth="1"/>
    <col min="4" max="4" width="22" style="8" bestFit="1" customWidth="1"/>
    <col min="5" max="5" width="51" style="8" bestFit="1" customWidth="1"/>
    <col min="6" max="6" width="17.33203125" style="8" bestFit="1" customWidth="1"/>
    <col min="7" max="7" width="53.33203125" style="8" bestFit="1" customWidth="1"/>
    <col min="8" max="8" width="28" style="8" bestFit="1" customWidth="1"/>
    <col min="9" max="9" width="56.1640625" style="8" bestFit="1" customWidth="1"/>
    <col min="10" max="10" width="25.5" style="8" bestFit="1" customWidth="1"/>
    <col min="11" max="15" width="20.83203125" style="8" customWidth="1"/>
    <col min="16" max="16384" width="13.5" style="8"/>
  </cols>
  <sheetData>
    <row r="1" spans="1:16" s="4" customFormat="1" ht="27.95" customHeight="1">
      <c r="A1" s="1" t="e" vm="1">
        <v>#VALUE!</v>
      </c>
      <c r="B1" s="2" t="s">
        <v>0</v>
      </c>
      <c r="C1" s="2"/>
      <c r="D1" s="2"/>
      <c r="E1" s="3"/>
      <c r="G1" s="5" t="s">
        <v>1</v>
      </c>
      <c r="H1" s="6">
        <v>46387</v>
      </c>
      <c r="J1" s="5" t="s">
        <v>2</v>
      </c>
      <c r="K1" s="5" t="s">
        <v>3</v>
      </c>
      <c r="L1" s="5" t="s">
        <v>4</v>
      </c>
      <c r="M1" s="5" t="s">
        <v>5</v>
      </c>
      <c r="N1" s="5" t="s">
        <v>6</v>
      </c>
      <c r="O1" s="5" t="s">
        <v>7</v>
      </c>
    </row>
    <row r="2" spans="1:16" s="4" customFormat="1" ht="27.95" customHeight="1">
      <c r="A2" s="1"/>
      <c r="B2" s="2"/>
      <c r="C2" s="2"/>
      <c r="D2" s="2"/>
      <c r="E2" s="3"/>
      <c r="G2" s="5" t="s">
        <v>8</v>
      </c>
      <c r="H2" s="7">
        <f>COUNTIF(Membres[Date
d’entrée],"&lt;="&amp;G5)</f>
        <v>55</v>
      </c>
      <c r="I2" s="5" t="s">
        <v>9</v>
      </c>
      <c r="J2" s="7">
        <f ca="1">COUNTIFS(Membres[Civilité],"M.",Membres[Age],"&gt;=60",Membres[Date
de sortie],"",Membres[Date
d’entrée],"&lt;=&amp;G5")</f>
        <v>0</v>
      </c>
      <c r="K2" s="7">
        <f ca="1">COUNTIFS(Membres[Civilité],"M.",Membres[Age],"&gt;=18",Membres[Date
de sortie],"",Membres[Date
d’entrée],"&lt;=&amp;G5")</f>
        <v>0</v>
      </c>
      <c r="L2" s="7"/>
      <c r="M2" s="7"/>
      <c r="N2" s="7"/>
      <c r="O2" s="7"/>
    </row>
    <row r="3" spans="1:16" s="4" customFormat="1" ht="27.95" customHeight="1">
      <c r="A3" s="1"/>
      <c r="B3" s="2"/>
      <c r="C3" s="2"/>
      <c r="D3" s="2"/>
      <c r="E3" s="3"/>
      <c r="G3" s="5" t="s">
        <v>10</v>
      </c>
      <c r="H3" s="7">
        <f>COUNTIF(Membres[Date
de sortie],"&lt;="&amp;G5)</f>
        <v>26</v>
      </c>
      <c r="I3" s="5" t="s">
        <v>11</v>
      </c>
      <c r="J3" s="7">
        <f ca="1">COUNTIFS(Membres[Civilité],"Mme",Membres[Age],"&gt;=60",Membres[Date
de sortie],"",Membres[Date
d’entrée],"&lt;=&amp;G5")</f>
        <v>0</v>
      </c>
      <c r="K3" s="7">
        <f ca="1">COUNTIFS(Membres[Civilité],"Mme",Membres[Age],"&gt;=18",Membres[Date
de sortie],"",Membres[Date
d’entrée],"&lt;=&amp;G5")</f>
        <v>0</v>
      </c>
      <c r="L3" s="7"/>
      <c r="M3" s="7"/>
      <c r="N3" s="7"/>
      <c r="O3" s="7"/>
    </row>
    <row r="4" spans="1:16" ht="27.95" customHeight="1">
      <c r="A4" s="1"/>
      <c r="B4" s="2"/>
      <c r="C4" s="2"/>
      <c r="D4" s="2"/>
      <c r="E4" s="3"/>
      <c r="G4" s="5" t="s">
        <v>12</v>
      </c>
      <c r="H4" s="9">
        <f>H2-H3</f>
        <v>29</v>
      </c>
      <c r="I4" s="5" t="s">
        <v>13</v>
      </c>
      <c r="J4" s="10">
        <f ca="1">SUM(J2:J3)</f>
        <v>0</v>
      </c>
      <c r="K4" s="10">
        <f ca="1">SUM(K2:K3)</f>
        <v>0</v>
      </c>
      <c r="L4" s="10">
        <f>SUM(L2:L3)</f>
        <v>0</v>
      </c>
      <c r="M4" s="10">
        <f t="shared" ref="M4:O4" si="0">SUM(M2:M3)</f>
        <v>0</v>
      </c>
      <c r="N4" s="10">
        <f t="shared" si="0"/>
        <v>0</v>
      </c>
      <c r="O4" s="10">
        <f t="shared" si="0"/>
        <v>0</v>
      </c>
    </row>
    <row r="5" spans="1:16" ht="27.95" customHeight="1">
      <c r="A5" s="11"/>
      <c r="B5" s="12"/>
      <c r="C5" s="12"/>
      <c r="D5" s="12"/>
      <c r="E5" s="3"/>
      <c r="G5" s="13">
        <v>46132</v>
      </c>
      <c r="H5" s="14"/>
    </row>
    <row r="6" spans="1:16" ht="30" customHeight="1"/>
    <row r="7" spans="1:16" s="19" customFormat="1" ht="37.5">
      <c r="A7" s="15" t="s">
        <v>14</v>
      </c>
      <c r="B7" s="16" t="s">
        <v>15</v>
      </c>
      <c r="C7" s="16" t="s">
        <v>16</v>
      </c>
      <c r="D7" s="16" t="s">
        <v>17</v>
      </c>
      <c r="E7" s="16" t="s">
        <v>18</v>
      </c>
      <c r="F7" s="16" t="s">
        <v>19</v>
      </c>
      <c r="G7" s="16" t="s">
        <v>20</v>
      </c>
      <c r="H7" s="16" t="s">
        <v>21</v>
      </c>
      <c r="I7" s="16" t="s">
        <v>22</v>
      </c>
      <c r="J7" s="16" t="s">
        <v>23</v>
      </c>
      <c r="K7" s="16" t="s">
        <v>24</v>
      </c>
      <c r="L7" s="16" t="s">
        <v>25</v>
      </c>
      <c r="M7" s="16" t="s">
        <v>26</v>
      </c>
      <c r="N7" s="17" t="s">
        <v>27</v>
      </c>
      <c r="O7" s="18" t="s">
        <v>28</v>
      </c>
    </row>
    <row r="8" spans="1:16" s="4" customFormat="1" ht="21">
      <c r="A8" s="20"/>
      <c r="B8" s="21" t="s">
        <v>29</v>
      </c>
      <c r="C8" s="22"/>
      <c r="D8" s="22"/>
      <c r="E8" s="22"/>
      <c r="F8" s="21"/>
      <c r="G8" s="22"/>
      <c r="H8" s="23"/>
      <c r="I8" s="24"/>
      <c r="J8" s="25">
        <v>19857</v>
      </c>
      <c r="K8" s="26">
        <f ca="1">IF(J8&lt;&gt;"",DATEDIF(J8,TODAY(),"Y"),"")</f>
        <v>71</v>
      </c>
      <c r="L8" s="26" t="str" cm="1">
        <f t="array" ref="L8">_xlfn.IFS(IF(J8&lt;&gt;"",DATEDIF(J8,$H$1,"Y"),"")="","",IF(J8&lt;&gt;"",DATEDIF(J8,$H$1,"Y"),"")&lt;9,"Benjamin",IF(J8&lt;&gt;"",DATEDIF(J8,$H$1,"Y"),"")=9,"Minime",IF(J8&lt;&gt;"",DATEDIF(J8,$H$1,"Y"),"")=10,"Minime",IF(J8&lt;&gt;"",DATEDIF(J8,$H$1,"Y"),"")=11,"Minime",IF(J8&lt;&gt;"",DATEDIF(J8,$H$1,"Y"),"")=12,"Cadet",IF(J8&lt;&gt;"",DATEDIF(J8,$H$1,"Y"),"")=13,"Cadet",IF(J8&lt;&gt;"",DATEDIF(J8,$H$1,"Y"),"")=14,"Cadet",IF(J8&lt;&gt;"",DATEDIF(J8,$H$1,"Y"),"")=15,"Junior",IF(J8&lt;&gt;"",DATEDIF(J8,$H$1,"Y"),"")=16,"Junior",IF(J8&lt;&gt;"",DATEDIF(J8,$H$1,"Y"),"")=17,"Junior",IF(J8&lt;&gt;"",DATEDIF(J8,$H$1,"Y"),"")&gt;=18,"Senior")</f>
        <v>Senior</v>
      </c>
      <c r="M8" s="21"/>
      <c r="N8" s="25">
        <v>35340</v>
      </c>
      <c r="O8" s="27">
        <v>45611</v>
      </c>
      <c r="P8" s="28"/>
    </row>
    <row r="9" spans="1:16" s="4" customFormat="1" ht="21">
      <c r="A9" s="20"/>
      <c r="B9" s="21" t="s">
        <v>29</v>
      </c>
      <c r="C9" s="22"/>
      <c r="D9" s="22"/>
      <c r="E9" s="22"/>
      <c r="F9" s="21"/>
      <c r="G9" s="22"/>
      <c r="H9" s="23"/>
      <c r="I9" s="24"/>
      <c r="J9" s="25">
        <v>25011</v>
      </c>
      <c r="K9" s="26">
        <f t="shared" ref="K9:K53" ca="1" si="1">IF(J9&lt;&gt;"",DATEDIF(J9,TODAY(),"Y"),"")</f>
        <v>57</v>
      </c>
      <c r="L9" s="26" t="str" cm="1">
        <f t="array" ref="L9">_xlfn.IFS(IF(J9&lt;&gt;"",DATEDIF(J9,$H$1,"Y"),"")="","",IF(J9&lt;&gt;"",DATEDIF(J9,$H$1,"Y"),"")&lt;9,"Benjamin",IF(J9&lt;&gt;"",DATEDIF(J9,$H$1,"Y"),"")=9,"Minime",IF(J9&lt;&gt;"",DATEDIF(J9,$H$1,"Y"),"")=10,"Minime",IF(J9&lt;&gt;"",DATEDIF(J9,$H$1,"Y"),"")=11,"Minime",IF(J9&lt;&gt;"",DATEDIF(J9,$H$1,"Y"),"")=12,"Cadet",IF(J9&lt;&gt;"",DATEDIF(J9,$H$1,"Y"),"")=13,"Cadet",IF(J9&lt;&gt;"",DATEDIF(J9,$H$1,"Y"),"")=14,"Cadet",IF(J9&lt;&gt;"",DATEDIF(J9,$H$1,"Y"),"")=15,"Junior",IF(J9&lt;&gt;"",DATEDIF(J9,$H$1,"Y"),"")=16,"Junior",IF(J9&lt;&gt;"",DATEDIF(J9,$H$1,"Y"),"")=17,"Junior",IF(J9&lt;&gt;"",DATEDIF(J9,$H$1,"Y"),"")&gt;=18,"Senior")</f>
        <v>Senior</v>
      </c>
      <c r="M9" s="21"/>
      <c r="N9" s="25">
        <v>35340</v>
      </c>
      <c r="O9" s="27"/>
    </row>
    <row r="10" spans="1:16" s="4" customFormat="1" ht="21">
      <c r="A10" s="20"/>
      <c r="B10" s="21" t="s">
        <v>30</v>
      </c>
      <c r="C10" s="22"/>
      <c r="D10" s="22"/>
      <c r="E10" s="22"/>
      <c r="F10" s="21"/>
      <c r="G10" s="22"/>
      <c r="H10" s="23"/>
      <c r="I10" s="24"/>
      <c r="J10" s="25">
        <v>19740</v>
      </c>
      <c r="K10" s="26">
        <f t="shared" ca="1" si="1"/>
        <v>72</v>
      </c>
      <c r="L10" s="26" t="str" cm="1">
        <f t="array" ref="L10">_xlfn.IFS(IF(J10&lt;&gt;"",DATEDIF(J10,$H$1,"Y"),"")="","",IF(J10&lt;&gt;"",DATEDIF(J10,$H$1,"Y"),"")&lt;9,"Benjamin",IF(J10&lt;&gt;"",DATEDIF(J10,$H$1,"Y"),"")=9,"Minime",IF(J10&lt;&gt;"",DATEDIF(J10,$H$1,"Y"),"")=10,"Minime",IF(J10&lt;&gt;"",DATEDIF(J10,$H$1,"Y"),"")=11,"Minime",IF(J10&lt;&gt;"",DATEDIF(J10,$H$1,"Y"),"")=12,"Cadet",IF(J10&lt;&gt;"",DATEDIF(J10,$H$1,"Y"),"")=13,"Cadet",IF(J10&lt;&gt;"",DATEDIF(J10,$H$1,"Y"),"")=14,"Cadet",IF(J10&lt;&gt;"",DATEDIF(J10,$H$1,"Y"),"")=15,"Junior",IF(J10&lt;&gt;"",DATEDIF(J10,$H$1,"Y"),"")=16,"Junior",IF(J10&lt;&gt;"",DATEDIF(J10,$H$1,"Y"),"")=17,"Junior",IF(J10&lt;&gt;"",DATEDIF(J10,$H$1,"Y"),"")&gt;=18,"Senior")</f>
        <v>Senior</v>
      </c>
      <c r="M10" s="21"/>
      <c r="N10" s="25">
        <v>35340</v>
      </c>
      <c r="O10" s="27">
        <v>45611</v>
      </c>
    </row>
    <row r="11" spans="1:16" s="4" customFormat="1" ht="21">
      <c r="A11" s="20"/>
      <c r="B11" s="21" t="s">
        <v>29</v>
      </c>
      <c r="C11" s="22"/>
      <c r="D11" s="22"/>
      <c r="E11" s="22"/>
      <c r="F11" s="21"/>
      <c r="G11" s="22"/>
      <c r="H11" s="23"/>
      <c r="I11" s="29"/>
      <c r="J11" s="25">
        <v>24714</v>
      </c>
      <c r="K11" s="26">
        <f t="shared" ca="1" si="1"/>
        <v>58</v>
      </c>
      <c r="L11" s="26" t="str" cm="1">
        <f t="array" ref="L11">_xlfn.IFS(IF(J11&lt;&gt;"",DATEDIF(J11,$H$1,"Y"),"")="","",IF(J11&lt;&gt;"",DATEDIF(J11,$H$1,"Y"),"")&lt;9,"Benjamin",IF(J11&lt;&gt;"",DATEDIF(J11,$H$1,"Y"),"")=9,"Minime",IF(J11&lt;&gt;"",DATEDIF(J11,$H$1,"Y"),"")=10,"Minime",IF(J11&lt;&gt;"",DATEDIF(J11,$H$1,"Y"),"")=11,"Minime",IF(J11&lt;&gt;"",DATEDIF(J11,$H$1,"Y"),"")=12,"Cadet",IF(J11&lt;&gt;"",DATEDIF(J11,$H$1,"Y"),"")=13,"Cadet",IF(J11&lt;&gt;"",DATEDIF(J11,$H$1,"Y"),"")=14,"Cadet",IF(J11&lt;&gt;"",DATEDIF(J11,$H$1,"Y"),"")=15,"Junior",IF(J11&lt;&gt;"",DATEDIF(J11,$H$1,"Y"),"")=16,"Junior",IF(J11&lt;&gt;"",DATEDIF(J11,$H$1,"Y"),"")=17,"Junior",IF(J11&lt;&gt;"",DATEDIF(J11,$H$1,"Y"),"")&gt;=18,"Senior")</f>
        <v>Senior</v>
      </c>
      <c r="M11" s="21"/>
      <c r="N11" s="25">
        <v>44150</v>
      </c>
      <c r="O11" s="27"/>
    </row>
    <row r="12" spans="1:16" s="4" customFormat="1" ht="21">
      <c r="A12" s="20"/>
      <c r="B12" s="21" t="s">
        <v>29</v>
      </c>
      <c r="C12" s="22"/>
      <c r="D12" s="22"/>
      <c r="E12" s="22"/>
      <c r="F12" s="21"/>
      <c r="G12" s="22"/>
      <c r="H12" s="23"/>
      <c r="I12" s="29"/>
      <c r="J12" s="25">
        <v>30857</v>
      </c>
      <c r="K12" s="26">
        <f t="shared" ca="1" si="1"/>
        <v>41</v>
      </c>
      <c r="L12" s="26" t="str" cm="1">
        <f t="array" ref="L12">_xlfn.IFS(IF(J12&lt;&gt;"",DATEDIF(J12,$H$1,"Y"),"")="","",IF(J12&lt;&gt;"",DATEDIF(J12,$H$1,"Y"),"")&lt;9,"Benjamin",IF(J12&lt;&gt;"",DATEDIF(J12,$H$1,"Y"),"")=9,"Minime",IF(J12&lt;&gt;"",DATEDIF(J12,$H$1,"Y"),"")=10,"Minime",IF(J12&lt;&gt;"",DATEDIF(J12,$H$1,"Y"),"")=11,"Minime",IF(J12&lt;&gt;"",DATEDIF(J12,$H$1,"Y"),"")=12,"Cadet",IF(J12&lt;&gt;"",DATEDIF(J12,$H$1,"Y"),"")=13,"Cadet",IF(J12&lt;&gt;"",DATEDIF(J12,$H$1,"Y"),"")=14,"Cadet",IF(J12&lt;&gt;"",DATEDIF(J12,$H$1,"Y"),"")=15,"Junior",IF(J12&lt;&gt;"",DATEDIF(J12,$H$1,"Y"),"")=16,"Junior",IF(J12&lt;&gt;"",DATEDIF(J12,$H$1,"Y"),"")=17,"Junior",IF(J12&lt;&gt;"",DATEDIF(J12,$H$1,"Y"),"")&gt;=18,"Senior")</f>
        <v>Senior</v>
      </c>
      <c r="M12" s="21"/>
      <c r="N12" s="25">
        <v>44150</v>
      </c>
      <c r="O12" s="27"/>
    </row>
    <row r="13" spans="1:16" s="4" customFormat="1" ht="21">
      <c r="A13" s="20"/>
      <c r="B13" s="21" t="s">
        <v>29</v>
      </c>
      <c r="C13" s="22"/>
      <c r="D13" s="22"/>
      <c r="E13" s="22"/>
      <c r="F13" s="21"/>
      <c r="G13" s="22"/>
      <c r="H13" s="23"/>
      <c r="I13" s="24"/>
      <c r="J13" s="25">
        <v>33262</v>
      </c>
      <c r="K13" s="26">
        <f t="shared" ca="1" si="1"/>
        <v>35</v>
      </c>
      <c r="L13" s="26" t="str" cm="1">
        <f t="array" ref="L13">_xlfn.IFS(IF(J13&lt;&gt;"",DATEDIF(J13,$H$1,"Y"),"")="","",IF(J13&lt;&gt;"",DATEDIF(J13,$H$1,"Y"),"")&lt;9,"Benjamin",IF(J13&lt;&gt;"",DATEDIF(J13,$H$1,"Y"),"")=9,"Minime",IF(J13&lt;&gt;"",DATEDIF(J13,$H$1,"Y"),"")=10,"Minime",IF(J13&lt;&gt;"",DATEDIF(J13,$H$1,"Y"),"")=11,"Minime",IF(J13&lt;&gt;"",DATEDIF(J13,$H$1,"Y"),"")=12,"Cadet",IF(J13&lt;&gt;"",DATEDIF(J13,$H$1,"Y"),"")=13,"Cadet",IF(J13&lt;&gt;"",DATEDIF(J13,$H$1,"Y"),"")=14,"Cadet",IF(J13&lt;&gt;"",DATEDIF(J13,$H$1,"Y"),"")=15,"Junior",IF(J13&lt;&gt;"",DATEDIF(J13,$H$1,"Y"),"")=16,"Junior",IF(J13&lt;&gt;"",DATEDIF(J13,$H$1,"Y"),"")=17,"Junior",IF(J13&lt;&gt;"",DATEDIF(J13,$H$1,"Y"),"")&gt;=18,"Senior")</f>
        <v>Senior</v>
      </c>
      <c r="M13" s="21"/>
      <c r="N13" s="25">
        <v>44150</v>
      </c>
      <c r="O13" s="27"/>
    </row>
    <row r="14" spans="1:16" s="4" customFormat="1" ht="21">
      <c r="A14" s="20"/>
      <c r="B14" s="21" t="s">
        <v>30</v>
      </c>
      <c r="C14" s="22"/>
      <c r="D14" s="22"/>
      <c r="E14" s="22"/>
      <c r="F14" s="21"/>
      <c r="G14" s="22"/>
      <c r="H14" s="23"/>
      <c r="I14" s="29"/>
      <c r="J14" s="25">
        <v>26314</v>
      </c>
      <c r="K14" s="26">
        <f t="shared" ca="1" si="1"/>
        <v>54</v>
      </c>
      <c r="L14" s="26" t="str" cm="1">
        <f t="array" ref="L14">_xlfn.IFS(IF(J14&lt;&gt;"",DATEDIF(J14,$H$1,"Y"),"")="","",IF(J14&lt;&gt;"",DATEDIF(J14,$H$1,"Y"),"")&lt;9,"Benjamin",IF(J14&lt;&gt;"",DATEDIF(J14,$H$1,"Y"),"")=9,"Minime",IF(J14&lt;&gt;"",DATEDIF(J14,$H$1,"Y"),"")=10,"Minime",IF(J14&lt;&gt;"",DATEDIF(J14,$H$1,"Y"),"")=11,"Minime",IF(J14&lt;&gt;"",DATEDIF(J14,$H$1,"Y"),"")=12,"Cadet",IF(J14&lt;&gt;"",DATEDIF(J14,$H$1,"Y"),"")=13,"Cadet",IF(J14&lt;&gt;"",DATEDIF(J14,$H$1,"Y"),"")=14,"Cadet",IF(J14&lt;&gt;"",DATEDIF(J14,$H$1,"Y"),"")=15,"Junior",IF(J14&lt;&gt;"",DATEDIF(J14,$H$1,"Y"),"")=16,"Junior",IF(J14&lt;&gt;"",DATEDIF(J14,$H$1,"Y"),"")=17,"Junior",IF(J14&lt;&gt;"",DATEDIF(J14,$H$1,"Y"),"")&gt;=18,"Senior")</f>
        <v>Senior</v>
      </c>
      <c r="M14" s="21"/>
      <c r="N14" s="25">
        <v>44150</v>
      </c>
      <c r="O14" s="27"/>
    </row>
    <row r="15" spans="1:16" s="4" customFormat="1" ht="21">
      <c r="A15" s="20"/>
      <c r="B15" s="21" t="s">
        <v>29</v>
      </c>
      <c r="C15" s="22"/>
      <c r="D15" s="22"/>
      <c r="E15" s="22"/>
      <c r="F15" s="21"/>
      <c r="G15" s="22"/>
      <c r="H15" s="23"/>
      <c r="I15" s="24"/>
      <c r="J15" s="25">
        <v>23384</v>
      </c>
      <c r="K15" s="26">
        <f t="shared" ca="1" si="1"/>
        <v>62</v>
      </c>
      <c r="L15" s="26" t="str" cm="1">
        <f t="array" ref="L15">_xlfn.IFS(IF(J15&lt;&gt;"",DATEDIF(J15,$H$1,"Y"),"")="","",IF(J15&lt;&gt;"",DATEDIF(J15,$H$1,"Y"),"")&lt;9,"Benjamin",IF(J15&lt;&gt;"",DATEDIF(J15,$H$1,"Y"),"")=9,"Minime",IF(J15&lt;&gt;"",DATEDIF(J15,$H$1,"Y"),"")=10,"Minime",IF(J15&lt;&gt;"",DATEDIF(J15,$H$1,"Y"),"")=11,"Minime",IF(J15&lt;&gt;"",DATEDIF(J15,$H$1,"Y"),"")=12,"Cadet",IF(J15&lt;&gt;"",DATEDIF(J15,$H$1,"Y"),"")=13,"Cadet",IF(J15&lt;&gt;"",DATEDIF(J15,$H$1,"Y"),"")=14,"Cadet",IF(J15&lt;&gt;"",DATEDIF(J15,$H$1,"Y"),"")=15,"Junior",IF(J15&lt;&gt;"",DATEDIF(J15,$H$1,"Y"),"")=16,"Junior",IF(J15&lt;&gt;"",DATEDIF(J15,$H$1,"Y"),"")=17,"Junior",IF(J15&lt;&gt;"",DATEDIF(J15,$H$1,"Y"),"")&gt;=18,"Senior")</f>
        <v>Senior</v>
      </c>
      <c r="M15" s="21"/>
      <c r="N15" s="25">
        <v>44515</v>
      </c>
      <c r="O15" s="27">
        <v>46022</v>
      </c>
    </row>
    <row r="16" spans="1:16" s="4" customFormat="1" ht="21">
      <c r="A16" s="20"/>
      <c r="B16" s="21" t="s">
        <v>29</v>
      </c>
      <c r="C16" s="22"/>
      <c r="D16" s="22"/>
      <c r="E16" s="22"/>
      <c r="F16" s="21"/>
      <c r="G16" s="22"/>
      <c r="H16" s="23"/>
      <c r="I16" s="24"/>
      <c r="J16" s="25">
        <v>26045</v>
      </c>
      <c r="K16" s="26">
        <f t="shared" ca="1" si="1"/>
        <v>54</v>
      </c>
      <c r="L16" s="26" t="str" cm="1">
        <f t="array" ref="L16">_xlfn.IFS(IF(J16&lt;&gt;"",DATEDIF(J16,$H$1,"Y"),"")="","",IF(J16&lt;&gt;"",DATEDIF(J16,$H$1,"Y"),"")&lt;9,"Benjamin",IF(J16&lt;&gt;"",DATEDIF(J16,$H$1,"Y"),"")=9,"Minime",IF(J16&lt;&gt;"",DATEDIF(J16,$H$1,"Y"),"")=10,"Minime",IF(J16&lt;&gt;"",DATEDIF(J16,$H$1,"Y"),"")=11,"Minime",IF(J16&lt;&gt;"",DATEDIF(J16,$H$1,"Y"),"")=12,"Cadet",IF(J16&lt;&gt;"",DATEDIF(J16,$H$1,"Y"),"")=13,"Cadet",IF(J16&lt;&gt;"",DATEDIF(J16,$H$1,"Y"),"")=14,"Cadet",IF(J16&lt;&gt;"",DATEDIF(J16,$H$1,"Y"),"")=15,"Junior",IF(J16&lt;&gt;"",DATEDIF(J16,$H$1,"Y"),"")=16,"Junior",IF(J16&lt;&gt;"",DATEDIF(J16,$H$1,"Y"),"")=17,"Junior",IF(J16&lt;&gt;"",DATEDIF(J16,$H$1,"Y"),"")&gt;=18,"Senior")</f>
        <v>Senior</v>
      </c>
      <c r="M16" s="21"/>
      <c r="N16" s="25">
        <v>44515</v>
      </c>
      <c r="O16" s="27">
        <v>45611</v>
      </c>
    </row>
    <row r="17" spans="1:15" s="4" customFormat="1" ht="21">
      <c r="A17" s="20"/>
      <c r="B17" s="21" t="s">
        <v>30</v>
      </c>
      <c r="C17" s="22"/>
      <c r="D17" s="22"/>
      <c r="E17" s="22"/>
      <c r="F17" s="21"/>
      <c r="G17" s="22"/>
      <c r="H17" s="23"/>
      <c r="I17" s="24"/>
      <c r="J17" s="25">
        <v>23195</v>
      </c>
      <c r="K17" s="26">
        <f t="shared" ca="1" si="1"/>
        <v>62</v>
      </c>
      <c r="L17" s="26" t="str" cm="1">
        <f t="array" ref="L17">_xlfn.IFS(IF(J17&lt;&gt;"",DATEDIF(J17,$H$1,"Y"),"")="","",IF(J17&lt;&gt;"",DATEDIF(J17,$H$1,"Y"),"")&lt;9,"Benjamin",IF(J17&lt;&gt;"",DATEDIF(J17,$H$1,"Y"),"")=9,"Minime",IF(J17&lt;&gt;"",DATEDIF(J17,$H$1,"Y"),"")=10,"Minime",IF(J17&lt;&gt;"",DATEDIF(J17,$H$1,"Y"),"")=11,"Minime",IF(J17&lt;&gt;"",DATEDIF(J17,$H$1,"Y"),"")=12,"Cadet",IF(J17&lt;&gt;"",DATEDIF(J17,$H$1,"Y"),"")=13,"Cadet",IF(J17&lt;&gt;"",DATEDIF(J17,$H$1,"Y"),"")=14,"Cadet",IF(J17&lt;&gt;"",DATEDIF(J17,$H$1,"Y"),"")=15,"Junior",IF(J17&lt;&gt;"",DATEDIF(J17,$H$1,"Y"),"")=16,"Junior",IF(J17&lt;&gt;"",DATEDIF(J17,$H$1,"Y"),"")=17,"Junior",IF(J17&lt;&gt;"",DATEDIF(J17,$H$1,"Y"),"")&gt;=18,"Senior")</f>
        <v>Senior</v>
      </c>
      <c r="M17" s="21"/>
      <c r="N17" s="25">
        <v>44515</v>
      </c>
      <c r="O17" s="27">
        <v>45611</v>
      </c>
    </row>
    <row r="18" spans="1:15" s="4" customFormat="1" ht="21">
      <c r="A18" s="20"/>
      <c r="B18" s="21" t="s">
        <v>29</v>
      </c>
      <c r="C18" s="22"/>
      <c r="D18" s="22"/>
      <c r="E18" s="22"/>
      <c r="F18" s="21"/>
      <c r="G18" s="22"/>
      <c r="H18" s="23"/>
      <c r="I18" s="24"/>
      <c r="J18" s="25">
        <v>23088</v>
      </c>
      <c r="K18" s="26">
        <f t="shared" ca="1" si="1"/>
        <v>63</v>
      </c>
      <c r="L18" s="26" t="str" cm="1">
        <f t="array" ref="L18">_xlfn.IFS(IF(J18&lt;&gt;"",DATEDIF(J18,$H$1,"Y"),"")="","",IF(J18&lt;&gt;"",DATEDIF(J18,$H$1,"Y"),"")&lt;9,"Benjamin",IF(J18&lt;&gt;"",DATEDIF(J18,$H$1,"Y"),"")=9,"Minime",IF(J18&lt;&gt;"",DATEDIF(J18,$H$1,"Y"),"")=10,"Minime",IF(J18&lt;&gt;"",DATEDIF(J18,$H$1,"Y"),"")=11,"Minime",IF(J18&lt;&gt;"",DATEDIF(J18,$H$1,"Y"),"")=12,"Cadet",IF(J18&lt;&gt;"",DATEDIF(J18,$H$1,"Y"),"")=13,"Cadet",IF(J18&lt;&gt;"",DATEDIF(J18,$H$1,"Y"),"")=14,"Cadet",IF(J18&lt;&gt;"",DATEDIF(J18,$H$1,"Y"),"")=15,"Junior",IF(J18&lt;&gt;"",DATEDIF(J18,$H$1,"Y"),"")=16,"Junior",IF(J18&lt;&gt;"",DATEDIF(J18,$H$1,"Y"),"")=17,"Junior",IF(J18&lt;&gt;"",DATEDIF(J18,$H$1,"Y"),"")&gt;=18,"Senior")</f>
        <v>Senior</v>
      </c>
      <c r="M18" s="21"/>
      <c r="N18" s="25">
        <v>44515</v>
      </c>
      <c r="O18" s="27">
        <v>45611</v>
      </c>
    </row>
    <row r="19" spans="1:15" s="4" customFormat="1" ht="21">
      <c r="A19" s="20"/>
      <c r="B19" s="21" t="s">
        <v>29</v>
      </c>
      <c r="C19" s="22"/>
      <c r="D19" s="22"/>
      <c r="E19" s="22"/>
      <c r="F19" s="21"/>
      <c r="G19" s="22"/>
      <c r="H19" s="23"/>
      <c r="I19" s="24"/>
      <c r="J19" s="25">
        <v>35269</v>
      </c>
      <c r="K19" s="26">
        <f t="shared" ca="1" si="1"/>
        <v>29</v>
      </c>
      <c r="L19" s="26" t="str" cm="1">
        <f t="array" ref="L19">_xlfn.IFS(IF(J19&lt;&gt;"",DATEDIF(J19,$H$1,"Y"),"")="","",IF(J19&lt;&gt;"",DATEDIF(J19,$H$1,"Y"),"")&lt;9,"Benjamin",IF(J19&lt;&gt;"",DATEDIF(J19,$H$1,"Y"),"")=9,"Minime",IF(J19&lt;&gt;"",DATEDIF(J19,$H$1,"Y"),"")=10,"Minime",IF(J19&lt;&gt;"",DATEDIF(J19,$H$1,"Y"),"")=11,"Minime",IF(J19&lt;&gt;"",DATEDIF(J19,$H$1,"Y"),"")=12,"Cadet",IF(J19&lt;&gt;"",DATEDIF(J19,$H$1,"Y"),"")=13,"Cadet",IF(J19&lt;&gt;"",DATEDIF(J19,$H$1,"Y"),"")=14,"Cadet",IF(J19&lt;&gt;"",DATEDIF(J19,$H$1,"Y"),"")=15,"Junior",IF(J19&lt;&gt;"",DATEDIF(J19,$H$1,"Y"),"")=16,"Junior",IF(J19&lt;&gt;"",DATEDIF(J19,$H$1,"Y"),"")=17,"Junior",IF(J19&lt;&gt;"",DATEDIF(J19,$H$1,"Y"),"")&gt;=18,"Senior")</f>
        <v>Senior</v>
      </c>
      <c r="M19" s="21"/>
      <c r="N19" s="25">
        <v>44515</v>
      </c>
      <c r="O19" s="27">
        <v>45611</v>
      </c>
    </row>
    <row r="20" spans="1:15" s="4" customFormat="1" ht="21">
      <c r="A20" s="20"/>
      <c r="B20" s="21" t="s">
        <v>29</v>
      </c>
      <c r="C20" s="22"/>
      <c r="D20" s="22"/>
      <c r="E20" s="22"/>
      <c r="F20" s="21"/>
      <c r="G20" s="22"/>
      <c r="H20" s="23"/>
      <c r="I20" s="29"/>
      <c r="J20" s="25">
        <v>40779</v>
      </c>
      <c r="K20" s="26">
        <f t="shared" ca="1" si="1"/>
        <v>14</v>
      </c>
      <c r="L20" s="26" t="str" cm="1">
        <f t="array" ref="L20">_xlfn.IFS(IF(J20&lt;&gt;"",DATEDIF(J20,$H$1,"Y"),"")="","",IF(J20&lt;&gt;"",DATEDIF(J20,$H$1,"Y"),"")&lt;9,"Benjamin",IF(J20&lt;&gt;"",DATEDIF(J20,$H$1,"Y"),"")=9,"Minime",IF(J20&lt;&gt;"",DATEDIF(J20,$H$1,"Y"),"")=10,"Minime",IF(J20&lt;&gt;"",DATEDIF(J20,$H$1,"Y"),"")=11,"Minime",IF(J20&lt;&gt;"",DATEDIF(J20,$H$1,"Y"),"")=12,"Cadet",IF(J20&lt;&gt;"",DATEDIF(J20,$H$1,"Y"),"")=13,"Cadet",IF(J20&lt;&gt;"",DATEDIF(J20,$H$1,"Y"),"")=14,"Cadet",IF(J20&lt;&gt;"",DATEDIF(J20,$H$1,"Y"),"")=15,"Junior",IF(J20&lt;&gt;"",DATEDIF(J20,$H$1,"Y"),"")=16,"Junior",IF(J20&lt;&gt;"",DATEDIF(J20,$H$1,"Y"),"")=17,"Junior",IF(J20&lt;&gt;"",DATEDIF(J20,$H$1,"Y"),"")&gt;=18,"Senior")</f>
        <v>Junior</v>
      </c>
      <c r="M20" s="21" t="s">
        <v>31</v>
      </c>
      <c r="N20" s="25">
        <v>44515</v>
      </c>
      <c r="O20" s="27"/>
    </row>
    <row r="21" spans="1:15" s="4" customFormat="1" ht="21">
      <c r="A21" s="20"/>
      <c r="B21" s="21" t="s">
        <v>29</v>
      </c>
      <c r="C21" s="22"/>
      <c r="D21" s="22"/>
      <c r="E21" s="22"/>
      <c r="F21" s="21"/>
      <c r="G21" s="22"/>
      <c r="H21" s="23"/>
      <c r="I21" s="24"/>
      <c r="J21" s="25">
        <v>28537</v>
      </c>
      <c r="K21" s="26">
        <f t="shared" ca="1" si="1"/>
        <v>48</v>
      </c>
      <c r="L21" s="26" t="str" cm="1">
        <f t="array" ref="L21">_xlfn.IFS(IF(J21&lt;&gt;"",DATEDIF(J21,$H$1,"Y"),"")="","",IF(J21&lt;&gt;"",DATEDIF(J21,$H$1,"Y"),"")&lt;9,"Benjamin",IF(J21&lt;&gt;"",DATEDIF(J21,$H$1,"Y"),"")=9,"Minime",IF(J21&lt;&gt;"",DATEDIF(J21,$H$1,"Y"),"")=10,"Minime",IF(J21&lt;&gt;"",DATEDIF(J21,$H$1,"Y"),"")=11,"Minime",IF(J21&lt;&gt;"",DATEDIF(J21,$H$1,"Y"),"")=12,"Cadet",IF(J21&lt;&gt;"",DATEDIF(J21,$H$1,"Y"),"")=13,"Cadet",IF(J21&lt;&gt;"",DATEDIF(J21,$H$1,"Y"),"")=14,"Cadet",IF(J21&lt;&gt;"",DATEDIF(J21,$H$1,"Y"),"")=15,"Junior",IF(J21&lt;&gt;"",DATEDIF(J21,$H$1,"Y"),"")=16,"Junior",IF(J21&lt;&gt;"",DATEDIF(J21,$H$1,"Y"),"")=17,"Junior",IF(J21&lt;&gt;"",DATEDIF(J21,$H$1,"Y"),"")&gt;=18,"Senior")</f>
        <v>Senior</v>
      </c>
      <c r="M21" s="21"/>
      <c r="N21" s="25">
        <v>44515</v>
      </c>
      <c r="O21" s="27">
        <v>46022</v>
      </c>
    </row>
    <row r="22" spans="1:15" s="4" customFormat="1" ht="21">
      <c r="A22" s="20"/>
      <c r="B22" s="21" t="s">
        <v>29</v>
      </c>
      <c r="C22" s="22"/>
      <c r="D22" s="22"/>
      <c r="E22" s="22"/>
      <c r="F22" s="21"/>
      <c r="G22" s="22"/>
      <c r="H22" s="23"/>
      <c r="I22" s="24"/>
      <c r="J22" s="25">
        <v>27898</v>
      </c>
      <c r="K22" s="26">
        <f t="shared" ca="1" si="1"/>
        <v>49</v>
      </c>
      <c r="L22" s="26" t="str" cm="1">
        <f t="array" ref="L22">_xlfn.IFS(IF(J22&lt;&gt;"",DATEDIF(J22,$H$1,"Y"),"")="","",IF(J22&lt;&gt;"",DATEDIF(J22,$H$1,"Y"),"")&lt;9,"Benjamin",IF(J22&lt;&gt;"",DATEDIF(J22,$H$1,"Y"),"")=9,"Minime",IF(J22&lt;&gt;"",DATEDIF(J22,$H$1,"Y"),"")=10,"Minime",IF(J22&lt;&gt;"",DATEDIF(J22,$H$1,"Y"),"")=11,"Minime",IF(J22&lt;&gt;"",DATEDIF(J22,$H$1,"Y"),"")=12,"Cadet",IF(J22&lt;&gt;"",DATEDIF(J22,$H$1,"Y"),"")=13,"Cadet",IF(J22&lt;&gt;"",DATEDIF(J22,$H$1,"Y"),"")=14,"Cadet",IF(J22&lt;&gt;"",DATEDIF(J22,$H$1,"Y"),"")=15,"Junior",IF(J22&lt;&gt;"",DATEDIF(J22,$H$1,"Y"),"")=16,"Junior",IF(J22&lt;&gt;"",DATEDIF(J22,$H$1,"Y"),"")=17,"Junior",IF(J22&lt;&gt;"",DATEDIF(J22,$H$1,"Y"),"")&gt;=18,"Senior")</f>
        <v>Senior</v>
      </c>
      <c r="M22" s="21"/>
      <c r="N22" s="25">
        <v>44880</v>
      </c>
      <c r="O22" s="27">
        <v>45611</v>
      </c>
    </row>
    <row r="23" spans="1:15" s="4" customFormat="1" ht="21">
      <c r="A23" s="20"/>
      <c r="B23" s="21" t="s">
        <v>30</v>
      </c>
      <c r="C23" s="22"/>
      <c r="D23" s="22"/>
      <c r="E23" s="22"/>
      <c r="F23" s="21"/>
      <c r="G23" s="22"/>
      <c r="H23" s="23"/>
      <c r="I23" s="29"/>
      <c r="J23" s="25">
        <v>31902</v>
      </c>
      <c r="K23" s="26">
        <f t="shared" ca="1" si="1"/>
        <v>38</v>
      </c>
      <c r="L23" s="26" t="str" cm="1">
        <f t="array" ref="L23">_xlfn.IFS(IF(J23&lt;&gt;"",DATEDIF(J23,$H$1,"Y"),"")="","",IF(J23&lt;&gt;"",DATEDIF(J23,$H$1,"Y"),"")&lt;9,"Benjamin",IF(J23&lt;&gt;"",DATEDIF(J23,$H$1,"Y"),"")=9,"Minime",IF(J23&lt;&gt;"",DATEDIF(J23,$H$1,"Y"),"")=10,"Minime",IF(J23&lt;&gt;"",DATEDIF(J23,$H$1,"Y"),"")=11,"Minime",IF(J23&lt;&gt;"",DATEDIF(J23,$H$1,"Y"),"")=12,"Cadet",IF(J23&lt;&gt;"",DATEDIF(J23,$H$1,"Y"),"")=13,"Cadet",IF(J23&lt;&gt;"",DATEDIF(J23,$H$1,"Y"),"")=14,"Cadet",IF(J23&lt;&gt;"",DATEDIF(J23,$H$1,"Y"),"")=15,"Junior",IF(J23&lt;&gt;"",DATEDIF(J23,$H$1,"Y"),"")=16,"Junior",IF(J23&lt;&gt;"",DATEDIF(J23,$H$1,"Y"),"")=17,"Junior",IF(J23&lt;&gt;"",DATEDIF(J23,$H$1,"Y"),"")&gt;=18,"Senior")</f>
        <v>Senior</v>
      </c>
      <c r="M23" s="21"/>
      <c r="N23" s="25">
        <v>44880</v>
      </c>
      <c r="O23" s="27"/>
    </row>
    <row r="24" spans="1:15" s="4" customFormat="1" ht="21">
      <c r="A24" s="20"/>
      <c r="B24" s="21" t="s">
        <v>30</v>
      </c>
      <c r="C24" s="22"/>
      <c r="D24" s="22"/>
      <c r="E24" s="22"/>
      <c r="F24" s="21"/>
      <c r="G24" s="22"/>
      <c r="H24" s="23"/>
      <c r="I24" s="24"/>
      <c r="J24" s="25">
        <v>31470</v>
      </c>
      <c r="K24" s="26">
        <f t="shared" ca="1" si="1"/>
        <v>40</v>
      </c>
      <c r="L24" s="26" t="str" cm="1">
        <f t="array" ref="L24">_xlfn.IFS(IF(J24&lt;&gt;"",DATEDIF(J24,$H$1,"Y"),"")="","",IF(J24&lt;&gt;"",DATEDIF(J24,$H$1,"Y"),"")&lt;9,"Benjamin",IF(J24&lt;&gt;"",DATEDIF(J24,$H$1,"Y"),"")=9,"Minime",IF(J24&lt;&gt;"",DATEDIF(J24,$H$1,"Y"),"")=10,"Minime",IF(J24&lt;&gt;"",DATEDIF(J24,$H$1,"Y"),"")=11,"Minime",IF(J24&lt;&gt;"",DATEDIF(J24,$H$1,"Y"),"")=12,"Cadet",IF(J24&lt;&gt;"",DATEDIF(J24,$H$1,"Y"),"")=13,"Cadet",IF(J24&lt;&gt;"",DATEDIF(J24,$H$1,"Y"),"")=14,"Cadet",IF(J24&lt;&gt;"",DATEDIF(J24,$H$1,"Y"),"")=15,"Junior",IF(J24&lt;&gt;"",DATEDIF(J24,$H$1,"Y"),"")=16,"Junior",IF(J24&lt;&gt;"",DATEDIF(J24,$H$1,"Y"),"")=17,"Junior",IF(J24&lt;&gt;"",DATEDIF(J24,$H$1,"Y"),"")&gt;=18,"Senior")</f>
        <v>Senior</v>
      </c>
      <c r="M24" s="21"/>
      <c r="N24" s="25">
        <v>44880</v>
      </c>
      <c r="O24" s="27">
        <v>46022</v>
      </c>
    </row>
    <row r="25" spans="1:15" s="4" customFormat="1" ht="21">
      <c r="A25" s="20"/>
      <c r="B25" s="21" t="s">
        <v>29</v>
      </c>
      <c r="C25" s="22"/>
      <c r="D25" s="22"/>
      <c r="E25" s="22"/>
      <c r="F25" s="21"/>
      <c r="G25" s="22"/>
      <c r="H25" s="23"/>
      <c r="I25" s="24"/>
      <c r="J25" s="25">
        <v>41108</v>
      </c>
      <c r="K25" s="26">
        <f t="shared" ca="1" si="1"/>
        <v>13</v>
      </c>
      <c r="L25" s="26" t="str" cm="1">
        <f t="array" ref="L25">_xlfn.IFS(IF(J25&lt;&gt;"",DATEDIF(J25,$H$1,"Y"),"")="","",IF(J25&lt;&gt;"",DATEDIF(J25,$H$1,"Y"),"")&lt;9,"Benjamin",IF(J25&lt;&gt;"",DATEDIF(J25,$H$1,"Y"),"")=9,"Minime",IF(J25&lt;&gt;"",DATEDIF(J25,$H$1,"Y"),"")=10,"Minime",IF(J25&lt;&gt;"",DATEDIF(J25,$H$1,"Y"),"")=11,"Minime",IF(J25&lt;&gt;"",DATEDIF(J25,$H$1,"Y"),"")=12,"Cadet",IF(J25&lt;&gt;"",DATEDIF(J25,$H$1,"Y"),"")=13,"Cadet",IF(J25&lt;&gt;"",DATEDIF(J25,$H$1,"Y"),"")=14,"Cadet",IF(J25&lt;&gt;"",DATEDIF(J25,$H$1,"Y"),"")=15,"Junior",IF(J25&lt;&gt;"",DATEDIF(J25,$H$1,"Y"),"")=16,"Junior",IF(J25&lt;&gt;"",DATEDIF(J25,$H$1,"Y"),"")=17,"Junior",IF(J25&lt;&gt;"",DATEDIF(J25,$H$1,"Y"),"")&gt;=18,"Senior")</f>
        <v>Cadet</v>
      </c>
      <c r="M25" s="21" t="s">
        <v>31</v>
      </c>
      <c r="N25" s="25">
        <v>44880</v>
      </c>
      <c r="O25" s="27">
        <v>46022</v>
      </c>
    </row>
    <row r="26" spans="1:15" s="4" customFormat="1" ht="21">
      <c r="A26" s="20"/>
      <c r="B26" s="21" t="s">
        <v>29</v>
      </c>
      <c r="C26" s="22"/>
      <c r="D26" s="22"/>
      <c r="E26" s="22"/>
      <c r="F26" s="21"/>
      <c r="G26" s="22"/>
      <c r="H26" s="23"/>
      <c r="I26" s="29"/>
      <c r="J26" s="25">
        <v>33353</v>
      </c>
      <c r="K26" s="26">
        <f t="shared" ca="1" si="1"/>
        <v>34</v>
      </c>
      <c r="L26" s="26" t="str" cm="1">
        <f t="array" ref="L26">_xlfn.IFS(IF(J26&lt;&gt;"",DATEDIF(J26,$H$1,"Y"),"")="","",IF(J26&lt;&gt;"",DATEDIF(J26,$H$1,"Y"),"")&lt;9,"Benjamin",IF(J26&lt;&gt;"",DATEDIF(J26,$H$1,"Y"),"")=9,"Minime",IF(J26&lt;&gt;"",DATEDIF(J26,$H$1,"Y"),"")=10,"Minime",IF(J26&lt;&gt;"",DATEDIF(J26,$H$1,"Y"),"")=11,"Minime",IF(J26&lt;&gt;"",DATEDIF(J26,$H$1,"Y"),"")=12,"Cadet",IF(J26&lt;&gt;"",DATEDIF(J26,$H$1,"Y"),"")=13,"Cadet",IF(J26&lt;&gt;"",DATEDIF(J26,$H$1,"Y"),"")=14,"Cadet",IF(J26&lt;&gt;"",DATEDIF(J26,$H$1,"Y"),"")=15,"Junior",IF(J26&lt;&gt;"",DATEDIF(J26,$H$1,"Y"),"")=16,"Junior",IF(J26&lt;&gt;"",DATEDIF(J26,$H$1,"Y"),"")=17,"Junior",IF(J26&lt;&gt;"",DATEDIF(J26,$H$1,"Y"),"")&gt;=18,"Senior")</f>
        <v>Senior</v>
      </c>
      <c r="M26" s="21"/>
      <c r="N26" s="25">
        <v>44880</v>
      </c>
      <c r="O26" s="27"/>
    </row>
    <row r="27" spans="1:15" s="4" customFormat="1" ht="21">
      <c r="A27" s="20"/>
      <c r="B27" s="21" t="s">
        <v>29</v>
      </c>
      <c r="C27" s="22"/>
      <c r="D27" s="22"/>
      <c r="E27" s="22"/>
      <c r="F27" s="21"/>
      <c r="G27" s="22"/>
      <c r="H27" s="23"/>
      <c r="I27" s="24"/>
      <c r="J27" s="25">
        <v>36194</v>
      </c>
      <c r="K27" s="26">
        <f t="shared" ca="1" si="1"/>
        <v>27</v>
      </c>
      <c r="L27" s="26" t="str" cm="1">
        <f t="array" ref="L27">_xlfn.IFS(IF(J27&lt;&gt;"",DATEDIF(J27,$H$1,"Y"),"")="","",IF(J27&lt;&gt;"",DATEDIF(J27,$H$1,"Y"),"")&lt;9,"Benjamin",IF(J27&lt;&gt;"",DATEDIF(J27,$H$1,"Y"),"")=9,"Minime",IF(J27&lt;&gt;"",DATEDIF(J27,$H$1,"Y"),"")=10,"Minime",IF(J27&lt;&gt;"",DATEDIF(J27,$H$1,"Y"),"")=11,"Minime",IF(J27&lt;&gt;"",DATEDIF(J27,$H$1,"Y"),"")=12,"Cadet",IF(J27&lt;&gt;"",DATEDIF(J27,$H$1,"Y"),"")=13,"Cadet",IF(J27&lt;&gt;"",DATEDIF(J27,$H$1,"Y"),"")=14,"Cadet",IF(J27&lt;&gt;"",DATEDIF(J27,$H$1,"Y"),"")=15,"Junior",IF(J27&lt;&gt;"",DATEDIF(J27,$H$1,"Y"),"")=16,"Junior",IF(J27&lt;&gt;"",DATEDIF(J27,$H$1,"Y"),"")=17,"Junior",IF(J27&lt;&gt;"",DATEDIF(J27,$H$1,"Y"),"")&gt;=18,"Senior")</f>
        <v>Senior</v>
      </c>
      <c r="M27" s="21"/>
      <c r="N27" s="25">
        <v>45245</v>
      </c>
      <c r="O27" s="27">
        <v>45611</v>
      </c>
    </row>
    <row r="28" spans="1:15" s="4" customFormat="1" ht="21">
      <c r="A28" s="20"/>
      <c r="B28" s="21" t="s">
        <v>30</v>
      </c>
      <c r="C28" s="22"/>
      <c r="D28" s="22"/>
      <c r="E28" s="22"/>
      <c r="F28" s="21"/>
      <c r="G28" s="22"/>
      <c r="H28" s="23"/>
      <c r="I28" s="29"/>
      <c r="J28" s="25">
        <v>32696</v>
      </c>
      <c r="K28" s="26">
        <f t="shared" ca="1" si="1"/>
        <v>36</v>
      </c>
      <c r="L28" s="26" t="str" cm="1">
        <f t="array" ref="L28">_xlfn.IFS(IF(J28&lt;&gt;"",DATEDIF(J28,$H$1,"Y"),"")="","",IF(J28&lt;&gt;"",DATEDIF(J28,$H$1,"Y"),"")&lt;9,"Benjamin",IF(J28&lt;&gt;"",DATEDIF(J28,$H$1,"Y"),"")=9,"Minime",IF(J28&lt;&gt;"",DATEDIF(J28,$H$1,"Y"),"")=10,"Minime",IF(J28&lt;&gt;"",DATEDIF(J28,$H$1,"Y"),"")=11,"Minime",IF(J28&lt;&gt;"",DATEDIF(J28,$H$1,"Y"),"")=12,"Cadet",IF(J28&lt;&gt;"",DATEDIF(J28,$H$1,"Y"),"")=13,"Cadet",IF(J28&lt;&gt;"",DATEDIF(J28,$H$1,"Y"),"")=14,"Cadet",IF(J28&lt;&gt;"",DATEDIF(J28,$H$1,"Y"),"")=15,"Junior",IF(J28&lt;&gt;"",DATEDIF(J28,$H$1,"Y"),"")=16,"Junior",IF(J28&lt;&gt;"",DATEDIF(J28,$H$1,"Y"),"")=17,"Junior",IF(J28&lt;&gt;"",DATEDIF(J28,$H$1,"Y"),"")&gt;=18,"Senior")</f>
        <v>Senior</v>
      </c>
      <c r="M28" s="21"/>
      <c r="N28" s="25">
        <v>45245</v>
      </c>
      <c r="O28" s="27"/>
    </row>
    <row r="29" spans="1:15" s="4" customFormat="1" ht="21">
      <c r="A29" s="20"/>
      <c r="B29" s="21" t="s">
        <v>30</v>
      </c>
      <c r="C29" s="22"/>
      <c r="D29" s="22"/>
      <c r="E29" s="22"/>
      <c r="F29" s="21"/>
      <c r="G29" s="22"/>
      <c r="H29" s="23"/>
      <c r="I29" s="24"/>
      <c r="J29" s="25">
        <v>29746</v>
      </c>
      <c r="K29" s="26">
        <f t="shared" ca="1" si="1"/>
        <v>44</v>
      </c>
      <c r="L29" s="26" t="str" cm="1">
        <f t="array" ref="L29">_xlfn.IFS(IF(J29&lt;&gt;"",DATEDIF(J29,$H$1,"Y"),"")="","",IF(J29&lt;&gt;"",DATEDIF(J29,$H$1,"Y"),"")&lt;9,"Benjamin",IF(J29&lt;&gt;"",DATEDIF(J29,$H$1,"Y"),"")=9,"Minime",IF(J29&lt;&gt;"",DATEDIF(J29,$H$1,"Y"),"")=10,"Minime",IF(J29&lt;&gt;"",DATEDIF(J29,$H$1,"Y"),"")=11,"Minime",IF(J29&lt;&gt;"",DATEDIF(J29,$H$1,"Y"),"")=12,"Cadet",IF(J29&lt;&gt;"",DATEDIF(J29,$H$1,"Y"),"")=13,"Cadet",IF(J29&lt;&gt;"",DATEDIF(J29,$H$1,"Y"),"")=14,"Cadet",IF(J29&lt;&gt;"",DATEDIF(J29,$H$1,"Y"),"")=15,"Junior",IF(J29&lt;&gt;"",DATEDIF(J29,$H$1,"Y"),"")=16,"Junior",IF(J29&lt;&gt;"",DATEDIF(J29,$H$1,"Y"),"")=17,"Junior",IF(J29&lt;&gt;"",DATEDIF(J29,$H$1,"Y"),"")&gt;=18,"Senior")</f>
        <v>Senior</v>
      </c>
      <c r="M29" s="21"/>
      <c r="N29" s="25">
        <v>45458</v>
      </c>
      <c r="O29" s="27">
        <v>46022</v>
      </c>
    </row>
    <row r="30" spans="1:15" s="4" customFormat="1" ht="21">
      <c r="A30" s="20"/>
      <c r="B30" s="21" t="s">
        <v>29</v>
      </c>
      <c r="C30" s="22"/>
      <c r="D30" s="22"/>
      <c r="E30" s="22"/>
      <c r="F30" s="21"/>
      <c r="G30" s="22"/>
      <c r="H30" s="23"/>
      <c r="I30" s="24"/>
      <c r="J30" s="25">
        <v>29483</v>
      </c>
      <c r="K30" s="26">
        <f t="shared" ca="1" si="1"/>
        <v>45</v>
      </c>
      <c r="L30" s="26" t="str" cm="1">
        <f t="array" ref="L30">_xlfn.IFS(IF(J30&lt;&gt;"",DATEDIF(J30,$H$1,"Y"),"")="","",IF(J30&lt;&gt;"",DATEDIF(J30,$H$1,"Y"),"")&lt;9,"Benjamin",IF(J30&lt;&gt;"",DATEDIF(J30,$H$1,"Y"),"")=9,"Minime",IF(J30&lt;&gt;"",DATEDIF(J30,$H$1,"Y"),"")=10,"Minime",IF(J30&lt;&gt;"",DATEDIF(J30,$H$1,"Y"),"")=11,"Minime",IF(J30&lt;&gt;"",DATEDIF(J30,$H$1,"Y"),"")=12,"Cadet",IF(J30&lt;&gt;"",DATEDIF(J30,$H$1,"Y"),"")=13,"Cadet",IF(J30&lt;&gt;"",DATEDIF(J30,$H$1,"Y"),"")=14,"Cadet",IF(J30&lt;&gt;"",DATEDIF(J30,$H$1,"Y"),"")=15,"Junior",IF(J30&lt;&gt;"",DATEDIF(J30,$H$1,"Y"),"")=16,"Junior",IF(J30&lt;&gt;"",DATEDIF(J30,$H$1,"Y"),"")=17,"Junior",IF(J30&lt;&gt;"",DATEDIF(J30,$H$1,"Y"),"")&gt;=18,"Senior")</f>
        <v>Senior</v>
      </c>
      <c r="M30" s="30"/>
      <c r="N30" s="25">
        <v>45458</v>
      </c>
      <c r="O30" s="27">
        <v>46022</v>
      </c>
    </row>
    <row r="31" spans="1:15" s="4" customFormat="1" ht="21">
      <c r="A31" s="20"/>
      <c r="B31" s="21" t="s">
        <v>29</v>
      </c>
      <c r="C31" s="22"/>
      <c r="D31" s="22"/>
      <c r="E31" s="22"/>
      <c r="F31" s="21"/>
      <c r="G31" s="22"/>
      <c r="H31" s="23"/>
      <c r="I31" s="24"/>
      <c r="J31" s="25">
        <v>36981</v>
      </c>
      <c r="K31" s="26">
        <f t="shared" ca="1" si="1"/>
        <v>25</v>
      </c>
      <c r="L31" s="26" t="str" cm="1">
        <f t="array" ref="L31">_xlfn.IFS(IF(J31&lt;&gt;"",DATEDIF(J31,$H$1,"Y"),"")="","",IF(J31&lt;&gt;"",DATEDIF(J31,$H$1,"Y"),"")&lt;9,"Benjamin",IF(J31&lt;&gt;"",DATEDIF(J31,$H$1,"Y"),"")=9,"Minime",IF(J31&lt;&gt;"",DATEDIF(J31,$H$1,"Y"),"")=10,"Minime",IF(J31&lt;&gt;"",DATEDIF(J31,$H$1,"Y"),"")=11,"Minime",IF(J31&lt;&gt;"",DATEDIF(J31,$H$1,"Y"),"")=12,"Cadet",IF(J31&lt;&gt;"",DATEDIF(J31,$H$1,"Y"),"")=13,"Cadet",IF(J31&lt;&gt;"",DATEDIF(J31,$H$1,"Y"),"")=14,"Cadet",IF(J31&lt;&gt;"",DATEDIF(J31,$H$1,"Y"),"")=15,"Junior",IF(J31&lt;&gt;"",DATEDIF(J31,$H$1,"Y"),"")=16,"Junior",IF(J31&lt;&gt;"",DATEDIF(J31,$H$1,"Y"),"")=17,"Junior",IF(J31&lt;&gt;"",DATEDIF(J31,$H$1,"Y"),"")&gt;=18,"Senior")</f>
        <v>Senior</v>
      </c>
      <c r="M31" s="21"/>
      <c r="N31" s="25">
        <v>45458</v>
      </c>
      <c r="O31" s="27">
        <v>46022</v>
      </c>
    </row>
    <row r="32" spans="1:15" s="4" customFormat="1" ht="21">
      <c r="A32" s="20"/>
      <c r="B32" s="21" t="s">
        <v>29</v>
      </c>
      <c r="C32" s="22"/>
      <c r="D32" s="22"/>
      <c r="E32" s="22"/>
      <c r="F32" s="21"/>
      <c r="G32" s="22"/>
      <c r="H32" s="23"/>
      <c r="I32" s="24"/>
      <c r="J32" s="25">
        <v>36812</v>
      </c>
      <c r="K32" s="26">
        <f t="shared" ca="1" si="1"/>
        <v>25</v>
      </c>
      <c r="L32" s="26" t="str" cm="1">
        <f t="array" ref="L32">_xlfn.IFS(IF(J32&lt;&gt;"",DATEDIF(J32,$H$1,"Y"),"")="","",IF(J32&lt;&gt;"",DATEDIF(J32,$H$1,"Y"),"")&lt;9,"Benjamin",IF(J32&lt;&gt;"",DATEDIF(J32,$H$1,"Y"),"")=9,"Minime",IF(J32&lt;&gt;"",DATEDIF(J32,$H$1,"Y"),"")=10,"Minime",IF(J32&lt;&gt;"",DATEDIF(J32,$H$1,"Y"),"")=11,"Minime",IF(J32&lt;&gt;"",DATEDIF(J32,$H$1,"Y"),"")=12,"Cadet",IF(J32&lt;&gt;"",DATEDIF(J32,$H$1,"Y"),"")=13,"Cadet",IF(J32&lt;&gt;"",DATEDIF(J32,$H$1,"Y"),"")=14,"Cadet",IF(J32&lt;&gt;"",DATEDIF(J32,$H$1,"Y"),"")=15,"Junior",IF(J32&lt;&gt;"",DATEDIF(J32,$H$1,"Y"),"")=16,"Junior",IF(J32&lt;&gt;"",DATEDIF(J32,$H$1,"Y"),"")=17,"Junior",IF(J32&lt;&gt;"",DATEDIF(J32,$H$1,"Y"),"")&gt;=18,"Senior")</f>
        <v>Senior</v>
      </c>
      <c r="M32" s="21"/>
      <c r="N32" s="25">
        <v>45611</v>
      </c>
      <c r="O32" s="27">
        <v>46022</v>
      </c>
    </row>
    <row r="33" spans="1:15" s="4" customFormat="1" ht="21">
      <c r="A33" s="20"/>
      <c r="B33" s="21" t="s">
        <v>29</v>
      </c>
      <c r="C33" s="22"/>
      <c r="D33" s="22"/>
      <c r="E33" s="22"/>
      <c r="F33" s="21"/>
      <c r="G33" s="22"/>
      <c r="H33" s="23"/>
      <c r="I33" s="24"/>
      <c r="J33" s="25">
        <v>30007</v>
      </c>
      <c r="K33" s="26">
        <f t="shared" ca="1" si="1"/>
        <v>44</v>
      </c>
      <c r="L33" s="26" t="str" cm="1">
        <f t="array" ref="L33">_xlfn.IFS(IF(J33&lt;&gt;"",DATEDIF(J33,$H$1,"Y"),"")="","",IF(J33&lt;&gt;"",DATEDIF(J33,$H$1,"Y"),"")&lt;9,"Benjamin",IF(J33&lt;&gt;"",DATEDIF(J33,$H$1,"Y"),"")=9,"Minime",IF(J33&lt;&gt;"",DATEDIF(J33,$H$1,"Y"),"")=10,"Minime",IF(J33&lt;&gt;"",DATEDIF(J33,$H$1,"Y"),"")=11,"Minime",IF(J33&lt;&gt;"",DATEDIF(J33,$H$1,"Y"),"")=12,"Cadet",IF(J33&lt;&gt;"",DATEDIF(J33,$H$1,"Y"),"")=13,"Cadet",IF(J33&lt;&gt;"",DATEDIF(J33,$H$1,"Y"),"")=14,"Cadet",IF(J33&lt;&gt;"",DATEDIF(J33,$H$1,"Y"),"")=15,"Junior",IF(J33&lt;&gt;"",DATEDIF(J33,$H$1,"Y"),"")=16,"Junior",IF(J33&lt;&gt;"",DATEDIF(J33,$H$1,"Y"),"")=17,"Junior",IF(J33&lt;&gt;"",DATEDIF(J33,$H$1,"Y"),"")&gt;=18,"Senior")</f>
        <v>Senior</v>
      </c>
      <c r="M33" s="21"/>
      <c r="N33" s="25">
        <v>45611</v>
      </c>
      <c r="O33" s="27">
        <v>46022</v>
      </c>
    </row>
    <row r="34" spans="1:15" s="4" customFormat="1" ht="21">
      <c r="A34" s="20"/>
      <c r="B34" s="21" t="s">
        <v>29</v>
      </c>
      <c r="C34" s="22"/>
      <c r="D34" s="22"/>
      <c r="E34" s="22"/>
      <c r="F34" s="21"/>
      <c r="G34" s="22"/>
      <c r="H34" s="23"/>
      <c r="I34" s="24"/>
      <c r="J34" s="25">
        <v>36960</v>
      </c>
      <c r="K34" s="26">
        <f t="shared" ca="1" si="1"/>
        <v>25</v>
      </c>
      <c r="L34" s="26" t="str" cm="1">
        <f t="array" ref="L34">_xlfn.IFS(IF(J34&lt;&gt;"",DATEDIF(J34,$H$1,"Y"),"")="","",IF(J34&lt;&gt;"",DATEDIF(J34,$H$1,"Y"),"")&lt;9,"Benjamin",IF(J34&lt;&gt;"",DATEDIF(J34,$H$1,"Y"),"")=9,"Minime",IF(J34&lt;&gt;"",DATEDIF(J34,$H$1,"Y"),"")=10,"Minime",IF(J34&lt;&gt;"",DATEDIF(J34,$H$1,"Y"),"")=11,"Minime",IF(J34&lt;&gt;"",DATEDIF(J34,$H$1,"Y"),"")=12,"Cadet",IF(J34&lt;&gt;"",DATEDIF(J34,$H$1,"Y"),"")=13,"Cadet",IF(J34&lt;&gt;"",DATEDIF(J34,$H$1,"Y"),"")=14,"Cadet",IF(J34&lt;&gt;"",DATEDIF(J34,$H$1,"Y"),"")=15,"Junior",IF(J34&lt;&gt;"",DATEDIF(J34,$H$1,"Y"),"")=16,"Junior",IF(J34&lt;&gt;"",DATEDIF(J34,$H$1,"Y"),"")=17,"Junior",IF(J34&lt;&gt;"",DATEDIF(J34,$H$1,"Y"),"")&gt;=18,"Senior")</f>
        <v>Senior</v>
      </c>
      <c r="M34" s="21"/>
      <c r="N34" s="25">
        <v>45611</v>
      </c>
      <c r="O34" s="27">
        <v>46022</v>
      </c>
    </row>
    <row r="35" spans="1:15" s="4" customFormat="1" ht="21">
      <c r="A35" s="20"/>
      <c r="B35" s="21" t="s">
        <v>29</v>
      </c>
      <c r="C35" s="22"/>
      <c r="D35" s="22"/>
      <c r="E35" s="22"/>
      <c r="F35" s="21"/>
      <c r="G35" s="22"/>
      <c r="H35" s="23"/>
      <c r="I35" s="29"/>
      <c r="J35" s="25">
        <v>30243</v>
      </c>
      <c r="K35" s="26">
        <f t="shared" ca="1" si="1"/>
        <v>43</v>
      </c>
      <c r="L35" s="26" t="str" cm="1">
        <f t="array" ref="L35">_xlfn.IFS(IF(J35&lt;&gt;"",DATEDIF(J35,$H$1,"Y"),"")="","",IF(J35&lt;&gt;"",DATEDIF(J35,$H$1,"Y"),"")&lt;9,"Benjamin",IF(J35&lt;&gt;"",DATEDIF(J35,$H$1,"Y"),"")=9,"Minime",IF(J35&lt;&gt;"",DATEDIF(J35,$H$1,"Y"),"")=10,"Minime",IF(J35&lt;&gt;"",DATEDIF(J35,$H$1,"Y"),"")=11,"Minime",IF(J35&lt;&gt;"",DATEDIF(J35,$H$1,"Y"),"")=12,"Cadet",IF(J35&lt;&gt;"",DATEDIF(J35,$H$1,"Y"),"")=13,"Cadet",IF(J35&lt;&gt;"",DATEDIF(J35,$H$1,"Y"),"")=14,"Cadet",IF(J35&lt;&gt;"",DATEDIF(J35,$H$1,"Y"),"")=15,"Junior",IF(J35&lt;&gt;"",DATEDIF(J35,$H$1,"Y"),"")=16,"Junior",IF(J35&lt;&gt;"",DATEDIF(J35,$H$1,"Y"),"")=17,"Junior",IF(J35&lt;&gt;"",DATEDIF(J35,$H$1,"Y"),"")&gt;=18,"Senior")</f>
        <v>Senior</v>
      </c>
      <c r="M35" s="21"/>
      <c r="N35" s="25">
        <v>45611</v>
      </c>
      <c r="O35" s="27"/>
    </row>
    <row r="36" spans="1:15" s="4" customFormat="1" ht="21">
      <c r="A36" s="20"/>
      <c r="B36" s="21" t="s">
        <v>29</v>
      </c>
      <c r="C36" s="22"/>
      <c r="D36" s="22"/>
      <c r="E36" s="22"/>
      <c r="F36" s="21"/>
      <c r="G36" s="22"/>
      <c r="H36" s="23"/>
      <c r="I36" s="29"/>
      <c r="J36" s="25">
        <v>31447</v>
      </c>
      <c r="K36" s="26">
        <f t="shared" ca="1" si="1"/>
        <v>40</v>
      </c>
      <c r="L36" s="26" t="str" cm="1">
        <f t="array" ref="L36">_xlfn.IFS(IF(J36&lt;&gt;"",DATEDIF(J36,$H$1,"Y"),"")="","",IF(J36&lt;&gt;"",DATEDIF(J36,$H$1,"Y"),"")&lt;9,"Benjamin",IF(J36&lt;&gt;"",DATEDIF(J36,$H$1,"Y"),"")=9,"Minime",IF(J36&lt;&gt;"",DATEDIF(J36,$H$1,"Y"),"")=10,"Minime",IF(J36&lt;&gt;"",DATEDIF(J36,$H$1,"Y"),"")=11,"Minime",IF(J36&lt;&gt;"",DATEDIF(J36,$H$1,"Y"),"")=12,"Cadet",IF(J36&lt;&gt;"",DATEDIF(J36,$H$1,"Y"),"")=13,"Cadet",IF(J36&lt;&gt;"",DATEDIF(J36,$H$1,"Y"),"")=14,"Cadet",IF(J36&lt;&gt;"",DATEDIF(J36,$H$1,"Y"),"")=15,"Junior",IF(J36&lt;&gt;"",DATEDIF(J36,$H$1,"Y"),"")=16,"Junior",IF(J36&lt;&gt;"",DATEDIF(J36,$H$1,"Y"),"")=17,"Junior",IF(J36&lt;&gt;"",DATEDIF(J36,$H$1,"Y"),"")&gt;=18,"Senior")</f>
        <v>Senior</v>
      </c>
      <c r="M36" s="21"/>
      <c r="N36" s="25">
        <v>45611</v>
      </c>
      <c r="O36" s="27"/>
    </row>
    <row r="37" spans="1:15" s="4" customFormat="1" ht="21">
      <c r="A37" s="20"/>
      <c r="B37" s="21" t="s">
        <v>29</v>
      </c>
      <c r="C37" s="22"/>
      <c r="D37" s="22"/>
      <c r="E37" s="22"/>
      <c r="F37" s="21"/>
      <c r="G37" s="22"/>
      <c r="H37" s="23"/>
      <c r="I37" s="29"/>
      <c r="J37" s="25">
        <v>29204</v>
      </c>
      <c r="K37" s="26">
        <f t="shared" ca="1" si="1"/>
        <v>46</v>
      </c>
      <c r="L37" s="26" t="str" cm="1">
        <f t="array" ref="L37">_xlfn.IFS(IF(J37&lt;&gt;"",DATEDIF(J37,$H$1,"Y"),"")="","",IF(J37&lt;&gt;"",DATEDIF(J37,$H$1,"Y"),"")&lt;9,"Benjamin",IF(J37&lt;&gt;"",DATEDIF(J37,$H$1,"Y"),"")=9,"Minime",IF(J37&lt;&gt;"",DATEDIF(J37,$H$1,"Y"),"")=10,"Minime",IF(J37&lt;&gt;"",DATEDIF(J37,$H$1,"Y"),"")=11,"Minime",IF(J37&lt;&gt;"",DATEDIF(J37,$H$1,"Y"),"")=12,"Cadet",IF(J37&lt;&gt;"",DATEDIF(J37,$H$1,"Y"),"")=13,"Cadet",IF(J37&lt;&gt;"",DATEDIF(J37,$H$1,"Y"),"")=14,"Cadet",IF(J37&lt;&gt;"",DATEDIF(J37,$H$1,"Y"),"")=15,"Junior",IF(J37&lt;&gt;"",DATEDIF(J37,$H$1,"Y"),"")=16,"Junior",IF(J37&lt;&gt;"",DATEDIF(J37,$H$1,"Y"),"")=17,"Junior",IF(J37&lt;&gt;"",DATEDIF(J37,$H$1,"Y"),"")&gt;=18,"Senior")</f>
        <v>Senior</v>
      </c>
      <c r="M37" s="21"/>
      <c r="N37" s="25">
        <v>45611</v>
      </c>
      <c r="O37" s="27"/>
    </row>
    <row r="38" spans="1:15" s="4" customFormat="1" ht="21">
      <c r="A38" s="20"/>
      <c r="B38" s="21" t="s">
        <v>29</v>
      </c>
      <c r="C38" s="22"/>
      <c r="D38" s="22"/>
      <c r="E38" s="22"/>
      <c r="F38" s="21"/>
      <c r="G38" s="22"/>
      <c r="H38" s="23"/>
      <c r="I38" s="29"/>
      <c r="J38" s="25">
        <v>28955</v>
      </c>
      <c r="K38" s="26">
        <f t="shared" ca="1" si="1"/>
        <v>47</v>
      </c>
      <c r="L38" s="26" t="str" cm="1">
        <f t="array" ref="L38">_xlfn.IFS(IF(J38&lt;&gt;"",DATEDIF(J38,$H$1,"Y"),"")="","",IF(J38&lt;&gt;"",DATEDIF(J38,$H$1,"Y"),"")&lt;9,"Benjamin",IF(J38&lt;&gt;"",DATEDIF(J38,$H$1,"Y"),"")=9,"Minime",IF(J38&lt;&gt;"",DATEDIF(J38,$H$1,"Y"),"")=10,"Minime",IF(J38&lt;&gt;"",DATEDIF(J38,$H$1,"Y"),"")=11,"Minime",IF(J38&lt;&gt;"",DATEDIF(J38,$H$1,"Y"),"")=12,"Cadet",IF(J38&lt;&gt;"",DATEDIF(J38,$H$1,"Y"),"")=13,"Cadet",IF(J38&lt;&gt;"",DATEDIF(J38,$H$1,"Y"),"")=14,"Cadet",IF(J38&lt;&gt;"",DATEDIF(J38,$H$1,"Y"),"")=15,"Junior",IF(J38&lt;&gt;"",DATEDIF(J38,$H$1,"Y"),"")=16,"Junior",IF(J38&lt;&gt;"",DATEDIF(J38,$H$1,"Y"),"")=17,"Junior",IF(J38&lt;&gt;"",DATEDIF(J38,$H$1,"Y"),"")&gt;=18,"Senior")</f>
        <v>Senior</v>
      </c>
      <c r="M38" s="31"/>
      <c r="N38" s="25">
        <v>45611</v>
      </c>
      <c r="O38" s="27"/>
    </row>
    <row r="39" spans="1:15" s="4" customFormat="1" ht="21">
      <c r="A39" s="20"/>
      <c r="B39" s="21" t="s">
        <v>30</v>
      </c>
      <c r="C39" s="22"/>
      <c r="D39" s="22"/>
      <c r="E39" s="22"/>
      <c r="F39" s="21"/>
      <c r="G39" s="22"/>
      <c r="H39" s="23"/>
      <c r="I39" s="24"/>
      <c r="J39" s="25">
        <v>40930</v>
      </c>
      <c r="K39" s="26">
        <f t="shared" ca="1" si="1"/>
        <v>14</v>
      </c>
      <c r="L39" s="26" t="str" cm="1">
        <f t="array" ref="L39">_xlfn.IFS(IF(J39&lt;&gt;"",DATEDIF(J39,$H$1,"Y"),"")="","",IF(J39&lt;&gt;"",DATEDIF(J39,$H$1,"Y"),"")&lt;9,"Benjamin",IF(J39&lt;&gt;"",DATEDIF(J39,$H$1,"Y"),"")=9,"Minime",IF(J39&lt;&gt;"",DATEDIF(J39,$H$1,"Y"),"")=10,"Minime",IF(J39&lt;&gt;"",DATEDIF(J39,$H$1,"Y"),"")=11,"Minime",IF(J39&lt;&gt;"",DATEDIF(J39,$H$1,"Y"),"")=12,"Cadet",IF(J39&lt;&gt;"",DATEDIF(J39,$H$1,"Y"),"")=13,"Cadet",IF(J39&lt;&gt;"",DATEDIF(J39,$H$1,"Y"),"")=14,"Cadet",IF(J39&lt;&gt;"",DATEDIF(J39,$H$1,"Y"),"")=15,"Junior",IF(J39&lt;&gt;"",DATEDIF(J39,$H$1,"Y"),"")=16,"Junior",IF(J39&lt;&gt;"",DATEDIF(J39,$H$1,"Y"),"")=17,"Junior",IF(J39&lt;&gt;"",DATEDIF(J39,$H$1,"Y"),"")&gt;=18,"Senior")</f>
        <v>Cadet</v>
      </c>
      <c r="M39" s="21" t="s">
        <v>31</v>
      </c>
      <c r="N39" s="25">
        <v>45611</v>
      </c>
      <c r="O39" s="27">
        <v>46022</v>
      </c>
    </row>
    <row r="40" spans="1:15" s="4" customFormat="1" ht="21">
      <c r="A40" s="20"/>
      <c r="B40" s="21" t="s">
        <v>29</v>
      </c>
      <c r="C40" s="22"/>
      <c r="D40" s="22"/>
      <c r="E40" s="22"/>
      <c r="F40" s="21"/>
      <c r="G40" s="22"/>
      <c r="H40" s="23"/>
      <c r="I40" s="29"/>
      <c r="J40" s="25">
        <v>40921</v>
      </c>
      <c r="K40" s="26">
        <f t="shared" ca="1" si="1"/>
        <v>14</v>
      </c>
      <c r="L40" s="26" t="str" cm="1">
        <f t="array" ref="L40">_xlfn.IFS(IF(J40&lt;&gt;"",DATEDIF(J40,$H$1,"Y"),"")="","",IF(J40&lt;&gt;"",DATEDIF(J40,$H$1,"Y"),"")&lt;9,"Benjamin",IF(J40&lt;&gt;"",DATEDIF(J40,$H$1,"Y"),"")=9,"Minime",IF(J40&lt;&gt;"",DATEDIF(J40,$H$1,"Y"),"")=10,"Minime",IF(J40&lt;&gt;"",DATEDIF(J40,$H$1,"Y"),"")=11,"Minime",IF(J40&lt;&gt;"",DATEDIF(J40,$H$1,"Y"),"")=12,"Cadet",IF(J40&lt;&gt;"",DATEDIF(J40,$H$1,"Y"),"")=13,"Cadet",IF(J40&lt;&gt;"",DATEDIF(J40,$H$1,"Y"),"")=14,"Cadet",IF(J40&lt;&gt;"",DATEDIF(J40,$H$1,"Y"),"")=15,"Junior",IF(J40&lt;&gt;"",DATEDIF(J40,$H$1,"Y"),"")=16,"Junior",IF(J40&lt;&gt;"",DATEDIF(J40,$H$1,"Y"),"")=17,"Junior",IF(J40&lt;&gt;"",DATEDIF(J40,$H$1,"Y"),"")&gt;=18,"Senior")</f>
        <v>Cadet</v>
      </c>
      <c r="M40" s="21" t="s">
        <v>31</v>
      </c>
      <c r="N40" s="25">
        <v>45611</v>
      </c>
      <c r="O40" s="27"/>
    </row>
    <row r="41" spans="1:15" s="4" customFormat="1" ht="21">
      <c r="A41" s="20"/>
      <c r="B41" s="21" t="s">
        <v>29</v>
      </c>
      <c r="C41" s="22"/>
      <c r="D41" s="22"/>
      <c r="E41" s="22"/>
      <c r="F41" s="21"/>
      <c r="G41" s="22"/>
      <c r="H41" s="23"/>
      <c r="I41" s="24"/>
      <c r="J41" s="25">
        <v>28856</v>
      </c>
      <c r="K41" s="26">
        <f t="shared" ca="1" si="1"/>
        <v>47</v>
      </c>
      <c r="L41" s="26" t="str" cm="1">
        <f t="array" ref="L41">_xlfn.IFS(IF(J41&lt;&gt;"",DATEDIF(J41,$H$1,"Y"),"")="","",IF(J41&lt;&gt;"",DATEDIF(J41,$H$1,"Y"),"")&lt;9,"Benjamin",IF(J41&lt;&gt;"",DATEDIF(J41,$H$1,"Y"),"")=9,"Minime",IF(J41&lt;&gt;"",DATEDIF(J41,$H$1,"Y"),"")=10,"Minime",IF(J41&lt;&gt;"",DATEDIF(J41,$H$1,"Y"),"")=11,"Minime",IF(J41&lt;&gt;"",DATEDIF(J41,$H$1,"Y"),"")=12,"Cadet",IF(J41&lt;&gt;"",DATEDIF(J41,$H$1,"Y"),"")=13,"Cadet",IF(J41&lt;&gt;"",DATEDIF(J41,$H$1,"Y"),"")=14,"Cadet",IF(J41&lt;&gt;"",DATEDIF(J41,$H$1,"Y"),"")=15,"Junior",IF(J41&lt;&gt;"",DATEDIF(J41,$H$1,"Y"),"")=16,"Junior",IF(J41&lt;&gt;"",DATEDIF(J41,$H$1,"Y"),"")=17,"Junior",IF(J41&lt;&gt;"",DATEDIF(J41,$H$1,"Y"),"")&gt;=18,"Senior")</f>
        <v>Senior</v>
      </c>
      <c r="M41" s="21"/>
      <c r="N41" s="25">
        <v>45611</v>
      </c>
      <c r="O41" s="27"/>
    </row>
    <row r="42" spans="1:15" s="4" customFormat="1" ht="21">
      <c r="A42" s="20"/>
      <c r="B42" s="21" t="s">
        <v>29</v>
      </c>
      <c r="C42" s="22"/>
      <c r="D42" s="22"/>
      <c r="E42" s="22"/>
      <c r="F42" s="21"/>
      <c r="G42" s="22"/>
      <c r="H42" s="23"/>
      <c r="I42" s="29"/>
      <c r="J42" s="25">
        <v>39668</v>
      </c>
      <c r="K42" s="26">
        <f t="shared" ca="1" si="1"/>
        <v>17</v>
      </c>
      <c r="L42" s="26" t="str" cm="1">
        <f t="array" ref="L42">_xlfn.IFS(IF(J42&lt;&gt;"",DATEDIF(J42,$H$1,"Y"),"")="","",IF(J42&lt;&gt;"",DATEDIF(J42,$H$1,"Y"),"")&lt;9,"Benjamin",IF(J42&lt;&gt;"",DATEDIF(J42,$H$1,"Y"),"")=9,"Minime",IF(J42&lt;&gt;"",DATEDIF(J42,$H$1,"Y"),"")=10,"Minime",IF(J42&lt;&gt;"",DATEDIF(J42,$H$1,"Y"),"")=11,"Minime",IF(J42&lt;&gt;"",DATEDIF(J42,$H$1,"Y"),"")=12,"Cadet",IF(J42&lt;&gt;"",DATEDIF(J42,$H$1,"Y"),"")=13,"Cadet",IF(J42&lt;&gt;"",DATEDIF(J42,$H$1,"Y"),"")=14,"Cadet",IF(J42&lt;&gt;"",DATEDIF(J42,$H$1,"Y"),"")=15,"Junior",IF(J42&lt;&gt;"",DATEDIF(J42,$H$1,"Y"),"")=16,"Junior",IF(J42&lt;&gt;"",DATEDIF(J42,$H$1,"Y"),"")=17,"Junior",IF(J42&lt;&gt;"",DATEDIF(J42,$H$1,"Y"),"")&gt;=18,"Senior")</f>
        <v>Senior</v>
      </c>
      <c r="M42" s="21" t="s">
        <v>31</v>
      </c>
      <c r="N42" s="25">
        <v>45611</v>
      </c>
      <c r="O42" s="27"/>
    </row>
    <row r="43" spans="1:15" s="4" customFormat="1" ht="21">
      <c r="A43" s="20"/>
      <c r="B43" s="21" t="s">
        <v>30</v>
      </c>
      <c r="C43" s="22"/>
      <c r="D43" s="22"/>
      <c r="E43" s="22"/>
      <c r="F43" s="21"/>
      <c r="G43" s="22"/>
      <c r="H43" s="23"/>
      <c r="I43" s="24"/>
      <c r="J43" s="25">
        <v>35753</v>
      </c>
      <c r="K43" s="26">
        <f t="shared" ca="1" si="1"/>
        <v>28</v>
      </c>
      <c r="L43" s="26" t="str" cm="1">
        <f t="array" ref="L43">_xlfn.IFS(IF(J43&lt;&gt;"",DATEDIF(J43,$H$1,"Y"),"")="","",IF(J43&lt;&gt;"",DATEDIF(J43,$H$1,"Y"),"")&lt;9,"Benjamin",IF(J43&lt;&gt;"",DATEDIF(J43,$H$1,"Y"),"")=9,"Minime",IF(J43&lt;&gt;"",DATEDIF(J43,$H$1,"Y"),"")=10,"Minime",IF(J43&lt;&gt;"",DATEDIF(J43,$H$1,"Y"),"")=11,"Minime",IF(J43&lt;&gt;"",DATEDIF(J43,$H$1,"Y"),"")=12,"Cadet",IF(J43&lt;&gt;"",DATEDIF(J43,$H$1,"Y"),"")=13,"Cadet",IF(J43&lt;&gt;"",DATEDIF(J43,$H$1,"Y"),"")=14,"Cadet",IF(J43&lt;&gt;"",DATEDIF(J43,$H$1,"Y"),"")=15,"Junior",IF(J43&lt;&gt;"",DATEDIF(J43,$H$1,"Y"),"")=16,"Junior",IF(J43&lt;&gt;"",DATEDIF(J43,$H$1,"Y"),"")=17,"Junior",IF(J43&lt;&gt;"",DATEDIF(J43,$H$1,"Y"),"")&gt;=18,"Senior")</f>
        <v>Senior</v>
      </c>
      <c r="M43" s="21"/>
      <c r="N43" s="25">
        <v>45611</v>
      </c>
      <c r="O43" s="27">
        <v>46022</v>
      </c>
    </row>
    <row r="44" spans="1:15" s="4" customFormat="1" ht="21">
      <c r="A44" s="20"/>
      <c r="B44" s="21" t="s">
        <v>29</v>
      </c>
      <c r="C44" s="22"/>
      <c r="D44" s="22"/>
      <c r="E44" s="22"/>
      <c r="F44" s="21"/>
      <c r="G44" s="22"/>
      <c r="H44" s="23"/>
      <c r="I44" s="29"/>
      <c r="J44" s="25">
        <v>42122</v>
      </c>
      <c r="K44" s="26">
        <f t="shared" ca="1" si="1"/>
        <v>10</v>
      </c>
      <c r="L44" s="26" t="str" cm="1">
        <f t="array" ref="L44">_xlfn.IFS(IF(J44&lt;&gt;"",DATEDIF(J44,$H$1,"Y"),"")="","",IF(J44&lt;&gt;"",DATEDIF(J44,$H$1,"Y"),"")&lt;9,"Benjamin",IF(J44&lt;&gt;"",DATEDIF(J44,$H$1,"Y"),"")=9,"Minime",IF(J44&lt;&gt;"",DATEDIF(J44,$H$1,"Y"),"")=10,"Minime",IF(J44&lt;&gt;"",DATEDIF(J44,$H$1,"Y"),"")=11,"Minime",IF(J44&lt;&gt;"",DATEDIF(J44,$H$1,"Y"),"")=12,"Cadet",IF(J44&lt;&gt;"",DATEDIF(J44,$H$1,"Y"),"")=13,"Cadet",IF(J44&lt;&gt;"",DATEDIF(J44,$H$1,"Y"),"")=14,"Cadet",IF(J44&lt;&gt;"",DATEDIF(J44,$H$1,"Y"),"")=15,"Junior",IF(J44&lt;&gt;"",DATEDIF(J44,$H$1,"Y"),"")=16,"Junior",IF(J44&lt;&gt;"",DATEDIF(J44,$H$1,"Y"),"")=17,"Junior",IF(J44&lt;&gt;"",DATEDIF(J44,$H$1,"Y"),"")&gt;=18,"Senior")</f>
        <v>Minime</v>
      </c>
      <c r="M44" s="21" t="s">
        <v>31</v>
      </c>
      <c r="N44" s="25">
        <v>45611</v>
      </c>
      <c r="O44" s="27"/>
    </row>
    <row r="45" spans="1:15" s="4" customFormat="1" ht="21">
      <c r="A45" s="20"/>
      <c r="B45" s="21" t="s">
        <v>29</v>
      </c>
      <c r="C45" s="22"/>
      <c r="D45" s="22"/>
      <c r="E45" s="22"/>
      <c r="F45" s="21"/>
      <c r="G45" s="22"/>
      <c r="H45" s="23"/>
      <c r="I45" s="29"/>
      <c r="J45" s="25">
        <v>42122</v>
      </c>
      <c r="K45" s="26">
        <f t="shared" ca="1" si="1"/>
        <v>10</v>
      </c>
      <c r="L45" s="26" t="str" cm="1">
        <f t="array" ref="L45">_xlfn.IFS(IF(J45&lt;&gt;"",DATEDIF(J45,$H$1,"Y"),"")="","",IF(J45&lt;&gt;"",DATEDIF(J45,$H$1,"Y"),"")&lt;9,"Benjamin",IF(J45&lt;&gt;"",DATEDIF(J45,$H$1,"Y"),"")=9,"Minime",IF(J45&lt;&gt;"",DATEDIF(J45,$H$1,"Y"),"")=10,"Minime",IF(J45&lt;&gt;"",DATEDIF(J45,$H$1,"Y"),"")=11,"Minime",IF(J45&lt;&gt;"",DATEDIF(J45,$H$1,"Y"),"")=12,"Cadet",IF(J45&lt;&gt;"",DATEDIF(J45,$H$1,"Y"),"")=13,"Cadet",IF(J45&lt;&gt;"",DATEDIF(J45,$H$1,"Y"),"")=14,"Cadet",IF(J45&lt;&gt;"",DATEDIF(J45,$H$1,"Y"),"")=15,"Junior",IF(J45&lt;&gt;"",DATEDIF(J45,$H$1,"Y"),"")=16,"Junior",IF(J45&lt;&gt;"",DATEDIF(J45,$H$1,"Y"),"")=17,"Junior",IF(J45&lt;&gt;"",DATEDIF(J45,$H$1,"Y"),"")&gt;=18,"Senior")</f>
        <v>Minime</v>
      </c>
      <c r="M45" s="21" t="s">
        <v>31</v>
      </c>
      <c r="N45" s="25">
        <v>45611</v>
      </c>
      <c r="O45" s="27"/>
    </row>
    <row r="46" spans="1:15" s="4" customFormat="1" ht="21">
      <c r="A46" s="20"/>
      <c r="B46" s="21" t="s">
        <v>29</v>
      </c>
      <c r="C46" s="22"/>
      <c r="D46" s="22"/>
      <c r="E46" s="22"/>
      <c r="F46" s="21"/>
      <c r="G46" s="22"/>
      <c r="H46" s="23"/>
      <c r="I46" s="24"/>
      <c r="J46" s="25">
        <v>39703</v>
      </c>
      <c r="K46" s="26">
        <f t="shared" ca="1" si="1"/>
        <v>17</v>
      </c>
      <c r="L46" s="26" t="str" cm="1">
        <f t="array" ref="L46">_xlfn.IFS(IF(J46&lt;&gt;"",DATEDIF(J46,$H$1,"Y"),"")="","",IF(J46&lt;&gt;"",DATEDIF(J46,$H$1,"Y"),"")&lt;9,"Benjamin",IF(J46&lt;&gt;"",DATEDIF(J46,$H$1,"Y"),"")=9,"Minime",IF(J46&lt;&gt;"",DATEDIF(J46,$H$1,"Y"),"")=10,"Minime",IF(J46&lt;&gt;"",DATEDIF(J46,$H$1,"Y"),"")=11,"Minime",IF(J46&lt;&gt;"",DATEDIF(J46,$H$1,"Y"),"")=12,"Cadet",IF(J46&lt;&gt;"",DATEDIF(J46,$H$1,"Y"),"")=13,"Cadet",IF(J46&lt;&gt;"",DATEDIF(J46,$H$1,"Y"),"")=14,"Cadet",IF(J46&lt;&gt;"",DATEDIF(J46,$H$1,"Y"),"")=15,"Junior",IF(J46&lt;&gt;"",DATEDIF(J46,$H$1,"Y"),"")=16,"Junior",IF(J46&lt;&gt;"",DATEDIF(J46,$H$1,"Y"),"")=17,"Junior",IF(J46&lt;&gt;"",DATEDIF(J46,$H$1,"Y"),"")&gt;=18,"Senior")</f>
        <v>Senior</v>
      </c>
      <c r="M46" s="21" t="s">
        <v>31</v>
      </c>
      <c r="N46" s="25">
        <v>45611</v>
      </c>
      <c r="O46" s="27">
        <v>46022</v>
      </c>
    </row>
    <row r="47" spans="1:15" s="4" customFormat="1" ht="21">
      <c r="A47" s="20"/>
      <c r="B47" s="21" t="s">
        <v>30</v>
      </c>
      <c r="C47" s="22"/>
      <c r="D47" s="22"/>
      <c r="E47" s="22"/>
      <c r="F47" s="21"/>
      <c r="G47" s="22"/>
      <c r="H47" s="23"/>
      <c r="I47" s="24"/>
      <c r="J47" s="25">
        <v>43128</v>
      </c>
      <c r="K47" s="26">
        <f t="shared" ca="1" si="1"/>
        <v>8</v>
      </c>
      <c r="L47" s="26" t="str" cm="1">
        <f t="array" ref="L47">_xlfn.IFS(IF(J47&lt;&gt;"",DATEDIF(J47,$H$1,"Y"),"")="","",IF(J47&lt;&gt;"",DATEDIF(J47,$H$1,"Y"),"")&lt;9,"Benjamin",IF(J47&lt;&gt;"",DATEDIF(J47,$H$1,"Y"),"")=9,"Minime",IF(J47&lt;&gt;"",DATEDIF(J47,$H$1,"Y"),"")=10,"Minime",IF(J47&lt;&gt;"",DATEDIF(J47,$H$1,"Y"),"")=11,"Minime",IF(J47&lt;&gt;"",DATEDIF(J47,$H$1,"Y"),"")=12,"Cadet",IF(J47&lt;&gt;"",DATEDIF(J47,$H$1,"Y"),"")=13,"Cadet",IF(J47&lt;&gt;"",DATEDIF(J47,$H$1,"Y"),"")=14,"Cadet",IF(J47&lt;&gt;"",DATEDIF(J47,$H$1,"Y"),"")=15,"Junior",IF(J47&lt;&gt;"",DATEDIF(J47,$H$1,"Y"),"")=16,"Junior",IF(J47&lt;&gt;"",DATEDIF(J47,$H$1,"Y"),"")=17,"Junior",IF(J47&lt;&gt;"",DATEDIF(J47,$H$1,"Y"),"")&gt;=18,"Senior")</f>
        <v>Benjamin</v>
      </c>
      <c r="M47" s="21" t="s">
        <v>31</v>
      </c>
      <c r="N47" s="25">
        <v>45611</v>
      </c>
      <c r="O47" s="27">
        <v>46022</v>
      </c>
    </row>
    <row r="48" spans="1:15" s="4" customFormat="1" ht="21">
      <c r="A48" s="20"/>
      <c r="B48" s="21" t="s">
        <v>29</v>
      </c>
      <c r="C48" s="22"/>
      <c r="D48" s="22"/>
      <c r="E48" s="22"/>
      <c r="F48" s="21"/>
      <c r="G48" s="22"/>
      <c r="H48" s="23"/>
      <c r="I48" s="24"/>
      <c r="J48" s="25">
        <v>39716</v>
      </c>
      <c r="K48" s="26">
        <f t="shared" ca="1" si="1"/>
        <v>17</v>
      </c>
      <c r="L48" s="26" t="str" cm="1">
        <f t="array" ref="L48">_xlfn.IFS(IF(J48&lt;&gt;"",DATEDIF(J48,$H$1,"Y"),"")="","",IF(J48&lt;&gt;"",DATEDIF(J48,$H$1,"Y"),"")&lt;9,"Benjamin",IF(J48&lt;&gt;"",DATEDIF(J48,$H$1,"Y"),"")=9,"Minime",IF(J48&lt;&gt;"",DATEDIF(J48,$H$1,"Y"),"")=10,"Minime",IF(J48&lt;&gt;"",DATEDIF(J48,$H$1,"Y"),"")=11,"Minime",IF(J48&lt;&gt;"",DATEDIF(J48,$H$1,"Y"),"")=12,"Cadet",IF(J48&lt;&gt;"",DATEDIF(J48,$H$1,"Y"),"")=13,"Cadet",IF(J48&lt;&gt;"",DATEDIF(J48,$H$1,"Y"),"")=14,"Cadet",IF(J48&lt;&gt;"",DATEDIF(J48,$H$1,"Y"),"")=15,"Junior",IF(J48&lt;&gt;"",DATEDIF(J48,$H$1,"Y"),"")=16,"Junior",IF(J48&lt;&gt;"",DATEDIF(J48,$H$1,"Y"),"")=17,"Junior",IF(J48&lt;&gt;"",DATEDIF(J48,$H$1,"Y"),"")&gt;=18,"Senior")</f>
        <v>Senior</v>
      </c>
      <c r="M48" s="21" t="s">
        <v>31</v>
      </c>
      <c r="N48" s="25">
        <v>45611</v>
      </c>
      <c r="O48" s="27">
        <v>46022</v>
      </c>
    </row>
    <row r="49" spans="1:15" s="4" customFormat="1" ht="21">
      <c r="A49" s="20"/>
      <c r="B49" s="21" t="s">
        <v>29</v>
      </c>
      <c r="C49" s="22"/>
      <c r="D49" s="22"/>
      <c r="E49" s="22"/>
      <c r="F49" s="21"/>
      <c r="G49" s="22"/>
      <c r="H49" s="23"/>
      <c r="I49" s="24"/>
      <c r="J49" s="25">
        <v>41227</v>
      </c>
      <c r="K49" s="26">
        <f t="shared" ca="1" si="1"/>
        <v>13</v>
      </c>
      <c r="L49" s="26" t="str" cm="1">
        <f t="array" ref="L49">_xlfn.IFS(IF(J49&lt;&gt;"",DATEDIF(J49,$H$1,"Y"),"")="","",IF(J49&lt;&gt;"",DATEDIF(J49,$H$1,"Y"),"")&lt;9,"Benjamin",IF(J49&lt;&gt;"",DATEDIF(J49,$H$1,"Y"),"")=9,"Minime",IF(J49&lt;&gt;"",DATEDIF(J49,$H$1,"Y"),"")=10,"Minime",IF(J49&lt;&gt;"",DATEDIF(J49,$H$1,"Y"),"")=11,"Minime",IF(J49&lt;&gt;"",DATEDIF(J49,$H$1,"Y"),"")=12,"Cadet",IF(J49&lt;&gt;"",DATEDIF(J49,$H$1,"Y"),"")=13,"Cadet",IF(J49&lt;&gt;"",DATEDIF(J49,$H$1,"Y"),"")=14,"Cadet",IF(J49&lt;&gt;"",DATEDIF(J49,$H$1,"Y"),"")=15,"Junior",IF(J49&lt;&gt;"",DATEDIF(J49,$H$1,"Y"),"")=16,"Junior",IF(J49&lt;&gt;"",DATEDIF(J49,$H$1,"Y"),"")=17,"Junior",IF(J49&lt;&gt;"",DATEDIF(J49,$H$1,"Y"),"")&gt;=18,"Senior")</f>
        <v>Cadet</v>
      </c>
      <c r="M49" s="21" t="s">
        <v>31</v>
      </c>
      <c r="N49" s="25">
        <v>45611</v>
      </c>
      <c r="O49" s="27">
        <v>46022</v>
      </c>
    </row>
    <row r="50" spans="1:15" s="4" customFormat="1" ht="21">
      <c r="A50" s="20"/>
      <c r="B50" s="21" t="s">
        <v>30</v>
      </c>
      <c r="C50" s="22"/>
      <c r="D50" s="22"/>
      <c r="E50" s="22"/>
      <c r="F50" s="21"/>
      <c r="G50" s="22"/>
      <c r="H50" s="23"/>
      <c r="I50" s="24"/>
      <c r="J50" s="25">
        <v>41486</v>
      </c>
      <c r="K50" s="26">
        <f t="shared" ca="1" si="1"/>
        <v>12</v>
      </c>
      <c r="L50" s="26" t="str" cm="1">
        <f t="array" ref="L50">_xlfn.IFS(IF(J50&lt;&gt;"",DATEDIF(J50,$H$1,"Y"),"")="","",IF(J50&lt;&gt;"",DATEDIF(J50,$H$1,"Y"),"")&lt;9,"Benjamin",IF(J50&lt;&gt;"",DATEDIF(J50,$H$1,"Y"),"")=9,"Minime",IF(J50&lt;&gt;"",DATEDIF(J50,$H$1,"Y"),"")=10,"Minime",IF(J50&lt;&gt;"",DATEDIF(J50,$H$1,"Y"),"")=11,"Minime",IF(J50&lt;&gt;"",DATEDIF(J50,$H$1,"Y"),"")=12,"Cadet",IF(J50&lt;&gt;"",DATEDIF(J50,$H$1,"Y"),"")=13,"Cadet",IF(J50&lt;&gt;"",DATEDIF(J50,$H$1,"Y"),"")=14,"Cadet",IF(J50&lt;&gt;"",DATEDIF(J50,$H$1,"Y"),"")=15,"Junior",IF(J50&lt;&gt;"",DATEDIF(J50,$H$1,"Y"),"")=16,"Junior",IF(J50&lt;&gt;"",DATEDIF(J50,$H$1,"Y"),"")=17,"Junior",IF(J50&lt;&gt;"",DATEDIF(J50,$H$1,"Y"),"")&gt;=18,"Senior")</f>
        <v>Cadet</v>
      </c>
      <c r="M50" s="21" t="s">
        <v>31</v>
      </c>
      <c r="N50" s="25">
        <v>45611</v>
      </c>
      <c r="O50" s="27">
        <v>46022</v>
      </c>
    </row>
    <row r="51" spans="1:15" s="4" customFormat="1" ht="21">
      <c r="A51" s="20"/>
      <c r="B51" s="21" t="s">
        <v>30</v>
      </c>
      <c r="C51" s="22"/>
      <c r="D51" s="22"/>
      <c r="E51" s="22"/>
      <c r="F51" s="21"/>
      <c r="G51" s="22"/>
      <c r="H51" s="23"/>
      <c r="I51" s="29"/>
      <c r="J51" s="25">
        <v>31388</v>
      </c>
      <c r="K51" s="26">
        <f t="shared" ca="1" si="1"/>
        <v>40</v>
      </c>
      <c r="L51" s="26" t="str" cm="1">
        <f t="array" ref="L51">_xlfn.IFS(IF(J51&lt;&gt;"",DATEDIF(J51,$H$1,"Y"),"")="","",IF(J51&lt;&gt;"",DATEDIF(J51,$H$1,"Y"),"")&lt;9,"Benjamin",IF(J51&lt;&gt;"",DATEDIF(J51,$H$1,"Y"),"")=9,"Minime",IF(J51&lt;&gt;"",DATEDIF(J51,$H$1,"Y"),"")=10,"Minime",IF(J51&lt;&gt;"",DATEDIF(J51,$H$1,"Y"),"")=11,"Minime",IF(J51&lt;&gt;"",DATEDIF(J51,$H$1,"Y"),"")=12,"Cadet",IF(J51&lt;&gt;"",DATEDIF(J51,$H$1,"Y"),"")=13,"Cadet",IF(J51&lt;&gt;"",DATEDIF(J51,$H$1,"Y"),"")=14,"Cadet",IF(J51&lt;&gt;"",DATEDIF(J51,$H$1,"Y"),"")=15,"Junior",IF(J51&lt;&gt;"",DATEDIF(J51,$H$1,"Y"),"")=16,"Junior",IF(J51&lt;&gt;"",DATEDIF(J51,$H$1,"Y"),"")=17,"Junior",IF(J51&lt;&gt;"",DATEDIF(J51,$H$1,"Y"),"")&gt;=18,"Senior")</f>
        <v>Senior</v>
      </c>
      <c r="M51" s="21"/>
      <c r="N51" s="25">
        <v>45611</v>
      </c>
      <c r="O51" s="27">
        <v>46022</v>
      </c>
    </row>
    <row r="52" spans="1:15" s="4" customFormat="1" ht="21">
      <c r="A52" s="20"/>
      <c r="B52" s="21" t="s">
        <v>30</v>
      </c>
      <c r="C52" s="22"/>
      <c r="D52" s="22"/>
      <c r="E52" s="32"/>
      <c r="F52" s="21"/>
      <c r="G52" s="22"/>
      <c r="H52" s="23"/>
      <c r="I52" s="24"/>
      <c r="J52" s="25">
        <v>34906</v>
      </c>
      <c r="K52" s="33">
        <f t="shared" ca="1" si="1"/>
        <v>30</v>
      </c>
      <c r="L52" s="26" t="str" cm="1">
        <f t="array" ref="L52">_xlfn.IFS(IF(J52&lt;&gt;"",DATEDIF(J52,$H$1,"Y"),"")="","",IF(J52&lt;&gt;"",DATEDIF(J52,$H$1,"Y"),"")&lt;9,"Benjamin",IF(J52&lt;&gt;"",DATEDIF(J52,$H$1,"Y"),"")=9,"Minime",IF(J52&lt;&gt;"",DATEDIF(J52,$H$1,"Y"),"")=10,"Minime",IF(J52&lt;&gt;"",DATEDIF(J52,$H$1,"Y"),"")=11,"Minime",IF(J52&lt;&gt;"",DATEDIF(J52,$H$1,"Y"),"")=12,"Cadet",IF(J52&lt;&gt;"",DATEDIF(J52,$H$1,"Y"),"")=13,"Cadet",IF(J52&lt;&gt;"",DATEDIF(J52,$H$1,"Y"),"")=14,"Cadet",IF(J52&lt;&gt;"",DATEDIF(J52,$H$1,"Y"),"")=15,"Junior",IF(J52&lt;&gt;"",DATEDIF(J52,$H$1,"Y"),"")=16,"Junior",IF(J52&lt;&gt;"",DATEDIF(J52,$H$1,"Y"),"")=17,"Junior",IF(J52&lt;&gt;"",DATEDIF(J52,$H$1,"Y"),"")&gt;=18,"Senior")</f>
        <v>Senior</v>
      </c>
      <c r="M52" s="21"/>
      <c r="N52" s="25">
        <v>45942</v>
      </c>
      <c r="O52" s="27"/>
    </row>
    <row r="53" spans="1:15" s="4" customFormat="1" ht="21">
      <c r="A53" s="20"/>
      <c r="B53" s="21" t="s">
        <v>30</v>
      </c>
      <c r="C53" s="22"/>
      <c r="D53" s="22"/>
      <c r="E53" s="22"/>
      <c r="F53" s="21"/>
      <c r="G53" s="22"/>
      <c r="H53" s="23"/>
      <c r="I53" s="29"/>
      <c r="J53" s="25">
        <v>36798</v>
      </c>
      <c r="K53" s="26">
        <f t="shared" ca="1" si="1"/>
        <v>25</v>
      </c>
      <c r="L53" s="26" t="str" cm="1">
        <f t="array" ref="L53">_xlfn.IFS(IF(J53&lt;&gt;"",DATEDIF(J53,$H$1,"Y"),"")="","",IF(J53&lt;&gt;"",DATEDIF(J53,$H$1,"Y"),"")&lt;9,"Benjamin",IF(J53&lt;&gt;"",DATEDIF(J53,$H$1,"Y"),"")=9,"Minime",IF(J53&lt;&gt;"",DATEDIF(J53,$H$1,"Y"),"")=10,"Minime",IF(J53&lt;&gt;"",DATEDIF(J53,$H$1,"Y"),"")=11,"Minime",IF(J53&lt;&gt;"",DATEDIF(J53,$H$1,"Y"),"")=12,"Cadet",IF(J53&lt;&gt;"",DATEDIF(J53,$H$1,"Y"),"")=13,"Cadet",IF(J53&lt;&gt;"",DATEDIF(J53,$H$1,"Y"),"")=14,"Cadet",IF(J53&lt;&gt;"",DATEDIF(J53,$H$1,"Y"),"")=15,"Junior",IF(J53&lt;&gt;"",DATEDIF(J53,$H$1,"Y"),"")=16,"Junior",IF(J53&lt;&gt;"",DATEDIF(J53,$H$1,"Y"),"")=17,"Junior",IF(J53&lt;&gt;"",DATEDIF(J53,$H$1,"Y"),"")&gt;=18,"Senior")</f>
        <v>Senior</v>
      </c>
      <c r="M53" s="21"/>
      <c r="N53" s="25">
        <v>45942</v>
      </c>
      <c r="O53" s="27"/>
    </row>
    <row r="54" spans="1:15" s="4" customFormat="1" ht="21">
      <c r="A54" s="20"/>
      <c r="B54" s="21" t="s">
        <v>29</v>
      </c>
      <c r="C54" s="22"/>
      <c r="D54" s="22"/>
      <c r="E54" s="22"/>
      <c r="F54" s="21"/>
      <c r="G54" s="22"/>
      <c r="H54" s="23"/>
      <c r="I54" s="29"/>
      <c r="J54" s="25">
        <v>43007</v>
      </c>
      <c r="K54" s="26">
        <f ca="1">IF(J54&lt;&gt;"",DATEDIF(J54,TODAY(),"Y"),"")</f>
        <v>8</v>
      </c>
      <c r="L54" s="26" t="str" cm="1">
        <f t="array" ref="L54">_xlfn.IFS(IF(J54&lt;&gt;"",DATEDIF(J54,$H$1,"Y"),"")="","",IF(J54&lt;&gt;"",DATEDIF(J54,$H$1,"Y"),"")&lt;9,"Benjamin",IF(J54&lt;&gt;"",DATEDIF(J54,$H$1,"Y"),"")=9,"Minime",IF(J54&lt;&gt;"",DATEDIF(J54,$H$1,"Y"),"")=10,"Minime",IF(J54&lt;&gt;"",DATEDIF(J54,$H$1,"Y"),"")=11,"Minime",IF(J54&lt;&gt;"",DATEDIF(J54,$H$1,"Y"),"")=12,"Cadet",IF(J54&lt;&gt;"",DATEDIF(J54,$H$1,"Y"),"")=13,"Cadet",IF(J54&lt;&gt;"",DATEDIF(J54,$H$1,"Y"),"")=14,"Cadet",IF(J54&lt;&gt;"",DATEDIF(J54,$H$1,"Y"),"")=15,"Junior",IF(J54&lt;&gt;"",DATEDIF(J54,$H$1,"Y"),"")=16,"Junior",IF(J54&lt;&gt;"",DATEDIF(J54,$H$1,"Y"),"")=17,"Junior",IF(J54&lt;&gt;"",DATEDIF(J54,$H$1,"Y"),"")&gt;=18,"Senior")</f>
        <v>Minime</v>
      </c>
      <c r="M54" s="21" t="s">
        <v>31</v>
      </c>
      <c r="N54" s="25">
        <v>45942</v>
      </c>
      <c r="O54" s="27"/>
    </row>
    <row r="55" spans="1:15" s="4" customFormat="1" ht="21">
      <c r="A55" s="20"/>
      <c r="B55" s="21" t="s">
        <v>29</v>
      </c>
      <c r="C55" s="22"/>
      <c r="D55" s="22"/>
      <c r="E55" s="22"/>
      <c r="F55" s="21"/>
      <c r="G55" s="22"/>
      <c r="H55" s="23"/>
      <c r="I55" s="29"/>
      <c r="J55" s="25">
        <v>40320</v>
      </c>
      <c r="K55" s="26">
        <f t="shared" ref="K55:K81" ca="1" si="2">IF(J55&lt;&gt;"",DATEDIF(J55,TODAY(),"Y"),"")</f>
        <v>15</v>
      </c>
      <c r="L55" s="26" t="str" cm="1">
        <f t="array" ref="L55">_xlfn.IFS(IF(J55&lt;&gt;"",DATEDIF(J55,$H$1,"Y"),"")="","",IF(J55&lt;&gt;"",DATEDIF(J55,$H$1,"Y"),"")&lt;9,"Benjamin",IF(J55&lt;&gt;"",DATEDIF(J55,$H$1,"Y"),"")=9,"Minime",IF(J55&lt;&gt;"",DATEDIF(J55,$H$1,"Y"),"")=10,"Minime",IF(J55&lt;&gt;"",DATEDIF(J55,$H$1,"Y"),"")=11,"Minime",IF(J55&lt;&gt;"",DATEDIF(J55,$H$1,"Y"),"")=12,"Cadet",IF(J55&lt;&gt;"",DATEDIF(J55,$H$1,"Y"),"")=13,"Cadet",IF(J55&lt;&gt;"",DATEDIF(J55,$H$1,"Y"),"")=14,"Cadet",IF(J55&lt;&gt;"",DATEDIF(J55,$H$1,"Y"),"")=15,"Junior",IF(J55&lt;&gt;"",DATEDIF(J55,$H$1,"Y"),"")=16,"Junior",IF(J55&lt;&gt;"",DATEDIF(J55,$H$1,"Y"),"")=17,"Junior",IF(J55&lt;&gt;"",DATEDIF(J55,$H$1,"Y"),"")&gt;=18,"Senior")</f>
        <v>Junior</v>
      </c>
      <c r="M55" s="21" t="s">
        <v>31</v>
      </c>
      <c r="N55" s="25">
        <v>45942</v>
      </c>
      <c r="O55" s="27"/>
    </row>
    <row r="56" spans="1:15" s="4" customFormat="1" ht="21">
      <c r="A56" s="20"/>
      <c r="B56" s="21" t="s">
        <v>29</v>
      </c>
      <c r="C56" s="22"/>
      <c r="D56" s="22"/>
      <c r="E56" s="22"/>
      <c r="F56" s="21"/>
      <c r="G56" s="22"/>
      <c r="H56" s="23"/>
      <c r="I56" s="24"/>
      <c r="J56" s="25">
        <v>36194</v>
      </c>
      <c r="K56" s="33">
        <f t="shared" ca="1" si="2"/>
        <v>27</v>
      </c>
      <c r="L56" s="26" t="str" cm="1">
        <f t="array" ref="L56">_xlfn.IFS(IF(J56&lt;&gt;"",DATEDIF(J56,$H$1,"Y"),"")="","",IF(J56&lt;&gt;"",DATEDIF(J56,$H$1,"Y"),"")&lt;9,"Benjamin",IF(J56&lt;&gt;"",DATEDIF(J56,$H$1,"Y"),"")=9,"Minime",IF(J56&lt;&gt;"",DATEDIF(J56,$H$1,"Y"),"")=10,"Minime",IF(J56&lt;&gt;"",DATEDIF(J56,$H$1,"Y"),"")=11,"Minime",IF(J56&lt;&gt;"",DATEDIF(J56,$H$1,"Y"),"")=12,"Cadet",IF(J56&lt;&gt;"",DATEDIF(J56,$H$1,"Y"),"")=13,"Cadet",IF(J56&lt;&gt;"",DATEDIF(J56,$H$1,"Y"),"")=14,"Cadet",IF(J56&lt;&gt;"",DATEDIF(J56,$H$1,"Y"),"")=15,"Junior",IF(J56&lt;&gt;"",DATEDIF(J56,$H$1,"Y"),"")=16,"Junior",IF(J56&lt;&gt;"",DATEDIF(J56,$H$1,"Y"),"")=17,"Junior",IF(J56&lt;&gt;"",DATEDIF(J56,$H$1,"Y"),"")&gt;=18,"Senior")</f>
        <v>Senior</v>
      </c>
      <c r="M56" s="21"/>
      <c r="N56" s="25">
        <v>45942</v>
      </c>
      <c r="O56" s="27"/>
    </row>
    <row r="57" spans="1:15" s="4" customFormat="1" ht="21">
      <c r="A57" s="20"/>
      <c r="B57" s="21" t="s">
        <v>30</v>
      </c>
      <c r="C57" s="22"/>
      <c r="D57" s="22"/>
      <c r="E57" s="22"/>
      <c r="F57" s="21"/>
      <c r="G57" s="22"/>
      <c r="H57" s="23"/>
      <c r="I57" s="29"/>
      <c r="J57" s="25">
        <v>26205</v>
      </c>
      <c r="K57" s="26">
        <f t="shared" ca="1" si="2"/>
        <v>54</v>
      </c>
      <c r="L57" s="26" t="str" cm="1">
        <f t="array" ref="L57">_xlfn.IFS(IF(J57&lt;&gt;"",DATEDIF(J57,$H$1,"Y"),"")="","",IF(J57&lt;&gt;"",DATEDIF(J57,$H$1,"Y"),"")&lt;9,"Benjamin",IF(J57&lt;&gt;"",DATEDIF(J57,$H$1,"Y"),"")=9,"Minime",IF(J57&lt;&gt;"",DATEDIF(J57,$H$1,"Y"),"")=10,"Minime",IF(J57&lt;&gt;"",DATEDIF(J57,$H$1,"Y"),"")=11,"Minime",IF(J57&lt;&gt;"",DATEDIF(J57,$H$1,"Y"),"")=12,"Cadet",IF(J57&lt;&gt;"",DATEDIF(J57,$H$1,"Y"),"")=13,"Cadet",IF(J57&lt;&gt;"",DATEDIF(J57,$H$1,"Y"),"")=14,"Cadet",IF(J57&lt;&gt;"",DATEDIF(J57,$H$1,"Y"),"")=15,"Junior",IF(J57&lt;&gt;"",DATEDIF(J57,$H$1,"Y"),"")=16,"Junior",IF(J57&lt;&gt;"",DATEDIF(J57,$H$1,"Y"),"")=17,"Junior",IF(J57&lt;&gt;"",DATEDIF(J57,$H$1,"Y"),"")&gt;=18,"Senior")</f>
        <v>Senior</v>
      </c>
      <c r="M57" s="21"/>
      <c r="N57" s="25">
        <v>45942</v>
      </c>
      <c r="O57" s="27"/>
    </row>
    <row r="58" spans="1:15" s="4" customFormat="1" ht="21">
      <c r="A58" s="20"/>
      <c r="B58" s="21" t="s">
        <v>29</v>
      </c>
      <c r="C58" s="22"/>
      <c r="D58" s="22"/>
      <c r="E58" s="22"/>
      <c r="F58" s="21"/>
      <c r="G58" s="22"/>
      <c r="H58" s="23"/>
      <c r="I58" s="29"/>
      <c r="J58" s="25">
        <v>24795</v>
      </c>
      <c r="K58" s="33">
        <f t="shared" ca="1" si="2"/>
        <v>58</v>
      </c>
      <c r="L58" s="26" t="str" cm="1">
        <f t="array" ref="L58">_xlfn.IFS(IF(J58&lt;&gt;"",DATEDIF(J58,$H$1,"Y"),"")="","",IF(J58&lt;&gt;"",DATEDIF(J58,$H$1,"Y"),"")&lt;9,"Benjamin",IF(J58&lt;&gt;"",DATEDIF(J58,$H$1,"Y"),"")=9,"Minime",IF(J58&lt;&gt;"",DATEDIF(J58,$H$1,"Y"),"")=10,"Minime",IF(J58&lt;&gt;"",DATEDIF(J58,$H$1,"Y"),"")=11,"Minime",IF(J58&lt;&gt;"",DATEDIF(J58,$H$1,"Y"),"")=12,"Cadet",IF(J58&lt;&gt;"",DATEDIF(J58,$H$1,"Y"),"")=13,"Cadet",IF(J58&lt;&gt;"",DATEDIF(J58,$H$1,"Y"),"")=14,"Cadet",IF(J58&lt;&gt;"",DATEDIF(J58,$H$1,"Y"),"")=15,"Junior",IF(J58&lt;&gt;"",DATEDIF(J58,$H$1,"Y"),"")=16,"Junior",IF(J58&lt;&gt;"",DATEDIF(J58,$H$1,"Y"),"")=17,"Junior",IF(J58&lt;&gt;"",DATEDIF(J58,$H$1,"Y"),"")&gt;=18,"Senior")</f>
        <v>Senior</v>
      </c>
      <c r="M58" s="21"/>
      <c r="N58" s="25">
        <v>45976</v>
      </c>
      <c r="O58" s="27"/>
    </row>
    <row r="59" spans="1:15" ht="21">
      <c r="A59" s="34"/>
      <c r="B59" s="35" t="s">
        <v>29</v>
      </c>
      <c r="C59" s="36"/>
      <c r="D59" s="36"/>
      <c r="E59" s="36"/>
      <c r="F59" s="35"/>
      <c r="G59" s="36"/>
      <c r="H59" s="37"/>
      <c r="I59" s="38"/>
      <c r="J59" s="39">
        <v>35261</v>
      </c>
      <c r="K59" s="40">
        <f t="shared" ca="1" si="2"/>
        <v>29</v>
      </c>
      <c r="L59" s="26" t="str" cm="1">
        <f t="array" ref="L59">_xlfn.IFS(IF(J59&lt;&gt;"",DATEDIF(J59,$H$1,"Y"),"")="","",IF(J59&lt;&gt;"",DATEDIF(J59,$H$1,"Y"),"")&lt;9,"Benjamin",IF(J59&lt;&gt;"",DATEDIF(J59,$H$1,"Y"),"")=9,"Minime",IF(J59&lt;&gt;"",DATEDIF(J59,$H$1,"Y"),"")=10,"Minime",IF(J59&lt;&gt;"",DATEDIF(J59,$H$1,"Y"),"")=11,"Minime",IF(J59&lt;&gt;"",DATEDIF(J59,$H$1,"Y"),"")=12,"Cadet",IF(J59&lt;&gt;"",DATEDIF(J59,$H$1,"Y"),"")=13,"Cadet",IF(J59&lt;&gt;"",DATEDIF(J59,$H$1,"Y"),"")=14,"Cadet",IF(J59&lt;&gt;"",DATEDIF(J59,$H$1,"Y"),"")=15,"Junior",IF(J59&lt;&gt;"",DATEDIF(J59,$H$1,"Y"),"")=16,"Junior",IF(J59&lt;&gt;"",DATEDIF(J59,$H$1,"Y"),"")=17,"Junior",IF(J59&lt;&gt;"",DATEDIF(J59,$H$1,"Y"),"")&gt;=18,"Senior")</f>
        <v>Senior</v>
      </c>
      <c r="M59" s="35"/>
      <c r="N59" s="39">
        <v>46056</v>
      </c>
      <c r="O59" s="41"/>
    </row>
    <row r="60" spans="1:15" ht="21">
      <c r="A60" s="34"/>
      <c r="B60" s="35" t="s">
        <v>30</v>
      </c>
      <c r="C60" s="36"/>
      <c r="D60" s="36"/>
      <c r="E60" s="36"/>
      <c r="F60" s="35"/>
      <c r="G60" s="36"/>
      <c r="H60" s="37"/>
      <c r="I60" s="38"/>
      <c r="J60" s="39">
        <v>36998</v>
      </c>
      <c r="K60" s="40">
        <f ca="1">IF(J60&lt;&gt;"",DATEDIF(J60,TODAY(),"Y"),"")</f>
        <v>25</v>
      </c>
      <c r="L60" s="26" t="str" cm="1">
        <f t="array" ref="L60">_xlfn.IFS(IF(J60&lt;&gt;"",DATEDIF(J60,$H$1,"Y"),"")="","",IF(J60&lt;&gt;"",DATEDIF(J60,$H$1,"Y"),"")&lt;9,"Benjamin",IF(J60&lt;&gt;"",DATEDIF(J60,$H$1,"Y"),"")=9,"Minime",IF(J60&lt;&gt;"",DATEDIF(J60,$H$1,"Y"),"")=10,"Minime",IF(J60&lt;&gt;"",DATEDIF(J60,$H$1,"Y"),"")=11,"Minime",IF(J60&lt;&gt;"",DATEDIF(J60,$H$1,"Y"),"")=12,"Cadet",IF(J60&lt;&gt;"",DATEDIF(J60,$H$1,"Y"),"")=13,"Cadet",IF(J60&lt;&gt;"",DATEDIF(J60,$H$1,"Y"),"")=14,"Cadet",IF(J60&lt;&gt;"",DATEDIF(J60,$H$1,"Y"),"")=15,"Junior",IF(J60&lt;&gt;"",DATEDIF(J60,$H$1,"Y"),"")=16,"Junior",IF(J60&lt;&gt;"",DATEDIF(J60,$H$1,"Y"),"")=17,"Junior",IF(J60&lt;&gt;"",DATEDIF(J60,$H$1,"Y"),"")&gt;=18,"Senior")</f>
        <v>Senior</v>
      </c>
      <c r="M60" s="35"/>
      <c r="N60" s="39">
        <v>46073</v>
      </c>
      <c r="O60" s="41"/>
    </row>
    <row r="61" spans="1:15" ht="21">
      <c r="A61" s="34"/>
      <c r="B61" s="35" t="s">
        <v>29</v>
      </c>
      <c r="C61" s="36"/>
      <c r="D61" s="36"/>
      <c r="E61" s="36"/>
      <c r="F61" s="35"/>
      <c r="G61" s="36"/>
      <c r="H61" s="37"/>
      <c r="I61" s="38"/>
      <c r="J61" s="39">
        <v>41020</v>
      </c>
      <c r="K61" s="40">
        <f ca="1">IF(J61&lt;&gt;"",DATEDIF(J61,TODAY(),"Y"),"")</f>
        <v>13</v>
      </c>
      <c r="L61" s="26" t="str" cm="1">
        <f t="array" ref="L61">_xlfn.IFS(IF(J61&lt;&gt;"",DATEDIF(J61,$H$1,"Y"),"")="","",IF(J61&lt;&gt;"",DATEDIF(J61,$H$1,"Y"),"")&lt;9,"Benjamin",IF(J61&lt;&gt;"",DATEDIF(J61,$H$1,"Y"),"")=9,"Minime",IF(J61&lt;&gt;"",DATEDIF(J61,$H$1,"Y"),"")=10,"Minime",IF(J61&lt;&gt;"",DATEDIF(J61,$H$1,"Y"),"")=11,"Minime",IF(J61&lt;&gt;"",DATEDIF(J61,$H$1,"Y"),"")=12,"Cadet",IF(J61&lt;&gt;"",DATEDIF(J61,$H$1,"Y"),"")=13,"Cadet",IF(J61&lt;&gt;"",DATEDIF(J61,$H$1,"Y"),"")=14,"Cadet",IF(J61&lt;&gt;"",DATEDIF(J61,$H$1,"Y"),"")=15,"Junior",IF(J61&lt;&gt;"",DATEDIF(J61,$H$1,"Y"),"")=16,"Junior",IF(J61&lt;&gt;"",DATEDIF(J61,$H$1,"Y"),"")=17,"Junior",IF(J61&lt;&gt;"",DATEDIF(J61,$H$1,"Y"),"")&gt;=18,"Senior")</f>
        <v>Cadet</v>
      </c>
      <c r="M61" s="35" t="s">
        <v>31</v>
      </c>
      <c r="N61" s="39">
        <v>46090</v>
      </c>
      <c r="O61" s="41"/>
    </row>
    <row r="62" spans="1:15" ht="21">
      <c r="A62" s="34"/>
      <c r="B62" s="35" t="s">
        <v>29</v>
      </c>
      <c r="C62" s="36"/>
      <c r="D62" s="36"/>
      <c r="E62" s="36"/>
      <c r="F62" s="35"/>
      <c r="G62" s="36"/>
      <c r="H62" s="37"/>
      <c r="I62" s="38"/>
      <c r="J62" s="39">
        <v>30022</v>
      </c>
      <c r="K62" s="40">
        <f ca="1">IF(J62&lt;&gt;"",DATEDIF(J62,TODAY(),"Y"),"")</f>
        <v>44</v>
      </c>
      <c r="L62" s="26" t="str" cm="1">
        <f t="array" ref="L62">_xlfn.IFS(IF(J62&lt;&gt;"",DATEDIF(J62,$H$1,"Y"),"")="","",IF(J62&lt;&gt;"",DATEDIF(J62,$H$1,"Y"),"")&lt;9,"Benjamin",IF(J62&lt;&gt;"",DATEDIF(J62,$H$1,"Y"),"")=9,"Minime",IF(J62&lt;&gt;"",DATEDIF(J62,$H$1,"Y"),"")=10,"Minime",IF(J62&lt;&gt;"",DATEDIF(J62,$H$1,"Y"),"")=11,"Minime",IF(J62&lt;&gt;"",DATEDIF(J62,$H$1,"Y"),"")=12,"Cadet",IF(J62&lt;&gt;"",DATEDIF(J62,$H$1,"Y"),"")=13,"Cadet",IF(J62&lt;&gt;"",DATEDIF(J62,$H$1,"Y"),"")=14,"Cadet",IF(J62&lt;&gt;"",DATEDIF(J62,$H$1,"Y"),"")=15,"Junior",IF(J62&lt;&gt;"",DATEDIF(J62,$H$1,"Y"),"")=16,"Junior",IF(J62&lt;&gt;"",DATEDIF(J62,$H$1,"Y"),"")=17,"Junior",IF(J62&lt;&gt;"",DATEDIF(J62,$H$1,"Y"),"")&gt;=18,"Senior")</f>
        <v>Senior</v>
      </c>
      <c r="M62" s="35"/>
      <c r="N62" s="39">
        <v>46113</v>
      </c>
      <c r="O62" s="41"/>
    </row>
    <row r="63" spans="1:15" ht="21">
      <c r="A63" s="34"/>
      <c r="B63" s="35"/>
      <c r="C63" s="36"/>
      <c r="D63" s="36"/>
      <c r="E63" s="36"/>
      <c r="F63" s="35"/>
      <c r="G63" s="36"/>
      <c r="H63" s="37"/>
      <c r="I63" s="38"/>
      <c r="J63" s="39"/>
      <c r="K63" s="40" t="str">
        <f ca="1">IF(J63&lt;&gt;"",DATEDIF(J63,TODAY(),"Y"),"")</f>
        <v/>
      </c>
      <c r="L63" s="26" t="str" cm="1">
        <f t="array" ref="L63">_xlfn.IFS(IF(J63&lt;&gt;"",DATEDIF(J63,$H$1,"Y"),"")="","",IF(J63&lt;&gt;"",DATEDIF(J63,$H$1,"Y"),"")&lt;9,"Benjamin",IF(J63&lt;&gt;"",DATEDIF(J63,$H$1,"Y"),"")=9,"Minime",IF(J63&lt;&gt;"",DATEDIF(J63,$H$1,"Y"),"")=10,"Minime",IF(J63&lt;&gt;"",DATEDIF(J63,$H$1,"Y"),"")=11,"Minime",IF(J63&lt;&gt;"",DATEDIF(J63,$H$1,"Y"),"")=12,"Cadet",IF(J63&lt;&gt;"",DATEDIF(J63,$H$1,"Y"),"")=13,"Cadet",IF(J63&lt;&gt;"",DATEDIF(J63,$H$1,"Y"),"")=14,"Cadet",IF(J63&lt;&gt;"",DATEDIF(J63,$H$1,"Y"),"")=15,"Junior",IF(J63&lt;&gt;"",DATEDIF(J63,$H$1,"Y"),"")=16,"Junior",IF(J63&lt;&gt;"",DATEDIF(J63,$H$1,"Y"),"")=17,"Junior",IF(J63&lt;&gt;"",DATEDIF(J63,$H$1,"Y"),"")&gt;=18,"Senior")</f>
        <v/>
      </c>
      <c r="M63" s="35"/>
      <c r="N63" s="39"/>
      <c r="O63" s="41"/>
    </row>
    <row r="64" spans="1:15" ht="21">
      <c r="A64" s="34"/>
      <c r="B64" s="35" t="s">
        <v>29</v>
      </c>
      <c r="C64" s="36"/>
      <c r="D64" s="36"/>
      <c r="E64" s="36"/>
      <c r="F64" s="35"/>
      <c r="G64" s="36"/>
      <c r="H64" s="37"/>
      <c r="I64" s="42"/>
      <c r="J64" s="39"/>
      <c r="K64" s="40" t="str">
        <f t="shared" ref="K64:K90" ca="1" si="3">IF(J64&lt;&gt;"",DATEDIF(J64,TODAY(),"Y"),"")</f>
        <v/>
      </c>
      <c r="L64" s="26" t="str" cm="1">
        <f t="array" ref="L64">_xlfn.IFS(IF(J64&lt;&gt;"",DATEDIF(J64,$H$1,"Y"),"")="","",IF(J64&lt;&gt;"",DATEDIF(J64,$H$1,"Y"),"")&lt;9,"Benjamin",IF(J64&lt;&gt;"",DATEDIF(J64,$H$1,"Y"),"")=9,"Minime",IF(J64&lt;&gt;"",DATEDIF(J64,$H$1,"Y"),"")=10,"Minime",IF(J64&lt;&gt;"",DATEDIF(J64,$H$1,"Y"),"")=11,"Minime",IF(J64&lt;&gt;"",DATEDIF(J64,$H$1,"Y"),"")=12,"Cadet",IF(J64&lt;&gt;"",DATEDIF(J64,$H$1,"Y"),"")=13,"Cadet",IF(J64&lt;&gt;"",DATEDIF(J64,$H$1,"Y"),"")=14,"Cadet",IF(J64&lt;&gt;"",DATEDIF(J64,$H$1,"Y"),"")=15,"Junior",IF(J64&lt;&gt;"",DATEDIF(J64,$H$1,"Y"),"")=16,"Junior",IF(J64&lt;&gt;"",DATEDIF(J64,$H$1,"Y"),"")=17,"Junior",IF(J64&lt;&gt;"",DATEDIF(J64,$H$1,"Y"),"")&gt;=18,"Senior")</f>
        <v/>
      </c>
      <c r="M64" s="35"/>
      <c r="N64" s="39">
        <v>46346</v>
      </c>
      <c r="O64" s="41"/>
    </row>
    <row r="65" spans="1:15" ht="21">
      <c r="A65" s="34"/>
      <c r="B65" s="35" t="s">
        <v>29</v>
      </c>
      <c r="C65" s="36"/>
      <c r="D65" s="36"/>
      <c r="E65" s="36"/>
      <c r="F65" s="35"/>
      <c r="G65" s="36"/>
      <c r="H65" s="37"/>
      <c r="I65" s="42"/>
      <c r="J65" s="39"/>
      <c r="K65" s="40" t="str">
        <f t="shared" ca="1" si="3"/>
        <v/>
      </c>
      <c r="L65" s="26" t="str" cm="1">
        <f t="array" ref="L65">_xlfn.IFS(IF(J65&lt;&gt;"",DATEDIF(J65,$H$1,"Y"),"")="","",IF(J65&lt;&gt;"",DATEDIF(J65,$H$1,"Y"),"")&lt;9,"Benjamin",IF(J65&lt;&gt;"",DATEDIF(J65,$H$1,"Y"),"")=9,"Minime",IF(J65&lt;&gt;"",DATEDIF(J65,$H$1,"Y"),"")=10,"Minime",IF(J65&lt;&gt;"",DATEDIF(J65,$H$1,"Y"),"")=11,"Minime",IF(J65&lt;&gt;"",DATEDIF(J65,$H$1,"Y"),"")=12,"Cadet",IF(J65&lt;&gt;"",DATEDIF(J65,$H$1,"Y"),"")=13,"Cadet",IF(J65&lt;&gt;"",DATEDIF(J65,$H$1,"Y"),"")=14,"Cadet",IF(J65&lt;&gt;"",DATEDIF(J65,$H$1,"Y"),"")=15,"Junior",IF(J65&lt;&gt;"",DATEDIF(J65,$H$1,"Y"),"")=16,"Junior",IF(J65&lt;&gt;"",DATEDIF(J65,$H$1,"Y"),"")=17,"Junior",IF(J65&lt;&gt;"",DATEDIF(J65,$H$1,"Y"),"")&gt;=18,"Senior")</f>
        <v/>
      </c>
      <c r="M65" s="35"/>
      <c r="N65" s="39">
        <v>46346</v>
      </c>
      <c r="O65" s="41"/>
    </row>
    <row r="66" spans="1:15" ht="21">
      <c r="A66" s="34"/>
      <c r="B66" s="35"/>
      <c r="C66" s="36"/>
      <c r="D66" s="36"/>
      <c r="E66" s="36"/>
      <c r="F66" s="35"/>
      <c r="G66" s="36"/>
      <c r="H66" s="37"/>
      <c r="I66" s="42"/>
      <c r="J66" s="39"/>
      <c r="K66" s="40" t="str">
        <f t="shared" ca="1" si="3"/>
        <v/>
      </c>
      <c r="L66" s="26" t="str" cm="1">
        <f t="array" ref="L66">_xlfn.IFS(IF(J66&lt;&gt;"",DATEDIF(J66,$H$1,"Y"),"")="","",IF(J66&lt;&gt;"",DATEDIF(J66,$H$1,"Y"),"")&lt;9,"Benjamin",IF(J66&lt;&gt;"",DATEDIF(J66,$H$1,"Y"),"")=9,"Minime",IF(J66&lt;&gt;"",DATEDIF(J66,$H$1,"Y"),"")=10,"Minime",IF(J66&lt;&gt;"",DATEDIF(J66,$H$1,"Y"),"")=11,"Minime",IF(J66&lt;&gt;"",DATEDIF(J66,$H$1,"Y"),"")=12,"Cadet",IF(J66&lt;&gt;"",DATEDIF(J66,$H$1,"Y"),"")=13,"Cadet",IF(J66&lt;&gt;"",DATEDIF(J66,$H$1,"Y"),"")=14,"Cadet",IF(J66&lt;&gt;"",DATEDIF(J66,$H$1,"Y"),"")=15,"Junior",IF(J66&lt;&gt;"",DATEDIF(J66,$H$1,"Y"),"")=16,"Junior",IF(J66&lt;&gt;"",DATEDIF(J66,$H$1,"Y"),"")=17,"Junior",IF(J66&lt;&gt;"",DATEDIF(J66,$H$1,"Y"),"")&gt;=18,"Senior")</f>
        <v/>
      </c>
      <c r="M66" s="35"/>
      <c r="N66" s="39"/>
      <c r="O66" s="41"/>
    </row>
    <row r="67" spans="1:15" ht="21">
      <c r="A67" s="34"/>
      <c r="B67" s="35"/>
      <c r="C67" s="36"/>
      <c r="D67" s="36"/>
      <c r="E67" s="36"/>
      <c r="F67" s="35"/>
      <c r="G67" s="36"/>
      <c r="H67" s="37"/>
      <c r="I67" s="42"/>
      <c r="J67" s="39"/>
      <c r="K67" s="40" t="str">
        <f t="shared" ca="1" si="3"/>
        <v/>
      </c>
      <c r="L67" s="26" t="str" cm="1">
        <f t="array" ref="L67">_xlfn.IFS(IF(J67&lt;&gt;"",DATEDIF(J67,$H$1,"Y"),"")="","",IF(J67&lt;&gt;"",DATEDIF(J67,$H$1,"Y"),"")&lt;9,"Benjamin",IF(J67&lt;&gt;"",DATEDIF(J67,$H$1,"Y"),"")=9,"Minime",IF(J67&lt;&gt;"",DATEDIF(J67,$H$1,"Y"),"")=10,"Minime",IF(J67&lt;&gt;"",DATEDIF(J67,$H$1,"Y"),"")=11,"Minime",IF(J67&lt;&gt;"",DATEDIF(J67,$H$1,"Y"),"")=12,"Cadet",IF(J67&lt;&gt;"",DATEDIF(J67,$H$1,"Y"),"")=13,"Cadet",IF(J67&lt;&gt;"",DATEDIF(J67,$H$1,"Y"),"")=14,"Cadet",IF(J67&lt;&gt;"",DATEDIF(J67,$H$1,"Y"),"")=15,"Junior",IF(J67&lt;&gt;"",DATEDIF(J67,$H$1,"Y"),"")=16,"Junior",IF(J67&lt;&gt;"",DATEDIF(J67,$H$1,"Y"),"")=17,"Junior",IF(J67&lt;&gt;"",DATEDIF(J67,$H$1,"Y"),"")&gt;=18,"Senior")</f>
        <v/>
      </c>
      <c r="M67" s="35"/>
      <c r="N67" s="39"/>
      <c r="O67" s="41"/>
    </row>
    <row r="68" spans="1:15" ht="21">
      <c r="A68" s="43" t="s">
        <v>32</v>
      </c>
      <c r="B68" s="44"/>
      <c r="C68" s="45"/>
      <c r="D68" s="45"/>
      <c r="E68" s="45"/>
      <c r="F68" s="45"/>
      <c r="G68" s="45"/>
      <c r="H68" s="45"/>
      <c r="I68" s="45"/>
      <c r="J68" s="44"/>
      <c r="K68" s="46"/>
      <c r="L68" s="46"/>
      <c r="M68" s="47"/>
      <c r="N68" s="47">
        <f>COUNTA(N8:N67)</f>
        <v>57</v>
      </c>
      <c r="O68" s="48">
        <f>SUBTOTAL(103,Membres[Date
de sortie])</f>
        <v>26</v>
      </c>
    </row>
  </sheetData>
  <mergeCells count="3">
    <mergeCell ref="A1:A4"/>
    <mergeCell ref="B1:D4"/>
    <mergeCell ref="H4:H5"/>
  </mergeCells>
  <conditionalFormatting sqref="A8:O67">
    <cfRule type="expression" dxfId="41" priority="6">
      <formula>AND($O8&lt;&gt;"",$O8&lt;=#REF!)</formula>
    </cfRule>
  </conditionalFormatting>
  <conditionalFormatting sqref="L8:L67">
    <cfRule type="containsText" dxfId="40" priority="1" operator="containsText" text="Benjamin">
      <formula>NOT(ISERROR(SEARCH("Benjamin",L8)))</formula>
    </cfRule>
    <cfRule type="containsText" dxfId="39" priority="2" operator="containsText" text="Cadet">
      <formula>NOT(ISERROR(SEARCH("Cadet",L8)))</formula>
    </cfRule>
    <cfRule type="containsText" dxfId="38" priority="3" operator="containsText" text="Minime">
      <formula>NOT(ISERROR(SEARCH("Minime",L8)))</formula>
    </cfRule>
    <cfRule type="containsText" dxfId="37" priority="4" operator="containsText" text="Junior">
      <formula>NOT(ISERROR(SEARCH("Junior",L8)))</formula>
    </cfRule>
  </conditionalFormatting>
  <conditionalFormatting sqref="M8:M67">
    <cfRule type="expression" dxfId="36" priority="5">
      <formula>K8:K58&gt;=18</formula>
    </cfRule>
  </conditionalFormatting>
  <dataValidations count="1">
    <dataValidation type="list" operator="equal" allowBlank="1" showErrorMessage="1" sqref="B8:B67" xr:uid="{CFCE247A-C42F-4F97-AB1A-2CDD40EAD0DA}">
      <formula1>" ,M.,Mme"</formula1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8" scale="51" orientation="landscape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MEMBRES</vt:lpstr>
      <vt:lpstr>Entrée</vt:lpstr>
      <vt:lpstr>Sortie</vt:lpstr>
      <vt:lpstr>MEMBRES!Zone_d_impression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LEGRAND</dc:creator>
  <cp:lastModifiedBy>Florence LEGRAND</cp:lastModifiedBy>
  <dcterms:created xsi:type="dcterms:W3CDTF">2026-04-20T17:18:30Z</dcterms:created>
  <dcterms:modified xsi:type="dcterms:W3CDTF">2026-04-20T17:21:26Z</dcterms:modified>
</cp:coreProperties>
</file>