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krame\Desktop\"/>
    </mc:Choice>
  </mc:AlternateContent>
  <xr:revisionPtr revIDLastSave="0" documentId="13_ncr:1_{E5854B70-0669-42E6-8171-0A842C3F201A}" xr6:coauthVersionLast="47" xr6:coauthVersionMax="47" xr10:uidLastSave="{00000000-0000-0000-0000-000000000000}"/>
  <bookViews>
    <workbookView xWindow="14340" yWindow="105" windowWidth="14550" windowHeight="15480" xr2:uid="{00000000-000D-0000-FFFF-FFFF00000000}"/>
  </bookViews>
  <sheets>
    <sheet name="Calendrier" sheetId="9" r:id="rId1"/>
    <sheet name="Fériés" sheetId="7" r:id="rId2"/>
    <sheet name="Vacances scolaires" sheetId="10" r:id="rId3"/>
  </sheets>
  <definedNames>
    <definedName name="Année">Calendrier!$AD$1</definedName>
    <definedName name="_xlnm.Print_Area" localSheetId="0">Calendrier!$A$1:$BH$40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9" l="1"/>
  <c r="G5" i="9" s="1"/>
  <c r="B1" i="7" a="1"/>
  <c r="B1" i="7" s="1"/>
  <c r="B4" i="7"/>
  <c r="BD5" i="9"/>
  <c r="BD6" i="9" s="1"/>
  <c r="AY5" i="9"/>
  <c r="AY6" i="9" s="1"/>
  <c r="AT5" i="9"/>
  <c r="AT4" i="9" s="1"/>
  <c r="AO5" i="9"/>
  <c r="AP5" i="9" s="1"/>
  <c r="AR5" i="9" s="1"/>
  <c r="AJ5" i="9"/>
  <c r="AJ6" i="9" s="1"/>
  <c r="AE5" i="9"/>
  <c r="AE6" i="9" s="1"/>
  <c r="Z5" i="9"/>
  <c r="Z6" i="9" s="1"/>
  <c r="Z7" i="9" s="1"/>
  <c r="AA7" i="9" s="1"/>
  <c r="AC7" i="9" s="1"/>
  <c r="U5" i="9"/>
  <c r="P5" i="9"/>
  <c r="P4" i="9" s="1"/>
  <c r="K5" i="9"/>
  <c r="K6" i="9" s="1"/>
  <c r="A5" i="9"/>
  <c r="A2" i="9" l="1"/>
  <c r="C5" i="9"/>
  <c r="K7" i="9"/>
  <c r="L6" i="9"/>
  <c r="N6" i="9" s="1"/>
  <c r="BE6" i="9"/>
  <c r="BG6" i="9" s="1"/>
  <c r="BD7" i="9"/>
  <c r="Q5" i="9"/>
  <c r="S5" i="9" s="1"/>
  <c r="P6" i="9"/>
  <c r="BE5" i="9"/>
  <c r="BG5" i="9" s="1"/>
  <c r="AO6" i="9"/>
  <c r="AT6" i="9"/>
  <c r="Z8" i="9"/>
  <c r="BD4" i="9"/>
  <c r="AA5" i="9"/>
  <c r="AC5" i="9" s="1"/>
  <c r="Z4" i="9"/>
  <c r="AJ4" i="9"/>
  <c r="AO4" i="9"/>
  <c r="AF5" i="9"/>
  <c r="AH5" i="9" s="1"/>
  <c r="AJ7" i="9"/>
  <c r="AK6" i="9"/>
  <c r="AM6" i="9" s="1"/>
  <c r="B5" i="9"/>
  <c r="D5" i="9" s="1"/>
  <c r="AZ6" i="9"/>
  <c r="BB6" i="9" s="1"/>
  <c r="AY7" i="9"/>
  <c r="AE4" i="9"/>
  <c r="AF6" i="9"/>
  <c r="AH6" i="9" s="1"/>
  <c r="AE7" i="9"/>
  <c r="AK5" i="9"/>
  <c r="AM5" i="9" s="1"/>
  <c r="A6" i="9"/>
  <c r="A4" i="9"/>
  <c r="F6" i="9"/>
  <c r="I5" i="9"/>
  <c r="F4" i="9"/>
  <c r="K4" i="9"/>
  <c r="L5" i="9"/>
  <c r="N5" i="9" s="1"/>
  <c r="V5" i="9"/>
  <c r="X5" i="9" s="1"/>
  <c r="U4" i="9"/>
  <c r="U6" i="9"/>
  <c r="AU5" i="9"/>
  <c r="AW5" i="9" s="1"/>
  <c r="AY4" i="9"/>
  <c r="AZ5" i="9"/>
  <c r="BB5" i="9" s="1"/>
  <c r="AA6" i="9"/>
  <c r="AC6" i="9" s="1"/>
  <c r="AT7" i="9" l="1"/>
  <c r="AP6" i="9"/>
  <c r="AR6" i="9" s="1"/>
  <c r="Q6" i="9"/>
  <c r="S6" i="9" s="1"/>
  <c r="P7" i="9"/>
  <c r="Q7" i="9" s="1"/>
  <c r="S7" i="9" s="1"/>
  <c r="AO7" i="9"/>
  <c r="AU6" i="9"/>
  <c r="AW6" i="9" s="1"/>
  <c r="AU7" i="9"/>
  <c r="AW7" i="9" s="1"/>
  <c r="AA8" i="9"/>
  <c r="AC8" i="9" s="1"/>
  <c r="Z9" i="9"/>
  <c r="BE7" i="9"/>
  <c r="BG7" i="9" s="1"/>
  <c r="BD8" i="9"/>
  <c r="L7" i="9"/>
  <c r="N7" i="9" s="1"/>
  <c r="K8" i="9"/>
  <c r="A7" i="9"/>
  <c r="B6" i="9"/>
  <c r="D6" i="9" s="1"/>
  <c r="AJ8" i="9"/>
  <c r="AK7" i="9"/>
  <c r="AM7" i="9" s="1"/>
  <c r="AZ7" i="9"/>
  <c r="BB7" i="9" s="1"/>
  <c r="AY8" i="9"/>
  <c r="AF7" i="9"/>
  <c r="AH7" i="9" s="1"/>
  <c r="AE8" i="9"/>
  <c r="G6" i="9"/>
  <c r="I6" i="9" s="1"/>
  <c r="F7" i="9"/>
  <c r="V6" i="9"/>
  <c r="X6" i="9" s="1"/>
  <c r="U7" i="9"/>
  <c r="P8" i="9" l="1"/>
  <c r="AP7" i="9"/>
  <c r="AR7" i="9" s="1"/>
  <c r="AT8" i="9"/>
  <c r="AO8" i="9"/>
  <c r="AP8" i="9" s="1"/>
  <c r="AR8" i="9" s="1"/>
  <c r="K9" i="9"/>
  <c r="L8" i="9"/>
  <c r="N8" i="9" s="1"/>
  <c r="BE8" i="9"/>
  <c r="BG8" i="9" s="1"/>
  <c r="BD9" i="9"/>
  <c r="Z10" i="9"/>
  <c r="AA9" i="9"/>
  <c r="AC9" i="9" s="1"/>
  <c r="AK8" i="9"/>
  <c r="AM8" i="9" s="1"/>
  <c r="AJ9" i="9"/>
  <c r="F8" i="9"/>
  <c r="G7" i="9"/>
  <c r="I7" i="9" s="1"/>
  <c r="AF8" i="9"/>
  <c r="AH8" i="9" s="1"/>
  <c r="AE9" i="9"/>
  <c r="P9" i="9"/>
  <c r="Q8" i="9"/>
  <c r="S8" i="9" s="1"/>
  <c r="U8" i="9"/>
  <c r="V7" i="9"/>
  <c r="X7" i="9" s="1"/>
  <c r="AY9" i="9"/>
  <c r="AZ8" i="9"/>
  <c r="BB8" i="9" s="1"/>
  <c r="B7" i="9"/>
  <c r="D7" i="9" s="1"/>
  <c r="A8" i="9"/>
  <c r="AU8" i="9" l="1"/>
  <c r="AW8" i="9" s="1"/>
  <c r="AT9" i="9"/>
  <c r="AO9" i="9"/>
  <c r="Z11" i="9"/>
  <c r="AA10" i="9"/>
  <c r="AC10" i="9" s="1"/>
  <c r="BE9" i="9"/>
  <c r="BG9" i="9" s="1"/>
  <c r="BD10" i="9"/>
  <c r="L9" i="9"/>
  <c r="N9" i="9" s="1"/>
  <c r="K10" i="9"/>
  <c r="AK9" i="9"/>
  <c r="AM9" i="9" s="1"/>
  <c r="AJ10" i="9"/>
  <c r="P10" i="9"/>
  <c r="Q9" i="9"/>
  <c r="S9" i="9" s="1"/>
  <c r="B8" i="9"/>
  <c r="D8" i="9" s="1"/>
  <c r="A9" i="9"/>
  <c r="F9" i="9"/>
  <c r="G8" i="9"/>
  <c r="I8" i="9" s="1"/>
  <c r="AF9" i="9"/>
  <c r="AH9" i="9" s="1"/>
  <c r="AE10" i="9"/>
  <c r="AY10" i="9"/>
  <c r="AZ9" i="9"/>
  <c r="BB9" i="9" s="1"/>
  <c r="U9" i="9"/>
  <c r="V8" i="9"/>
  <c r="X8" i="9" s="1"/>
  <c r="AO10" i="9" l="1"/>
  <c r="AP9" i="9"/>
  <c r="AR9" i="9" s="1"/>
  <c r="AU9" i="9"/>
  <c r="AW9" i="9" s="1"/>
  <c r="AT10" i="9"/>
  <c r="K11" i="9"/>
  <c r="L10" i="9"/>
  <c r="N10" i="9" s="1"/>
  <c r="BD11" i="9"/>
  <c r="BE10" i="9"/>
  <c r="BG10" i="9" s="1"/>
  <c r="AA11" i="9"/>
  <c r="AC11" i="9" s="1"/>
  <c r="Z12" i="9"/>
  <c r="F10" i="9"/>
  <c r="G9" i="9"/>
  <c r="I9" i="9" s="1"/>
  <c r="A10" i="9"/>
  <c r="B9" i="9"/>
  <c r="D9" i="9" s="1"/>
  <c r="AJ11" i="9"/>
  <c r="AK10" i="9"/>
  <c r="AM10" i="9" s="1"/>
  <c r="V9" i="9"/>
  <c r="X9" i="9" s="1"/>
  <c r="U10" i="9"/>
  <c r="Q10" i="9"/>
  <c r="S10" i="9" s="1"/>
  <c r="P11" i="9"/>
  <c r="AP10" i="9"/>
  <c r="AR10" i="9" s="1"/>
  <c r="AO11" i="9"/>
  <c r="AZ10" i="9"/>
  <c r="BB10" i="9" s="1"/>
  <c r="AY11" i="9"/>
  <c r="AF10" i="9"/>
  <c r="AH10" i="9" s="1"/>
  <c r="AE11" i="9"/>
  <c r="AU10" i="9" l="1"/>
  <c r="AW10" i="9" s="1"/>
  <c r="AT11" i="9"/>
  <c r="AA12" i="9"/>
  <c r="AC12" i="9" s="1"/>
  <c r="Z13" i="9"/>
  <c r="BE11" i="9"/>
  <c r="BG11" i="9" s="1"/>
  <c r="BD12" i="9"/>
  <c r="K12" i="9"/>
  <c r="L11" i="9"/>
  <c r="N11" i="9" s="1"/>
  <c r="Q11" i="9"/>
  <c r="S11" i="9" s="1"/>
  <c r="P12" i="9"/>
  <c r="U11" i="9"/>
  <c r="V10" i="9"/>
  <c r="X10" i="9" s="1"/>
  <c r="AJ12" i="9"/>
  <c r="AK11" i="9"/>
  <c r="AM11" i="9" s="1"/>
  <c r="A11" i="9"/>
  <c r="B10" i="9"/>
  <c r="D10" i="9" s="1"/>
  <c r="AE12" i="9"/>
  <c r="AF11" i="9"/>
  <c r="AH11" i="9" s="1"/>
  <c r="AZ11" i="9"/>
  <c r="BB11" i="9" s="1"/>
  <c r="AY12" i="9"/>
  <c r="AO12" i="9"/>
  <c r="AP11" i="9"/>
  <c r="AR11" i="9" s="1"/>
  <c r="G10" i="9"/>
  <c r="I10" i="9" s="1"/>
  <c r="F11" i="9"/>
  <c r="AT12" i="9" l="1"/>
  <c r="AU11" i="9"/>
  <c r="AW11" i="9" s="1"/>
  <c r="L12" i="9"/>
  <c r="N12" i="9" s="1"/>
  <c r="K13" i="9"/>
  <c r="BE12" i="9"/>
  <c r="BG12" i="9" s="1"/>
  <c r="BD13" i="9"/>
  <c r="Z14" i="9"/>
  <c r="AA13" i="9"/>
  <c r="AC13" i="9" s="1"/>
  <c r="AE13" i="9"/>
  <c r="AF12" i="9"/>
  <c r="AH12" i="9" s="1"/>
  <c r="U12" i="9"/>
  <c r="V11" i="9"/>
  <c r="X11" i="9" s="1"/>
  <c r="A12" i="9"/>
  <c r="B11" i="9"/>
  <c r="D11" i="9" s="1"/>
  <c r="G11" i="9"/>
  <c r="I11" i="9" s="1"/>
  <c r="F12" i="9"/>
  <c r="Q12" i="9"/>
  <c r="S12" i="9" s="1"/>
  <c r="P13" i="9"/>
  <c r="AO13" i="9"/>
  <c r="AP12" i="9"/>
  <c r="AR12" i="9" s="1"/>
  <c r="AJ13" i="9"/>
  <c r="AK12" i="9"/>
  <c r="AM12" i="9" s="1"/>
  <c r="AZ12" i="9"/>
  <c r="BB12" i="9" s="1"/>
  <c r="AY13" i="9"/>
  <c r="AU12" i="9" l="1"/>
  <c r="AW12" i="9" s="1"/>
  <c r="AT13" i="9"/>
  <c r="Z15" i="9"/>
  <c r="AA14" i="9"/>
  <c r="AC14" i="9" s="1"/>
  <c r="BE13" i="9"/>
  <c r="BG13" i="9" s="1"/>
  <c r="BD14" i="9"/>
  <c r="L13" i="9"/>
  <c r="N13" i="9" s="1"/>
  <c r="K14" i="9"/>
  <c r="P14" i="9"/>
  <c r="Q13" i="9"/>
  <c r="S13" i="9" s="1"/>
  <c r="AJ14" i="9"/>
  <c r="AK13" i="9"/>
  <c r="AM13" i="9" s="1"/>
  <c r="A13" i="9"/>
  <c r="B12" i="9"/>
  <c r="D12" i="9" s="1"/>
  <c r="F13" i="9"/>
  <c r="G12" i="9"/>
  <c r="I12" i="9" s="1"/>
  <c r="U13" i="9"/>
  <c r="V12" i="9"/>
  <c r="X12" i="9" s="1"/>
  <c r="AZ13" i="9"/>
  <c r="BB13" i="9" s="1"/>
  <c r="AY14" i="9"/>
  <c r="AO14" i="9"/>
  <c r="AP13" i="9"/>
  <c r="AR13" i="9" s="1"/>
  <c r="AF13" i="9"/>
  <c r="AH13" i="9" s="1"/>
  <c r="AE14" i="9"/>
  <c r="AU13" i="9" l="1"/>
  <c r="AW13" i="9" s="1"/>
  <c r="AT14" i="9"/>
  <c r="K15" i="9"/>
  <c r="L14" i="9"/>
  <c r="N14" i="9" s="1"/>
  <c r="BD15" i="9"/>
  <c r="BE14" i="9"/>
  <c r="BG14" i="9" s="1"/>
  <c r="AA15" i="9"/>
  <c r="AC15" i="9" s="1"/>
  <c r="Z16" i="9"/>
  <c r="B13" i="9"/>
  <c r="D13" i="9" s="1"/>
  <c r="A14" i="9"/>
  <c r="AF14" i="9"/>
  <c r="AH14" i="9" s="1"/>
  <c r="AE15" i="9"/>
  <c r="U14" i="9"/>
  <c r="V13" i="9"/>
  <c r="X13" i="9" s="1"/>
  <c r="AK14" i="9"/>
  <c r="AM14" i="9" s="1"/>
  <c r="AJ15" i="9"/>
  <c r="AZ14" i="9"/>
  <c r="BB14" i="9" s="1"/>
  <c r="AY15" i="9"/>
  <c r="F14" i="9"/>
  <c r="G13" i="9"/>
  <c r="I13" i="9" s="1"/>
  <c r="AP14" i="9"/>
  <c r="AR14" i="9" s="1"/>
  <c r="AO15" i="9"/>
  <c r="P15" i="9"/>
  <c r="Q14" i="9"/>
  <c r="S14" i="9" s="1"/>
  <c r="AT15" i="9" l="1"/>
  <c r="AU14" i="9"/>
  <c r="AW14" i="9" s="1"/>
  <c r="Z17" i="9"/>
  <c r="AA16" i="9"/>
  <c r="AC16" i="9" s="1"/>
  <c r="BE15" i="9"/>
  <c r="BG15" i="9" s="1"/>
  <c r="BD16" i="9"/>
  <c r="K16" i="9"/>
  <c r="L15" i="9"/>
  <c r="N15" i="9" s="1"/>
  <c r="V14" i="9"/>
  <c r="X14" i="9" s="1"/>
  <c r="U15" i="9"/>
  <c r="P16" i="9"/>
  <c r="Q15" i="9"/>
  <c r="S15" i="9" s="1"/>
  <c r="AP15" i="9"/>
  <c r="AR15" i="9" s="1"/>
  <c r="AO16" i="9"/>
  <c r="AF15" i="9"/>
  <c r="AH15" i="9" s="1"/>
  <c r="AE16" i="9"/>
  <c r="G14" i="9"/>
  <c r="I14" i="9" s="1"/>
  <c r="F15" i="9"/>
  <c r="AJ16" i="9"/>
  <c r="AK15" i="9"/>
  <c r="AM15" i="9" s="1"/>
  <c r="AZ15" i="9"/>
  <c r="BB15" i="9" s="1"/>
  <c r="AY16" i="9"/>
  <c r="A15" i="9"/>
  <c r="B14" i="9"/>
  <c r="D14" i="9" s="1"/>
  <c r="AT16" i="9" l="1"/>
  <c r="AU15" i="9"/>
  <c r="AW15" i="9" s="1"/>
  <c r="L16" i="9"/>
  <c r="N16" i="9" s="1"/>
  <c r="K17" i="9"/>
  <c r="BE16" i="9"/>
  <c r="BG16" i="9" s="1"/>
  <c r="BD17" i="9"/>
  <c r="Z18" i="9"/>
  <c r="AA17" i="9"/>
  <c r="AC17" i="9" s="1"/>
  <c r="AK16" i="9"/>
  <c r="AM16" i="9" s="1"/>
  <c r="AJ17" i="9"/>
  <c r="G15" i="9"/>
  <c r="I15" i="9" s="1"/>
  <c r="F16" i="9"/>
  <c r="AF16" i="9"/>
  <c r="AH16" i="9" s="1"/>
  <c r="AE17" i="9"/>
  <c r="AO17" i="9"/>
  <c r="AP16" i="9"/>
  <c r="AR16" i="9" s="1"/>
  <c r="B15" i="9"/>
  <c r="D15" i="9" s="1"/>
  <c r="A16" i="9"/>
  <c r="Q16" i="9"/>
  <c r="S16" i="9" s="1"/>
  <c r="P17" i="9"/>
  <c r="U16" i="9"/>
  <c r="V15" i="9"/>
  <c r="X15" i="9" s="1"/>
  <c r="AZ16" i="9"/>
  <c r="BB16" i="9" s="1"/>
  <c r="AY17" i="9"/>
  <c r="AT17" i="9" l="1"/>
  <c r="AU16" i="9"/>
  <c r="AW16" i="9" s="1"/>
  <c r="Z19" i="9"/>
  <c r="AA18" i="9"/>
  <c r="AC18" i="9" s="1"/>
  <c r="BE17" i="9"/>
  <c r="BG17" i="9" s="1"/>
  <c r="BD18" i="9"/>
  <c r="L17" i="9"/>
  <c r="N17" i="9" s="1"/>
  <c r="K18" i="9"/>
  <c r="Q17" i="9"/>
  <c r="S17" i="9" s="1"/>
  <c r="P18" i="9"/>
  <c r="AF17" i="9"/>
  <c r="AH17" i="9" s="1"/>
  <c r="AE18" i="9"/>
  <c r="F17" i="9"/>
  <c r="G16" i="9"/>
  <c r="I16" i="9" s="1"/>
  <c r="AO18" i="9"/>
  <c r="AP17" i="9"/>
  <c r="AR17" i="9" s="1"/>
  <c r="V16" i="9"/>
  <c r="X16" i="9" s="1"/>
  <c r="U17" i="9"/>
  <c r="AJ18" i="9"/>
  <c r="AK17" i="9"/>
  <c r="AM17" i="9" s="1"/>
  <c r="A17" i="9"/>
  <c r="B16" i="9"/>
  <c r="D16" i="9" s="1"/>
  <c r="AZ17" i="9"/>
  <c r="BB17" i="9" s="1"/>
  <c r="AY18" i="9"/>
  <c r="AT18" i="9" l="1"/>
  <c r="AU17" i="9"/>
  <c r="AW17" i="9" s="1"/>
  <c r="K19" i="9"/>
  <c r="L18" i="9"/>
  <c r="N18" i="9" s="1"/>
  <c r="BE18" i="9"/>
  <c r="BG18" i="9" s="1"/>
  <c r="BD19" i="9"/>
  <c r="AA19" i="9"/>
  <c r="AC19" i="9" s="1"/>
  <c r="Z20" i="9"/>
  <c r="AO19" i="9"/>
  <c r="AP18" i="9"/>
  <c r="AR18" i="9" s="1"/>
  <c r="AF18" i="9"/>
  <c r="AH18" i="9" s="1"/>
  <c r="AE19" i="9"/>
  <c r="V17" i="9"/>
  <c r="X17" i="9" s="1"/>
  <c r="U18" i="9"/>
  <c r="B17" i="9"/>
  <c r="D17" i="9" s="1"/>
  <c r="A18" i="9"/>
  <c r="P19" i="9"/>
  <c r="Q18" i="9"/>
  <c r="S18" i="9" s="1"/>
  <c r="F18" i="9"/>
  <c r="G17" i="9"/>
  <c r="I17" i="9" s="1"/>
  <c r="AZ18" i="9"/>
  <c r="BB18" i="9" s="1"/>
  <c r="AY19" i="9"/>
  <c r="AJ19" i="9"/>
  <c r="AK18" i="9"/>
  <c r="AM18" i="9" s="1"/>
  <c r="AT19" i="9" l="1"/>
  <c r="AU18" i="9"/>
  <c r="AW18" i="9" s="1"/>
  <c r="AA20" i="9"/>
  <c r="AC20" i="9" s="1"/>
  <c r="Z21" i="9"/>
  <c r="BE19" i="9"/>
  <c r="BG19" i="9" s="1"/>
  <c r="BD20" i="9"/>
  <c r="L19" i="9"/>
  <c r="N19" i="9" s="1"/>
  <c r="K20" i="9"/>
  <c r="P20" i="9"/>
  <c r="Q19" i="9"/>
  <c r="S19" i="9" s="1"/>
  <c r="AK19" i="9"/>
  <c r="AM19" i="9" s="1"/>
  <c r="AJ20" i="9"/>
  <c r="V18" i="9"/>
  <c r="X18" i="9" s="1"/>
  <c r="U19" i="9"/>
  <c r="A19" i="9"/>
  <c r="B18" i="9"/>
  <c r="D18" i="9" s="1"/>
  <c r="AZ19" i="9"/>
  <c r="BB19" i="9" s="1"/>
  <c r="AY20" i="9"/>
  <c r="AF19" i="9"/>
  <c r="AH19" i="9" s="1"/>
  <c r="AE20" i="9"/>
  <c r="G18" i="9"/>
  <c r="I18" i="9" s="1"/>
  <c r="F19" i="9"/>
  <c r="AO20" i="9"/>
  <c r="AP19" i="9"/>
  <c r="AR19" i="9" s="1"/>
  <c r="AU19" i="9" l="1"/>
  <c r="AW19" i="9" s="1"/>
  <c r="AT20" i="9"/>
  <c r="L20" i="9"/>
  <c r="N20" i="9" s="1"/>
  <c r="K21" i="9"/>
  <c r="BD21" i="9"/>
  <c r="BE20" i="9"/>
  <c r="BG20" i="9" s="1"/>
  <c r="AA21" i="9"/>
  <c r="AC21" i="9" s="1"/>
  <c r="Z22" i="9"/>
  <c r="AZ20" i="9"/>
  <c r="BB20" i="9" s="1"/>
  <c r="AY21" i="9"/>
  <c r="F20" i="9"/>
  <c r="G19" i="9"/>
  <c r="I19" i="9" s="1"/>
  <c r="AK20" i="9"/>
  <c r="AM20" i="9" s="1"/>
  <c r="AJ21" i="9"/>
  <c r="B19" i="9"/>
  <c r="D19" i="9" s="1"/>
  <c r="A20" i="9"/>
  <c r="U20" i="9"/>
  <c r="V19" i="9"/>
  <c r="X19" i="9" s="1"/>
  <c r="AF20" i="9"/>
  <c r="AH20" i="9" s="1"/>
  <c r="AE21" i="9"/>
  <c r="AO21" i="9"/>
  <c r="AP20" i="9"/>
  <c r="AR20" i="9" s="1"/>
  <c r="P21" i="9"/>
  <c r="Q20" i="9"/>
  <c r="S20" i="9" s="1"/>
  <c r="AU20" i="9" l="1"/>
  <c r="AW20" i="9" s="1"/>
  <c r="AT21" i="9"/>
  <c r="AA22" i="9"/>
  <c r="AC22" i="9" s="1"/>
  <c r="Z23" i="9"/>
  <c r="BD22" i="9"/>
  <c r="BE21" i="9"/>
  <c r="BG21" i="9" s="1"/>
  <c r="L21" i="9"/>
  <c r="N21" i="9" s="1"/>
  <c r="K22" i="9"/>
  <c r="V20" i="9"/>
  <c r="X20" i="9" s="1"/>
  <c r="U21" i="9"/>
  <c r="AJ22" i="9"/>
  <c r="AK21" i="9"/>
  <c r="AM21" i="9" s="1"/>
  <c r="B20" i="9"/>
  <c r="D20" i="9" s="1"/>
  <c r="A21" i="9"/>
  <c r="Q21" i="9"/>
  <c r="S21" i="9" s="1"/>
  <c r="P22" i="9"/>
  <c r="AP21" i="9"/>
  <c r="AR21" i="9" s="1"/>
  <c r="AO22" i="9"/>
  <c r="F21" i="9"/>
  <c r="G20" i="9"/>
  <c r="I20" i="9" s="1"/>
  <c r="AF21" i="9"/>
  <c r="AH21" i="9" s="1"/>
  <c r="AE22" i="9"/>
  <c r="AY22" i="9"/>
  <c r="AZ21" i="9"/>
  <c r="BB21" i="9" s="1"/>
  <c r="AU21" i="9" l="1"/>
  <c r="AW21" i="9" s="1"/>
  <c r="AT22" i="9"/>
  <c r="L22" i="9"/>
  <c r="N22" i="9" s="1"/>
  <c r="K23" i="9"/>
  <c r="BD23" i="9"/>
  <c r="BE22" i="9"/>
  <c r="BG22" i="9" s="1"/>
  <c r="Z24" i="9"/>
  <c r="AA23" i="9"/>
  <c r="AC23" i="9" s="1"/>
  <c r="A22" i="9"/>
  <c r="B21" i="9"/>
  <c r="D21" i="9" s="1"/>
  <c r="AJ23" i="9"/>
  <c r="AK22" i="9"/>
  <c r="AM22" i="9" s="1"/>
  <c r="AF22" i="9"/>
  <c r="AH22" i="9" s="1"/>
  <c r="AE23" i="9"/>
  <c r="F22" i="9"/>
  <c r="G21" i="9"/>
  <c r="I21" i="9" s="1"/>
  <c r="AO23" i="9"/>
  <c r="AP22" i="9"/>
  <c r="AR22" i="9" s="1"/>
  <c r="Q22" i="9"/>
  <c r="S22" i="9" s="1"/>
  <c r="P23" i="9"/>
  <c r="AZ22" i="9"/>
  <c r="BB22" i="9" s="1"/>
  <c r="AY23" i="9"/>
  <c r="U22" i="9"/>
  <c r="V21" i="9"/>
  <c r="X21" i="9" s="1"/>
  <c r="AT23" i="9" l="1"/>
  <c r="AU22" i="9"/>
  <c r="AW22" i="9" s="1"/>
  <c r="Z25" i="9"/>
  <c r="AA24" i="9"/>
  <c r="AC24" i="9" s="1"/>
  <c r="BE23" i="9"/>
  <c r="BG23" i="9" s="1"/>
  <c r="BD24" i="9"/>
  <c r="K24" i="9"/>
  <c r="L23" i="9"/>
  <c r="N23" i="9" s="1"/>
  <c r="G22" i="9"/>
  <c r="I22" i="9" s="1"/>
  <c r="F23" i="9"/>
  <c r="AP23" i="9"/>
  <c r="AR23" i="9" s="1"/>
  <c r="AO24" i="9"/>
  <c r="U23" i="9"/>
  <c r="V22" i="9"/>
  <c r="X22" i="9" s="1"/>
  <c r="A23" i="9"/>
  <c r="B22" i="9"/>
  <c r="D22" i="9" s="1"/>
  <c r="AZ23" i="9"/>
  <c r="BB23" i="9" s="1"/>
  <c r="AY24" i="9"/>
  <c r="AK23" i="9"/>
  <c r="AM23" i="9" s="1"/>
  <c r="AJ24" i="9"/>
  <c r="Q23" i="9"/>
  <c r="S23" i="9" s="1"/>
  <c r="P24" i="9"/>
  <c r="AE24" i="9"/>
  <c r="AF23" i="9"/>
  <c r="AH23" i="9" s="1"/>
  <c r="AT24" i="9" l="1"/>
  <c r="AU23" i="9"/>
  <c r="AW23" i="9" s="1"/>
  <c r="L24" i="9"/>
  <c r="N24" i="9" s="1"/>
  <c r="K25" i="9"/>
  <c r="BD25" i="9"/>
  <c r="BE24" i="9"/>
  <c r="BG24" i="9" s="1"/>
  <c r="Z26" i="9"/>
  <c r="AA25" i="9"/>
  <c r="AC25" i="9" s="1"/>
  <c r="AF24" i="9"/>
  <c r="AH24" i="9" s="1"/>
  <c r="AE25" i="9"/>
  <c r="AO25" i="9"/>
  <c r="AP24" i="9"/>
  <c r="AR24" i="9" s="1"/>
  <c r="U24" i="9"/>
  <c r="V23" i="9"/>
  <c r="X23" i="9" s="1"/>
  <c r="P25" i="9"/>
  <c r="Q24" i="9"/>
  <c r="S24" i="9" s="1"/>
  <c r="AZ24" i="9"/>
  <c r="BB24" i="9" s="1"/>
  <c r="AY25" i="9"/>
  <c r="A24" i="9"/>
  <c r="B23" i="9"/>
  <c r="D23" i="9" s="1"/>
  <c r="AJ25" i="9"/>
  <c r="AK24" i="9"/>
  <c r="AM24" i="9" s="1"/>
  <c r="G23" i="9"/>
  <c r="I23" i="9" s="1"/>
  <c r="F24" i="9"/>
  <c r="AU24" i="9" l="1"/>
  <c r="AW24" i="9" s="1"/>
  <c r="AT25" i="9"/>
  <c r="Z27" i="9"/>
  <c r="AA26" i="9"/>
  <c r="AC26" i="9" s="1"/>
  <c r="BE25" i="9"/>
  <c r="BG25" i="9" s="1"/>
  <c r="BD26" i="9"/>
  <c r="L25" i="9"/>
  <c r="N25" i="9" s="1"/>
  <c r="K26" i="9"/>
  <c r="Q25" i="9"/>
  <c r="S25" i="9" s="1"/>
  <c r="P26" i="9"/>
  <c r="AO26" i="9"/>
  <c r="AP25" i="9"/>
  <c r="AR25" i="9" s="1"/>
  <c r="AK25" i="9"/>
  <c r="AM25" i="9" s="1"/>
  <c r="AJ26" i="9"/>
  <c r="A25" i="9"/>
  <c r="B24" i="9"/>
  <c r="D24" i="9" s="1"/>
  <c r="F25" i="9"/>
  <c r="G24" i="9"/>
  <c r="I24" i="9" s="1"/>
  <c r="AY26" i="9"/>
  <c r="AZ25" i="9"/>
  <c r="BB25" i="9" s="1"/>
  <c r="AF25" i="9"/>
  <c r="AH25" i="9" s="1"/>
  <c r="AE26" i="9"/>
  <c r="V24" i="9"/>
  <c r="X24" i="9" s="1"/>
  <c r="U25" i="9"/>
  <c r="AT26" i="9" l="1"/>
  <c r="AU25" i="9"/>
  <c r="AW25" i="9" s="1"/>
  <c r="BE26" i="9"/>
  <c r="BG26" i="9" s="1"/>
  <c r="BD27" i="9"/>
  <c r="L26" i="9"/>
  <c r="N26" i="9" s="1"/>
  <c r="K27" i="9"/>
  <c r="AA27" i="9"/>
  <c r="AC27" i="9" s="1"/>
  <c r="Z28" i="9"/>
  <c r="AK26" i="9"/>
  <c r="AM26" i="9" s="1"/>
  <c r="AJ27" i="9"/>
  <c r="V25" i="9"/>
  <c r="X25" i="9" s="1"/>
  <c r="U26" i="9"/>
  <c r="B25" i="9"/>
  <c r="D25" i="9" s="1"/>
  <c r="A26" i="9"/>
  <c r="AZ26" i="9"/>
  <c r="BB26" i="9" s="1"/>
  <c r="AY27" i="9"/>
  <c r="P27" i="9"/>
  <c r="Q26" i="9"/>
  <c r="S26" i="9" s="1"/>
  <c r="AP26" i="9"/>
  <c r="AR26" i="9" s="1"/>
  <c r="AO27" i="9"/>
  <c r="AF26" i="9"/>
  <c r="AH26" i="9" s="1"/>
  <c r="AE27" i="9"/>
  <c r="F26" i="9"/>
  <c r="G25" i="9"/>
  <c r="I25" i="9" s="1"/>
  <c r="AT27" i="9" l="1"/>
  <c r="AU26" i="9"/>
  <c r="AW26" i="9" s="1"/>
  <c r="K28" i="9"/>
  <c r="L27" i="9"/>
  <c r="N27" i="9" s="1"/>
  <c r="AA28" i="9"/>
  <c r="AC28" i="9" s="1"/>
  <c r="Z29" i="9"/>
  <c r="BE27" i="9"/>
  <c r="BG27" i="9" s="1"/>
  <c r="BD28" i="9"/>
  <c r="P28" i="9"/>
  <c r="Q27" i="9"/>
  <c r="S27" i="9" s="1"/>
  <c r="AZ27" i="9"/>
  <c r="BB27" i="9" s="1"/>
  <c r="AY28" i="9"/>
  <c r="G26" i="9"/>
  <c r="I26" i="9" s="1"/>
  <c r="F27" i="9"/>
  <c r="AE28" i="9"/>
  <c r="AF27" i="9"/>
  <c r="AH27" i="9" s="1"/>
  <c r="V26" i="9"/>
  <c r="X26" i="9" s="1"/>
  <c r="U27" i="9"/>
  <c r="AP27" i="9"/>
  <c r="AR27" i="9" s="1"/>
  <c r="AO28" i="9"/>
  <c r="AK27" i="9"/>
  <c r="AM27" i="9" s="1"/>
  <c r="AJ28" i="9"/>
  <c r="A27" i="9"/>
  <c r="B26" i="9"/>
  <c r="D26" i="9" s="1"/>
  <c r="AT28" i="9" l="1"/>
  <c r="AU27" i="9"/>
  <c r="AW27" i="9" s="1"/>
  <c r="BD29" i="9"/>
  <c r="BE28" i="9"/>
  <c r="BG28" i="9" s="1"/>
  <c r="Z30" i="9"/>
  <c r="AA29" i="9"/>
  <c r="AC29" i="9" s="1"/>
  <c r="K29" i="9"/>
  <c r="L28" i="9"/>
  <c r="N28" i="9" s="1"/>
  <c r="AE29" i="9"/>
  <c r="AF28" i="9"/>
  <c r="AH28" i="9" s="1"/>
  <c r="G27" i="9"/>
  <c r="I27" i="9" s="1"/>
  <c r="F28" i="9"/>
  <c r="AK28" i="9"/>
  <c r="AM28" i="9" s="1"/>
  <c r="AJ29" i="9"/>
  <c r="AO29" i="9"/>
  <c r="AP28" i="9"/>
  <c r="AR28" i="9" s="1"/>
  <c r="AZ28" i="9"/>
  <c r="BB28" i="9" s="1"/>
  <c r="AY29" i="9"/>
  <c r="B27" i="9"/>
  <c r="D27" i="9" s="1"/>
  <c r="A28" i="9"/>
  <c r="U28" i="9"/>
  <c r="V27" i="9"/>
  <c r="X27" i="9" s="1"/>
  <c r="Q28" i="9"/>
  <c r="S28" i="9" s="1"/>
  <c r="P29" i="9"/>
  <c r="AU28" i="9" l="1"/>
  <c r="AW28" i="9" s="1"/>
  <c r="AT29" i="9"/>
  <c r="L29" i="9"/>
  <c r="N29" i="9" s="1"/>
  <c r="K30" i="9"/>
  <c r="Z31" i="9"/>
  <c r="AA30" i="9"/>
  <c r="AC30" i="9" s="1"/>
  <c r="BE29" i="9"/>
  <c r="BG29" i="9" s="1"/>
  <c r="BD30" i="9"/>
  <c r="AY30" i="9"/>
  <c r="AZ29" i="9"/>
  <c r="BB29" i="9" s="1"/>
  <c r="AO30" i="9"/>
  <c r="AP29" i="9"/>
  <c r="AR29" i="9" s="1"/>
  <c r="AJ30" i="9"/>
  <c r="AK29" i="9"/>
  <c r="AM29" i="9" s="1"/>
  <c r="A29" i="9"/>
  <c r="B28" i="9"/>
  <c r="D28" i="9" s="1"/>
  <c r="F29" i="9"/>
  <c r="G28" i="9"/>
  <c r="I28" i="9" s="1"/>
  <c r="V28" i="9"/>
  <c r="X28" i="9" s="1"/>
  <c r="U29" i="9"/>
  <c r="Q29" i="9"/>
  <c r="S29" i="9" s="1"/>
  <c r="P30" i="9"/>
  <c r="AF29" i="9"/>
  <c r="AH29" i="9" s="1"/>
  <c r="AE30" i="9"/>
  <c r="AU29" i="9" l="1"/>
  <c r="AW29" i="9" s="1"/>
  <c r="AT30" i="9"/>
  <c r="BD31" i="9"/>
  <c r="BE30" i="9"/>
  <c r="BG30" i="9" s="1"/>
  <c r="AA31" i="9"/>
  <c r="AC31" i="9" s="1"/>
  <c r="Z32" i="9"/>
  <c r="K31" i="9"/>
  <c r="L30" i="9"/>
  <c r="N30" i="9" s="1"/>
  <c r="V29" i="9"/>
  <c r="X29" i="9" s="1"/>
  <c r="U30" i="9"/>
  <c r="A30" i="9"/>
  <c r="B29" i="9"/>
  <c r="D29" i="9" s="1"/>
  <c r="P31" i="9"/>
  <c r="Q30" i="9"/>
  <c r="S30" i="9" s="1"/>
  <c r="AF30" i="9"/>
  <c r="AH30" i="9" s="1"/>
  <c r="AE31" i="9"/>
  <c r="AP30" i="9"/>
  <c r="AR30" i="9" s="1"/>
  <c r="AO31" i="9"/>
  <c r="F30" i="9"/>
  <c r="G29" i="9"/>
  <c r="I29" i="9" s="1"/>
  <c r="AK30" i="9"/>
  <c r="AM30" i="9" s="1"/>
  <c r="AJ31" i="9"/>
  <c r="AZ30" i="9"/>
  <c r="BB30" i="9" s="1"/>
  <c r="AY31" i="9"/>
  <c r="AT31" i="9" l="1"/>
  <c r="AU30" i="9"/>
  <c r="AW30" i="9" s="1"/>
  <c r="K32" i="9"/>
  <c r="L31" i="9"/>
  <c r="N31" i="9" s="1"/>
  <c r="Z33" i="9"/>
  <c r="AA32" i="9"/>
  <c r="AC32" i="9" s="1"/>
  <c r="BE31" i="9"/>
  <c r="BG31" i="9" s="1"/>
  <c r="BD32" i="9"/>
  <c r="AP31" i="9"/>
  <c r="AR31" i="9" s="1"/>
  <c r="AO32" i="9"/>
  <c r="G30" i="9"/>
  <c r="I30" i="9" s="1"/>
  <c r="F31" i="9"/>
  <c r="AZ31" i="9"/>
  <c r="BB31" i="9" s="1"/>
  <c r="AY32" i="9"/>
  <c r="AE32" i="9"/>
  <c r="AF31" i="9"/>
  <c r="AH31" i="9" s="1"/>
  <c r="Q31" i="9"/>
  <c r="S31" i="9" s="1"/>
  <c r="P32" i="9"/>
  <c r="A31" i="9"/>
  <c r="B30" i="9"/>
  <c r="D30" i="9" s="1"/>
  <c r="AK31" i="9"/>
  <c r="AM31" i="9" s="1"/>
  <c r="AJ32" i="9"/>
  <c r="U31" i="9"/>
  <c r="V30" i="9"/>
  <c r="X30" i="9" s="1"/>
  <c r="AT32" i="9" l="1"/>
  <c r="AU31" i="9"/>
  <c r="AW31" i="9" s="1"/>
  <c r="BE32" i="9"/>
  <c r="BG32" i="9" s="1"/>
  <c r="BD33" i="9"/>
  <c r="AA33" i="9"/>
  <c r="AC33" i="9" s="1"/>
  <c r="Z34" i="9"/>
  <c r="L32" i="9"/>
  <c r="N32" i="9" s="1"/>
  <c r="K33" i="9"/>
  <c r="AE33" i="9"/>
  <c r="AF32" i="9"/>
  <c r="AH32" i="9" s="1"/>
  <c r="U32" i="9"/>
  <c r="V31" i="9"/>
  <c r="X31" i="9" s="1"/>
  <c r="AK32" i="9"/>
  <c r="AM32" i="9" s="1"/>
  <c r="AJ33" i="9"/>
  <c r="F32" i="9"/>
  <c r="G31" i="9"/>
  <c r="I31" i="9" s="1"/>
  <c r="AY33" i="9"/>
  <c r="AZ32" i="9"/>
  <c r="BB32" i="9" s="1"/>
  <c r="AO33" i="9"/>
  <c r="AP32" i="9"/>
  <c r="AR32" i="9" s="1"/>
  <c r="Q32" i="9"/>
  <c r="S32" i="9" s="1"/>
  <c r="P33" i="9"/>
  <c r="B31" i="9"/>
  <c r="D31" i="9" s="1"/>
  <c r="A32" i="9"/>
  <c r="AU32" i="9" l="1"/>
  <c r="AW32" i="9" s="1"/>
  <c r="AT33" i="9"/>
  <c r="AA34" i="9"/>
  <c r="AC34" i="9" s="1"/>
  <c r="K34" i="9"/>
  <c r="L33" i="9"/>
  <c r="N33" i="9" s="1"/>
  <c r="BE33" i="9"/>
  <c r="BG33" i="9" s="1"/>
  <c r="BD34" i="9"/>
  <c r="F33" i="9"/>
  <c r="G32" i="9"/>
  <c r="I32" i="9" s="1"/>
  <c r="AK33" i="9"/>
  <c r="AM33" i="9" s="1"/>
  <c r="AJ34" i="9"/>
  <c r="V32" i="9"/>
  <c r="X32" i="9" s="1"/>
  <c r="U33" i="9"/>
  <c r="AP33" i="9"/>
  <c r="AR33" i="9" s="1"/>
  <c r="AO34" i="9"/>
  <c r="AY34" i="9"/>
  <c r="AZ33" i="9"/>
  <c r="BB33" i="9" s="1"/>
  <c r="A33" i="9"/>
  <c r="B32" i="9"/>
  <c r="D32" i="9" s="1"/>
  <c r="P34" i="9"/>
  <c r="Q33" i="9"/>
  <c r="S33" i="9" s="1"/>
  <c r="AE34" i="9"/>
  <c r="AF33" i="9"/>
  <c r="AH33" i="9" s="1"/>
  <c r="AZ34" i="9" l="1"/>
  <c r="BB34" i="9" s="1"/>
  <c r="AU33" i="9"/>
  <c r="AW33" i="9" s="1"/>
  <c r="AT34" i="9"/>
  <c r="AP34" i="9"/>
  <c r="AR34" i="9" s="1"/>
  <c r="G33" i="9"/>
  <c r="I33" i="9" s="1"/>
  <c r="Q34" i="9"/>
  <c r="S34" i="9" s="1"/>
  <c r="BD35" i="9"/>
  <c r="BE34" i="9"/>
  <c r="BG34" i="9" s="1"/>
  <c r="L34" i="9"/>
  <c r="N34" i="9" s="1"/>
  <c r="K35" i="9"/>
  <c r="U34" i="9"/>
  <c r="V33" i="9"/>
  <c r="X33" i="9" s="1"/>
  <c r="AK34" i="9"/>
  <c r="AM34" i="9" s="1"/>
  <c r="AJ35" i="9"/>
  <c r="B33" i="9"/>
  <c r="D33" i="9" s="1"/>
  <c r="A34" i="9"/>
  <c r="AF34" i="9"/>
  <c r="AH34" i="9" s="1"/>
  <c r="AE35" i="9"/>
  <c r="BE35" i="9" l="1"/>
  <c r="BG35" i="9" s="1"/>
  <c r="AF35" i="9"/>
  <c r="AH35" i="9" s="1"/>
  <c r="AK35" i="9"/>
  <c r="AM35" i="9" s="1"/>
  <c r="AT35" i="9"/>
  <c r="AU34" i="9"/>
  <c r="AW34" i="9" s="1"/>
  <c r="L35" i="9"/>
  <c r="N35" i="9" s="1"/>
  <c r="A35" i="9"/>
  <c r="B34" i="9"/>
  <c r="D34" i="9" s="1"/>
  <c r="U35" i="9"/>
  <c r="V34" i="9"/>
  <c r="X34" i="9" s="1"/>
  <c r="AU35" i="9" l="1"/>
  <c r="AW35" i="9" s="1"/>
  <c r="B35" i="9"/>
  <c r="D35" i="9" s="1"/>
  <c r="V35" i="9"/>
  <c r="X35" i="9" s="1"/>
  <c r="B5" i="7"/>
  <c r="B8" i="7"/>
  <c r="B15" i="7"/>
  <c r="B16" i="7"/>
  <c r="B7" i="7"/>
  <c r="B13" i="7"/>
  <c r="B12" i="7"/>
  <c r="B14" i="7"/>
  <c r="B11" i="7" l="1"/>
  <c r="B10" i="7"/>
  <c r="B9" i="7"/>
  <c r="B6" i="7"/>
  <c r="W7" i="9" s="1"/>
  <c r="W12" i="9" l="1"/>
  <c r="AL30" i="9"/>
  <c r="R9" i="9"/>
  <c r="AB9" i="9"/>
  <c r="AQ25" i="9"/>
  <c r="AV11" i="9"/>
  <c r="AQ9" i="9"/>
  <c r="W24" i="9"/>
  <c r="AQ33" i="9"/>
  <c r="AL23" i="9"/>
  <c r="BF10" i="9"/>
  <c r="BF31" i="9"/>
  <c r="BF26" i="9"/>
  <c r="AL17" i="9"/>
  <c r="AL26" i="9"/>
  <c r="R6" i="9"/>
  <c r="AG25" i="9"/>
  <c r="AQ23" i="9"/>
  <c r="AV32" i="9"/>
  <c r="AB26" i="9"/>
  <c r="R24" i="9"/>
  <c r="AL31" i="9"/>
  <c r="AV19" i="9"/>
  <c r="AG10" i="9"/>
  <c r="AB13" i="9"/>
  <c r="M12" i="9"/>
  <c r="AG26" i="9"/>
  <c r="M7" i="9"/>
  <c r="BF25" i="9"/>
  <c r="R26" i="9"/>
  <c r="BF34" i="9"/>
  <c r="AL12" i="9"/>
  <c r="C14" i="9"/>
  <c r="AV30" i="9"/>
  <c r="BA20" i="9"/>
  <c r="BA10" i="9"/>
  <c r="AG17" i="9"/>
  <c r="AV16" i="9"/>
  <c r="AB32" i="9"/>
  <c r="C30" i="9"/>
  <c r="BA15" i="9"/>
  <c r="BF12" i="9"/>
  <c r="C24" i="9"/>
  <c r="AV22" i="9"/>
  <c r="AB15" i="9"/>
  <c r="BA31" i="9"/>
  <c r="AG18" i="9"/>
  <c r="AG9" i="9"/>
  <c r="BA18" i="9"/>
  <c r="H30" i="9"/>
  <c r="AL15" i="9"/>
  <c r="C29" i="9"/>
  <c r="AQ12" i="9"/>
  <c r="W25" i="9"/>
  <c r="BF23" i="9"/>
  <c r="AL33" i="9"/>
  <c r="AB14" i="9"/>
  <c r="AG31" i="9"/>
  <c r="AQ18" i="9"/>
  <c r="AQ8" i="9"/>
  <c r="W6" i="9"/>
  <c r="AG23" i="9"/>
  <c r="AG15" i="9"/>
  <c r="H19" i="9"/>
  <c r="BA28" i="9"/>
  <c r="BF15" i="9"/>
  <c r="C6" i="9"/>
  <c r="BA21" i="9"/>
  <c r="AV6" i="9"/>
  <c r="AB21" i="9"/>
  <c r="BF20" i="9"/>
  <c r="BA7" i="9"/>
  <c r="W30" i="9"/>
  <c r="W17" i="9"/>
  <c r="BA34" i="9"/>
  <c r="AV27" i="9"/>
  <c r="AG20" i="9"/>
  <c r="AQ13" i="9"/>
  <c r="AL7" i="9"/>
  <c r="M20" i="9"/>
  <c r="AG29" i="9"/>
  <c r="AQ6" i="9"/>
  <c r="AB8" i="9"/>
  <c r="AL22" i="9"/>
  <c r="AG7" i="9"/>
  <c r="C19" i="9"/>
  <c r="AL28" i="9"/>
  <c r="AQ15" i="9"/>
  <c r="M31" i="9"/>
  <c r="BF28" i="9"/>
  <c r="AL14" i="9"/>
  <c r="R31" i="9"/>
  <c r="AB19" i="9"/>
  <c r="AG34" i="9"/>
  <c r="AG28" i="9"/>
  <c r="AL20" i="9"/>
  <c r="BA12" i="9"/>
  <c r="BF7" i="9"/>
  <c r="R12" i="9"/>
  <c r="BF30" i="9"/>
  <c r="AQ20" i="9"/>
  <c r="AG12" i="9"/>
  <c r="R29" i="9"/>
  <c r="BA25" i="9"/>
  <c r="BF17" i="9"/>
  <c r="AL9" i="9"/>
  <c r="H11" i="9"/>
  <c r="BF27" i="9"/>
  <c r="BA17" i="9"/>
  <c r="AG6" i="9"/>
  <c r="AB11" i="9"/>
  <c r="AQ24" i="9"/>
  <c r="AG16" i="9"/>
  <c r="BF9" i="9"/>
  <c r="W27" i="9"/>
  <c r="AG27" i="9"/>
  <c r="AL16" i="9"/>
  <c r="AQ7" i="9"/>
  <c r="W22" i="9"/>
  <c r="AG35" i="9"/>
  <c r="BA27" i="9"/>
  <c r="AV15" i="9"/>
  <c r="BA13" i="9"/>
  <c r="H33" i="9"/>
  <c r="AB29" i="9"/>
  <c r="C21" i="9"/>
  <c r="H14" i="9"/>
  <c r="W9" i="9"/>
  <c r="BF35" i="9"/>
  <c r="AQ32" i="9"/>
  <c r="AV28" i="9"/>
  <c r="AL27" i="9"/>
  <c r="AL24" i="9"/>
  <c r="AG21" i="9"/>
  <c r="AQ19" i="9"/>
  <c r="AQ16" i="9"/>
  <c r="BF13" i="9"/>
  <c r="AG11" i="9"/>
  <c r="BA8" i="9"/>
  <c r="AG5" i="9"/>
  <c r="C17" i="9"/>
  <c r="BF33" i="9"/>
  <c r="AQ22" i="9"/>
  <c r="BF14" i="9"/>
  <c r="C11" i="9"/>
  <c r="AV26" i="9"/>
  <c r="AG19" i="9"/>
  <c r="AL6" i="9"/>
  <c r="H28" i="9"/>
  <c r="AG33" i="9"/>
  <c r="AL25" i="9"/>
  <c r="BA14" i="9"/>
  <c r="M34" i="9"/>
  <c r="M17" i="9"/>
  <c r="AG30" i="9"/>
  <c r="BF19" i="9"/>
  <c r="AL5" i="9"/>
  <c r="R17" i="9"/>
  <c r="AV29" i="9"/>
  <c r="AV18" i="9"/>
  <c r="BA5" i="9"/>
  <c r="M28" i="9"/>
  <c r="BA29" i="9"/>
  <c r="BA19" i="9"/>
  <c r="AQ5" i="9"/>
  <c r="H32" i="9"/>
  <c r="R28" i="9"/>
  <c r="AB22" i="9"/>
  <c r="W14" i="9"/>
  <c r="M9" i="9"/>
  <c r="AQ34" i="9"/>
  <c r="AV31" i="9"/>
  <c r="AL29" i="9"/>
  <c r="AQ26" i="9"/>
  <c r="BA24" i="9"/>
  <c r="AQ21" i="9"/>
  <c r="BF18" i="9"/>
  <c r="BF16" i="9"/>
  <c r="AL13" i="9"/>
  <c r="AV10" i="9"/>
  <c r="AG8" i="9"/>
  <c r="BF6" i="9"/>
  <c r="C22" i="9"/>
  <c r="AQ28" i="9"/>
  <c r="AQ17" i="9"/>
  <c r="AV5" i="9"/>
  <c r="M18" i="9"/>
  <c r="BA30" i="9"/>
  <c r="BA11" i="9"/>
  <c r="C16" i="9"/>
  <c r="AQ30" i="9"/>
  <c r="BF22" i="9"/>
  <c r="AQ10" i="9"/>
  <c r="R23" i="9"/>
  <c r="AQ27" i="9"/>
  <c r="AG14" i="9"/>
  <c r="R34" i="9"/>
  <c r="H9" i="9"/>
  <c r="AV34" i="9"/>
  <c r="AV23" i="9"/>
  <c r="AQ14" i="9"/>
  <c r="C33" i="9"/>
  <c r="M15" i="9"/>
  <c r="AL32" i="9"/>
  <c r="AV20" i="9"/>
  <c r="BF8" i="9"/>
  <c r="M33" i="9"/>
  <c r="H25" i="9"/>
  <c r="R21" i="9"/>
  <c r="AB16" i="9"/>
  <c r="AL34" i="9"/>
  <c r="AG32" i="9"/>
  <c r="BF29" i="9"/>
  <c r="BA26" i="9"/>
  <c r="AG24" i="9"/>
  <c r="AL21" i="9"/>
  <c r="AV17" i="9"/>
  <c r="BA16" i="9"/>
  <c r="AG13" i="9"/>
  <c r="AL10" i="9"/>
  <c r="AV7" i="9"/>
  <c r="BA6" i="9"/>
  <c r="H6" i="9"/>
  <c r="AV24" i="9"/>
  <c r="BA9" i="9"/>
  <c r="H22" i="9"/>
  <c r="BA33" i="9"/>
  <c r="BA22" i="9"/>
  <c r="AV13" i="9"/>
  <c r="M23" i="9"/>
  <c r="AV35" i="9"/>
  <c r="AL19" i="9"/>
  <c r="AV8" i="9"/>
  <c r="H27" i="9"/>
  <c r="AL35" i="9"/>
  <c r="BF32" i="9"/>
  <c r="AV21" i="9"/>
  <c r="AL11" i="9"/>
  <c r="AB24" i="9"/>
  <c r="BA32" i="9"/>
  <c r="AG22" i="9"/>
  <c r="AQ11" i="9"/>
  <c r="R10" i="9"/>
  <c r="BF24" i="9"/>
  <c r="BF11" i="9"/>
  <c r="R33" i="9"/>
  <c r="M26" i="9"/>
  <c r="W19" i="9"/>
  <c r="R15" i="9"/>
  <c r="AB10" i="9"/>
  <c r="AV33" i="9"/>
  <c r="AQ31" i="9"/>
  <c r="AQ29" i="9"/>
  <c r="AV25" i="9"/>
  <c r="BA23" i="9"/>
  <c r="BF21" i="9"/>
  <c r="AL18" i="9"/>
  <c r="AV14" i="9"/>
  <c r="AV12" i="9"/>
  <c r="AV9" i="9"/>
  <c r="AL8" i="9"/>
  <c r="BF5" i="9"/>
  <c r="M30" i="9"/>
  <c r="R25" i="9"/>
  <c r="R20" i="9"/>
  <c r="W13" i="9"/>
  <c r="H8" i="9"/>
  <c r="W29" i="9"/>
  <c r="M25" i="9"/>
  <c r="W18" i="9"/>
  <c r="C13" i="9"/>
  <c r="W8" i="9"/>
  <c r="AB31" i="9"/>
  <c r="H24" i="9"/>
  <c r="R19" i="9"/>
  <c r="H13" i="9"/>
  <c r="C8" i="9"/>
  <c r="C35" i="9"/>
  <c r="H29" i="9"/>
  <c r="C23" i="9"/>
  <c r="H18" i="9"/>
  <c r="M14" i="9"/>
  <c r="H7" i="9"/>
  <c r="W35" i="9"/>
  <c r="R27" i="9"/>
  <c r="AB25" i="9"/>
  <c r="AB17" i="9"/>
  <c r="AB12" i="9"/>
  <c r="C7" i="9"/>
  <c r="M32" i="9"/>
  <c r="AB28" i="9"/>
  <c r="H20" i="9"/>
  <c r="M16" i="9"/>
  <c r="C12" i="9"/>
  <c r="R7" i="9"/>
  <c r="M6" i="9"/>
  <c r="M35" i="9"/>
  <c r="R32" i="9"/>
  <c r="AB30" i="9"/>
  <c r="H26" i="9"/>
  <c r="M21" i="9"/>
  <c r="C15" i="9"/>
  <c r="H12" i="9"/>
  <c r="R8" i="9"/>
  <c r="W34" i="9"/>
  <c r="C25" i="9"/>
  <c r="R13" i="9"/>
  <c r="C32" i="9"/>
  <c r="C27" i="9"/>
  <c r="W21" i="9"/>
  <c r="H16" i="9"/>
  <c r="W11" i="9"/>
  <c r="M5" i="9"/>
  <c r="W32" i="9"/>
  <c r="M27" i="9"/>
  <c r="R22" i="9"/>
  <c r="AB18" i="9"/>
  <c r="W10" i="9"/>
  <c r="R5" i="9"/>
  <c r="AB34" i="9"/>
  <c r="W26" i="9"/>
  <c r="AB23" i="9"/>
  <c r="W16" i="9"/>
  <c r="R11" i="9"/>
  <c r="W5" i="9"/>
  <c r="AB33" i="9"/>
  <c r="C26" i="9"/>
  <c r="H21" i="9"/>
  <c r="H15" i="9"/>
  <c r="M11" i="9"/>
  <c r="H5" i="9"/>
  <c r="H31" i="9"/>
  <c r="R30" i="9"/>
  <c r="M22" i="9"/>
  <c r="C18" i="9"/>
  <c r="R14" i="9"/>
  <c r="AB6" i="9"/>
  <c r="C34" i="9"/>
  <c r="C28" i="9"/>
  <c r="M24" i="9"/>
  <c r="M19" i="9"/>
  <c r="H10" i="9"/>
  <c r="AB20" i="9"/>
  <c r="C10" i="9"/>
  <c r="AB7" i="9"/>
  <c r="C31" i="9"/>
  <c r="M29" i="9"/>
  <c r="W23" i="9"/>
  <c r="C20" i="9"/>
  <c r="H17" i="9"/>
  <c r="W15" i="9"/>
  <c r="M10" i="9"/>
  <c r="M8" i="9"/>
  <c r="AB5" i="9"/>
  <c r="W33" i="9"/>
  <c r="W31" i="9"/>
  <c r="W28" i="9"/>
  <c r="AB27" i="9"/>
  <c r="H23" i="9"/>
  <c r="W20" i="9"/>
  <c r="R18" i="9"/>
  <c r="R16" i="9"/>
  <c r="M13" i="9"/>
  <c r="C9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<sst xmlns="http://schemas.openxmlformats.org/spreadsheetml/2006/main" count="42" uniqueCount="42">
  <si>
    <t>C</t>
  </si>
  <si>
    <t>Péri-scolaire matin</t>
  </si>
  <si>
    <t>PM</t>
  </si>
  <si>
    <t>Péri-scolaire soir</t>
  </si>
  <si>
    <t>AL Vacances</t>
  </si>
  <si>
    <t>ALM</t>
  </si>
  <si>
    <t>PS</t>
  </si>
  <si>
    <t>Calendrier de l'année :</t>
  </si>
  <si>
    <t>AL</t>
  </si>
  <si>
    <t>AL Mercredi</t>
  </si>
  <si>
    <t>Cantine</t>
  </si>
  <si>
    <t>Jour férié</t>
  </si>
  <si>
    <t>Date</t>
  </si>
  <si>
    <t>Explication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</si>
  <si>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</si>
  <si>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</si>
  <si>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</si>
  <si>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</si>
  <si>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</si>
  <si>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</si>
  <si>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</si>
  <si>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</si>
  <si>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</si>
  <si>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</si>
  <si>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</si>
  <si>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</si>
  <si>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</si>
  <si>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t>1er janvier</t>
  </si>
  <si>
    <t>CF Wikipédia</t>
  </si>
  <si>
    <t>Lendemain de Pâques</t>
  </si>
  <si>
    <t>1er Mai</t>
  </si>
  <si>
    <t>8 Mai</t>
  </si>
  <si>
    <t>39 jours après Pâques</t>
  </si>
  <si>
    <t>49 jours après Pâques</t>
  </si>
  <si>
    <t>50 jours après Pâques</t>
  </si>
  <si>
    <t>14 Juillet</t>
  </si>
  <si>
    <t>15 août</t>
  </si>
  <si>
    <t>1er Novembre</t>
  </si>
  <si>
    <t>11 Novembre</t>
  </si>
  <si>
    <t>25 Décembre</t>
  </si>
  <si>
    <t xml:space="preserve">Année : </t>
  </si>
  <si>
    <t>Zone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</si>
</sst>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"/>
    <numFmt numFmtId="166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18"/>
      <color theme="1"/>
      <name val="Book Antiqua"/>
      <family val="1"/>
    </font>
    <font>
      <sz val="8"/>
      <color theme="1"/>
      <name val="Book Antiqua"/>
      <family val="1"/>
    </font>
    <font>
      <b/>
      <sz val="11"/>
      <color theme="1"/>
      <name val="Book Antiqua"/>
      <family val="1"/>
    </font>
    <font>
      <b/>
      <i/>
      <sz val="72"/>
      <color theme="1"/>
      <name val="Rastanty Cortez"/>
    </font>
    <font>
      <b/>
      <sz val="14"/>
      <color theme="1"/>
      <name val="Book Antiqua"/>
      <family val="1"/>
    </font>
    <font>
      <sz val="14"/>
      <color theme="1"/>
      <name val="Book Antiqua"/>
      <family val="1"/>
    </font>
    <font>
      <b/>
      <sz val="2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1" fontId="3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 shrinkToFit="1"/>
    </xf>
    <xf numFmtId="0" fontId="1" fillId="0" borderId="1" xfId="0" applyFont="1" applyBorder="1" applyAlignment="1">
      <alignment horizontal="left" vertical="center" indent="1"/>
    </xf>
    <xf numFmtId="0" fontId="0" fillId="0" borderId="0" xfId="0" applyAlignment="1">
      <alignment vertical="center"/>
    </xf>
    <xf numFmtId="0" fontId="8" fillId="3" borderId="0" xfId="0" applyFont="1" applyFill="1" applyAlignment="1">
      <alignment horizontal="right" vertical="center"/>
    </xf>
    <xf numFmtId="0" fontId="8" fillId="3" borderId="0" xfId="0" applyFont="1" applyFill="1" applyAlignment="1">
      <alignment horizontal="left" vertical="center"/>
    </xf>
    <xf numFmtId="0" fontId="9" fillId="3" borderId="0" xfId="0" applyFont="1" applyFill="1" applyAlignment="1">
      <alignment vertical="center"/>
    </xf>
    <xf numFmtId="0" fontId="9" fillId="3" borderId="0" xfId="0" applyFont="1" applyFill="1" applyAlignment="1">
      <alignment horizontal="center" vertical="center"/>
    </xf>
    <xf numFmtId="0" fontId="10" fillId="0" borderId="1" xfId="0" applyFont="1" applyBorder="1" applyAlignment="1">
      <alignment vertical="center"/>
    </xf>
    <xf numFmtId="166" fontId="10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3" xfId="0" applyFont="1" applyBorder="1" applyAlignment="1">
      <alignment horizontal="left" vertical="center" indent="1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right" vertical="center" shrinkToFit="1"/>
    </xf>
    <xf numFmtId="0" fontId="5" fillId="0" borderId="0" xfId="0" applyFont="1" applyAlignment="1">
      <alignment horizontal="left" vertical="center" shrinkToFit="1"/>
    </xf>
    <xf numFmtId="0" fontId="2" fillId="0" borderId="0" xfId="0" applyFont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76"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border>
        <bottom style="hair">
          <color auto="1"/>
        </bottom>
        <vertical/>
        <horizontal/>
      </border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 patternType="solid">
          <bgColor theme="9" tint="0.79998168889431442"/>
        </patternFill>
      </fill>
    </dxf>
    <dxf>
      <fill>
        <patternFill>
          <bgColor theme="7" tint="0.79998168889431442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10F3F0-2731-4943-B184-8315DB00D68A}" name="Vacances" displayName="Vacances" ref="A3:A251" totalsRowShown="0" headerRowDxfId="75" dataDxfId="74">
  <autoFilter ref="A3:A251" xr:uid="{8110F3F0-2731-4943-B184-8315DB00D68A}"/>
  <tableColumns count="1">
    <tableColumn id="1" xr3:uid="{9A5920BD-992B-4574-AC32-6B66EF2C9370}" name="Zone B" dataDxfId="7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506EB-B4AB-4299-86AB-1F856C4727B0}">
  <sheetPr>
    <pageSetUpPr fitToPage="1"/>
  </sheetPr>
  <dimension ref="A1:BH51"/>
  <sheetViews>
    <sheetView showGridLines="0" tabSelected="1" view="pageBreakPreview" topLeftCell="H1" zoomScale="69" zoomScaleNormal="100" zoomScaleSheetLayoutView="69" workbookViewId="0">
      <selection activeCell="R5" sqref="R5"/>
    </sheetView>
  </sheetViews>
  <sheetFormatPr baseColWidth="10" defaultRowHeight="16.5" x14ac:dyDescent="0.25"/>
  <cols>
    <col min="1" max="1" width="3.7109375" style="1" customWidth="1"/>
    <col min="2" max="2" width="4.7109375" style="1" customWidth="1"/>
    <col min="3" max="3" width="20.7109375" style="1" customWidth="1"/>
    <col min="4" max="4" width="2.7109375" style="1" customWidth="1"/>
    <col min="5" max="6" width="3.7109375" style="2" customWidth="1"/>
    <col min="7" max="7" width="4.7109375" style="2" customWidth="1"/>
    <col min="8" max="8" width="20.7109375" style="2" customWidth="1"/>
    <col min="9" max="9" width="2.7109375" style="2" customWidth="1"/>
    <col min="10" max="11" width="3.7109375" style="2" customWidth="1"/>
    <col min="12" max="12" width="4.7109375" style="2" customWidth="1"/>
    <col min="13" max="13" width="20.7109375" style="2" customWidth="1"/>
    <col min="14" max="14" width="2.7109375" style="2" customWidth="1"/>
    <col min="15" max="16" width="3.7109375" style="2" customWidth="1"/>
    <col min="17" max="17" width="4.7109375" style="2" customWidth="1"/>
    <col min="18" max="18" width="20.7109375" style="2" customWidth="1"/>
    <col min="19" max="19" width="2.7109375" style="2" customWidth="1"/>
    <col min="20" max="21" width="3.7109375" style="2" customWidth="1"/>
    <col min="22" max="22" width="4.7109375" style="2" customWidth="1"/>
    <col min="23" max="23" width="20.7109375" style="2" customWidth="1"/>
    <col min="24" max="24" width="2.7109375" style="2" customWidth="1"/>
    <col min="25" max="26" width="3.7109375" style="2" customWidth="1"/>
    <col min="27" max="27" width="4.7109375" style="2" customWidth="1"/>
    <col min="28" max="28" width="20.7109375" style="2" customWidth="1"/>
    <col min="29" max="29" width="2.7109375" style="2" customWidth="1"/>
    <col min="30" max="31" width="3.7109375" style="2" customWidth="1"/>
    <col min="32" max="32" width="4.7109375" style="2" customWidth="1"/>
    <col min="33" max="33" width="20.7109375" style="2" customWidth="1"/>
    <col min="34" max="34" width="2.7109375" style="2" customWidth="1"/>
    <col min="35" max="36" width="3.7109375" style="2" customWidth="1"/>
    <col min="37" max="37" width="4.7109375" style="2" customWidth="1"/>
    <col min="38" max="38" width="20.7109375" style="2" customWidth="1"/>
    <col min="39" max="39" width="2.7109375" style="2" customWidth="1"/>
    <col min="40" max="41" width="3.7109375" style="2" customWidth="1"/>
    <col min="42" max="42" width="4.7109375" style="2" customWidth="1"/>
    <col min="43" max="43" width="20.7109375" style="2" customWidth="1"/>
    <col min="44" max="44" width="2.7109375" style="2" customWidth="1"/>
    <col min="45" max="46" width="3.7109375" style="2" customWidth="1"/>
    <col min="47" max="47" width="4.7109375" style="2" customWidth="1"/>
    <col min="48" max="48" width="20.7109375" style="2" customWidth="1"/>
    <col min="49" max="49" width="2.7109375" style="2" customWidth="1"/>
    <col min="50" max="51" width="3.7109375" style="2" customWidth="1"/>
    <col min="52" max="52" width="4.7109375" style="2" customWidth="1"/>
    <col min="53" max="53" width="20.7109375" style="2" customWidth="1"/>
    <col min="54" max="54" width="2.7109375" style="2" customWidth="1"/>
    <col min="55" max="56" width="3.7109375" style="2" customWidth="1"/>
    <col min="57" max="57" width="4.7109375" style="2" customWidth="1"/>
    <col min="58" max="58" width="20.7109375" style="2" customWidth="1"/>
    <col min="59" max="59" width="2.7109375" style="2" customWidth="1"/>
    <col min="60" max="60" width="3.7109375" style="2" customWidth="1"/>
    <col min="61" max="16384" width="11.42578125" style="2"/>
  </cols>
  <sheetData>
    <row r="1" spans="1:59" ht="73.5" customHeight="1" x14ac:dyDescent="0.25">
      <c r="A1" s="35" t="s">
        <v>7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6">
        <v>2024</v>
      </c>
      <c r="AE1" s="36"/>
      <c r="AF1" s="36"/>
      <c r="AG1" s="3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</row>
    <row r="2" spans="1:59" ht="23.25" x14ac:dyDescent="0.25">
      <c r="A2" s="37" t="str">
        <f>IFERROR(IF(VLOOKUP(A5,Fériés!$B$4:$B$16,1,0)=A5,"Férié",""),"")</f>
        <v>Férié</v>
      </c>
      <c r="B2" s="37"/>
      <c r="C2" s="37"/>
      <c r="D2" s="37"/>
      <c r="E2" s="37"/>
      <c r="F2" s="7"/>
    </row>
    <row r="4" spans="1:59" s="14" customFormat="1" ht="33" customHeight="1" x14ac:dyDescent="0.25">
      <c r="A4" s="38" t="str">
        <f>PROPER(TEXT(A5,"mmmm"))</f>
        <v>Janvier</v>
      </c>
      <c r="B4" s="38"/>
      <c r="C4" s="38"/>
      <c r="D4" s="38"/>
      <c r="F4" s="33" t="str">
        <f>PROPER(TEXT(F5,"mmmm"))</f>
        <v>Février</v>
      </c>
      <c r="G4" s="33"/>
      <c r="H4" s="33"/>
      <c r="I4" s="33"/>
      <c r="K4" s="33" t="str">
        <f>PROPER(TEXT(K5,"mmmm"))</f>
        <v>Mars</v>
      </c>
      <c r="L4" s="33"/>
      <c r="M4" s="33"/>
      <c r="N4" s="33"/>
      <c r="P4" s="33" t="str">
        <f>PROPER(TEXT(P5,"mmmm"))</f>
        <v>Avril</v>
      </c>
      <c r="Q4" s="33"/>
      <c r="R4" s="33"/>
      <c r="S4" s="33"/>
      <c r="U4" s="33" t="str">
        <f>PROPER(TEXT(U5,"mmmm"))</f>
        <v>Mai</v>
      </c>
      <c r="V4" s="33"/>
      <c r="W4" s="33"/>
      <c r="X4" s="33"/>
      <c r="Z4" s="33" t="str">
        <f>PROPER(TEXT(Z5,"mmmm"))</f>
        <v>Juin</v>
      </c>
      <c r="AA4" s="33"/>
      <c r="AB4" s="33"/>
      <c r="AC4" s="33"/>
      <c r="AE4" s="33" t="str">
        <f>PROPER(TEXT(AE5,"mmmm"))</f>
        <v>Juillet</v>
      </c>
      <c r="AF4" s="33"/>
      <c r="AG4" s="33"/>
      <c r="AH4" s="33"/>
      <c r="AJ4" s="33" t="str">
        <f>PROPER(TEXT(AJ5,"mmmm"))</f>
        <v>Août</v>
      </c>
      <c r="AK4" s="33"/>
      <c r="AL4" s="33"/>
      <c r="AM4" s="33"/>
      <c r="AO4" s="33" t="str">
        <f>PROPER(TEXT(AO5,"mmmm"))</f>
        <v>Septembre</v>
      </c>
      <c r="AP4" s="33"/>
      <c r="AQ4" s="33"/>
      <c r="AR4" s="33"/>
      <c r="AT4" s="33" t="str">
        <f>PROPER(TEXT(AT5,"mmmm"))</f>
        <v>Octobre</v>
      </c>
      <c r="AU4" s="33"/>
      <c r="AV4" s="33"/>
      <c r="AW4" s="33"/>
      <c r="AY4" s="33" t="str">
        <f>PROPER(TEXT(AY5,"mmmm"))</f>
        <v>Novembre</v>
      </c>
      <c r="AZ4" s="33"/>
      <c r="BA4" s="33"/>
      <c r="BB4" s="33"/>
      <c r="BD4" s="33" t="str">
        <f>PROPER(TEXT(BD5,"mmmm"))</f>
        <v>Décembre</v>
      </c>
      <c r="BE4" s="33"/>
      <c r="BF4" s="33"/>
      <c r="BG4" s="33"/>
    </row>
    <row r="5" spans="1:59" x14ac:dyDescent="0.25">
      <c r="A5" s="5">
        <f>DATE($AD$1,1,1)</f>
        <v>45292</v>
      </c>
      <c r="B5" s="6" t="str">
        <f>PROPER(LEFT(TEXT(A5,"Jjjjj"),3))</f>
        <v>Lun</v>
      </c>
      <c r="C5" s="17" t="str">
        <f>IFERROR(IF(VLOOKUP(A5,Fériés!$B$4:$B$16,1,0)=A5,"Férié",""),"")</f>
        <v>Férié</v>
      </c>
      <c r="D5" s="15">
        <f>IF(B5="Lun",_xlfn.ISOWEEKNUM(A5),"")</f>
        <v>1</v>
      </c>
      <c r="F5" s="5">
        <f>DATE($AD$1,2,1)</f>
        <v>45323</v>
      </c>
      <c r="G5" s="6" t="str">
        <f>PROPER(LEFT(TEXT(F5,"Jjjjj"),3))</f>
        <v>Jeu</v>
      </c>
      <c r="H5" s="17" t="str">
        <f>IFERROR(IF(VLOOKUP(F5,Fériés!$B$4:$B$16,1,0)=F5,"Férié",""),"")</f>
        <v/>
      </c>
      <c r="I5" s="8" t="str">
        <f>IF(G5="Lun",_xlfn.ISOWEEKNUM(F5),"")</f>
        <v/>
      </c>
      <c r="K5" s="5">
        <f>DATE($AD$1,3,1)</f>
        <v>45352</v>
      </c>
      <c r="L5" s="6" t="str">
        <f>PROPER(LEFT(TEXT(K5,"Jjjjj"),3))</f>
        <v>Ven</v>
      </c>
      <c r="M5" s="17" t="str">
        <f>IFERROR(IF(VLOOKUP(K5,Fériés!$B$4:$B$16,1,0)=K5,"Férié",""),"")</f>
        <v/>
      </c>
      <c r="N5" s="8" t="str">
        <f>IF(L5="Lun",_xlfn.ISOWEEKNUM(K5),"")</f>
        <v/>
      </c>
      <c r="P5" s="5">
        <f>DATE($AD$1,4,1)</f>
        <v>45383</v>
      </c>
      <c r="Q5" s="6" t="str">
        <f>PROPER(LEFT(TEXT(P5,"Jjjjj"),3))</f>
        <v>Lun</v>
      </c>
      <c r="R5" s="17" t="str">
        <f>IFERROR(IF(VLOOKUP(P5,Fériés!$B$4:$B$16,1,0)=P5,"Férié",""),"")</f>
        <v>Férié</v>
      </c>
      <c r="S5" s="8">
        <f>IF(Q5="Lun",_xlfn.ISOWEEKNUM(P5),"")</f>
        <v>14</v>
      </c>
      <c r="U5" s="5">
        <f>DATE($AD$1,5,1)</f>
        <v>45413</v>
      </c>
      <c r="V5" s="6" t="str">
        <f>PROPER(LEFT(TEXT(U5,"Jjjjj"),3))</f>
        <v>Mer</v>
      </c>
      <c r="W5" s="17" t="str">
        <f>IFERROR(IF(VLOOKUP(U5,Fériés!$B$4:$B$16,1,0)=U5,"Férié",""),"")</f>
        <v>Férié</v>
      </c>
      <c r="X5" s="8" t="str">
        <f>IF(V5="Lun",_xlfn.ISOWEEKNUM(U5),"")</f>
        <v/>
      </c>
      <c r="Z5" s="5">
        <f>DATE($AD$1,6,1)</f>
        <v>45444</v>
      </c>
      <c r="AA5" s="6" t="str">
        <f>PROPER(LEFT(TEXT(Z5,"Jjjjj"),3))</f>
        <v>Sam</v>
      </c>
      <c r="AB5" s="17" t="str">
        <f>IFERROR(IF(VLOOKUP(Z5,Fériés!$B$4:$B$16,1,0)=Z5,"Férié",""),"")</f>
        <v/>
      </c>
      <c r="AC5" s="8" t="str">
        <f>IF(AA5="Lun",_xlfn.ISOWEEKNUM(Z5),"")</f>
        <v/>
      </c>
      <c r="AE5" s="5">
        <f>DATE($AD$1,7,1)</f>
        <v>45474</v>
      </c>
      <c r="AF5" s="6" t="str">
        <f>PROPER(LEFT(TEXT(AE5,"Jjjjj"),3))</f>
        <v>Lun</v>
      </c>
      <c r="AG5" s="17" t="str">
        <f>IFERROR(IF(VLOOKUP(AE5,Fériés!$B$4:$B$16,1,0)=AE5,"Férié",""),"")</f>
        <v/>
      </c>
      <c r="AH5" s="8">
        <f>IF(AF5="Lun",_xlfn.ISOWEEKNUM(AE5),"")</f>
        <v>27</v>
      </c>
      <c r="AJ5" s="5">
        <f>DATE($AD$1,8,1)</f>
        <v>45505</v>
      </c>
      <c r="AK5" s="6" t="str">
        <f>PROPER(LEFT(TEXT(AJ5,"Jjjjj"),3))</f>
        <v>Jeu</v>
      </c>
      <c r="AL5" s="17" t="str">
        <f>IFERROR(IF(VLOOKUP(AJ5,Fériés!$B$4:$B$16,1,0)=AJ5,"Férié",""),"")</f>
        <v/>
      </c>
      <c r="AM5" s="8" t="str">
        <f>IF(AK5="Lun",_xlfn.ISOWEEKNUM(AJ5),"")</f>
        <v/>
      </c>
      <c r="AO5" s="5">
        <f>DATE($AD$1,9,1)</f>
        <v>45536</v>
      </c>
      <c r="AP5" s="6" t="str">
        <f>PROPER(LEFT(TEXT(AO5,"Jjjjj"),3))</f>
        <v>Dim</v>
      </c>
      <c r="AQ5" s="17" t="str">
        <f>IFERROR(IF(VLOOKUP(AO5,Fériés!$B$4:$B$16,1,0)=AO5,"Férié",""),"")</f>
        <v/>
      </c>
      <c r="AR5" s="8" t="str">
        <f>IF(AP5="Lun",_xlfn.ISOWEEKNUM(AO5),"")</f>
        <v/>
      </c>
      <c r="AT5" s="5">
        <f>DATE($AD$1,10,1)</f>
        <v>45566</v>
      </c>
      <c r="AU5" s="6" t="str">
        <f>PROPER(LEFT(TEXT(AT5,"Jjjjj"),3))</f>
        <v>Mar</v>
      </c>
      <c r="AV5" s="17" t="str">
        <f>IFERROR(IF(VLOOKUP(AT5,Fériés!$B$4:$B$16,1,0)=AT5,"Férié",""),"")</f>
        <v/>
      </c>
      <c r="AW5" s="8" t="str">
        <f>IF(AU5="Lun",_xlfn.ISOWEEKNUM(AT5),"")</f>
        <v/>
      </c>
      <c r="AY5" s="5">
        <f>DATE($AD$1,11,1)</f>
        <v>45597</v>
      </c>
      <c r="AZ5" s="6" t="str">
        <f>PROPER(LEFT(TEXT(AY5,"Jjjjj"),3))</f>
        <v>Ven</v>
      </c>
      <c r="BA5" s="17" t="str">
        <f>IFERROR(IF(VLOOKUP(AY5,Fériés!$B$4:$B$16,1,0)=AY5,"Férié",""),"")</f>
        <v>Férié</v>
      </c>
      <c r="BB5" s="8" t="str">
        <f>IF(AZ5="Lun",_xlfn.ISOWEEKNUM(AY5),"")</f>
        <v/>
      </c>
      <c r="BD5" s="5">
        <f>DATE($AD$1,12,1)</f>
        <v>45627</v>
      </c>
      <c r="BE5" s="6" t="str">
        <f>PROPER(LEFT(TEXT(BD5,"Jjjjj"),3))</f>
        <v>Dim</v>
      </c>
      <c r="BF5" s="17" t="str">
        <f>IFERROR(IF(VLOOKUP(BD5,Fériés!$B$4:$B$16,1,0)=BD5,"Férié",""),"")</f>
        <v/>
      </c>
      <c r="BG5" s="8" t="str">
        <f>IF(BE5="Lun",_xlfn.ISOWEEKNUM(BD5),"")</f>
        <v/>
      </c>
    </row>
    <row r="6" spans="1:59" x14ac:dyDescent="0.25">
      <c r="A6" s="5">
        <f>A5+1</f>
        <v>45293</v>
      </c>
      <c r="B6" s="6" t="str">
        <f t="shared" ref="B6:B35" si="0">PROPER(LEFT(TEXT(A6,"Jjjjj"),3))</f>
        <v>Mar</v>
      </c>
      <c r="C6" s="17" t="str">
        <f>IFERROR(IF(VLOOKUP(A6,Fériés!$B$4:$B$16,1,0)=A6,"Férié",""),"")</f>
        <v/>
      </c>
      <c r="D6" s="15" t="str">
        <f t="shared" ref="D6:D35" si="1">IF(B6="Lun",_xlfn.ISOWEEKNUM(A6),"")</f>
        <v/>
      </c>
      <c r="F6" s="5">
        <f>F5+1</f>
        <v>45324</v>
      </c>
      <c r="G6" s="6" t="str">
        <f t="shared" ref="G6:G33" si="2">PROPER(LEFT(TEXT(F6,"Jjjjj"),3))</f>
        <v>Ven</v>
      </c>
      <c r="H6" s="17" t="str">
        <f>IFERROR(IF(VLOOKUP(F6,Fériés!$B$4:$B$16,1,0)=F6,"Férié",""),"")</f>
        <v/>
      </c>
      <c r="I6" s="8" t="str">
        <f t="shared" ref="I6:I33" si="3">IF(G6="Lun",_xlfn.ISOWEEKNUM(F6),"")</f>
        <v/>
      </c>
      <c r="K6" s="5">
        <f>K5+1</f>
        <v>45353</v>
      </c>
      <c r="L6" s="6" t="str">
        <f t="shared" ref="L6:L35" si="4">PROPER(LEFT(TEXT(K6,"Jjjjj"),3))</f>
        <v>Sam</v>
      </c>
      <c r="M6" s="17" t="str">
        <f>IFERROR(IF(VLOOKUP(K6,Fériés!$B$4:$B$16,1,0)=K6,"Férié",""),"")</f>
        <v/>
      </c>
      <c r="N6" s="8" t="str">
        <f t="shared" ref="N6:N35" si="5">IF(L6="Lun",_xlfn.ISOWEEKNUM(K6),"")</f>
        <v/>
      </c>
      <c r="P6" s="5">
        <f>P5+1</f>
        <v>45384</v>
      </c>
      <c r="Q6" s="6" t="str">
        <f t="shared" ref="Q6:Q34" si="6">PROPER(LEFT(TEXT(P6,"Jjjjj"),3))</f>
        <v>Mar</v>
      </c>
      <c r="R6" s="17" t="str">
        <f>IFERROR(IF(VLOOKUP(P6,Fériés!$B$4:$B$16,1,0)=P6,"Férié",""),"")</f>
        <v/>
      </c>
      <c r="S6" s="8" t="str">
        <f t="shared" ref="S6:S34" si="7">IF(Q6="Lun",_xlfn.ISOWEEKNUM(P6),"")</f>
        <v/>
      </c>
      <c r="U6" s="5">
        <f>U5+1</f>
        <v>45414</v>
      </c>
      <c r="V6" s="6" t="str">
        <f t="shared" ref="V6:V35" si="8">PROPER(LEFT(TEXT(U6,"Jjjjj"),3))</f>
        <v>Jeu</v>
      </c>
      <c r="W6" s="17" t="str">
        <f>IFERROR(IF(VLOOKUP(U6,Fériés!$B$4:$B$16,1,0)=U6,"Férié",""),"")</f>
        <v/>
      </c>
      <c r="X6" s="8" t="str">
        <f t="shared" ref="X6:X35" si="9">IF(V6="Lun",_xlfn.ISOWEEKNUM(U6),"")</f>
        <v/>
      </c>
      <c r="Z6" s="5">
        <f>Z5+1</f>
        <v>45445</v>
      </c>
      <c r="AA6" s="6" t="str">
        <f t="shared" ref="AA6:AA34" si="10">PROPER(LEFT(TEXT(Z6,"Jjjjj"),3))</f>
        <v>Dim</v>
      </c>
      <c r="AB6" s="17" t="str">
        <f>IFERROR(IF(VLOOKUP(Z6,Fériés!$B$4:$B$16,1,0)=Z6,"Férié",""),"")</f>
        <v/>
      </c>
      <c r="AC6" s="8" t="str">
        <f t="shared" ref="AC6:AC34" si="11">IF(AA6="Lun",_xlfn.ISOWEEKNUM(Z6),"")</f>
        <v/>
      </c>
      <c r="AE6" s="5">
        <f>AE5+1</f>
        <v>45475</v>
      </c>
      <c r="AF6" s="6" t="str">
        <f t="shared" ref="AF6:AF35" si="12">PROPER(LEFT(TEXT(AE6,"Jjjjj"),3))</f>
        <v>Mar</v>
      </c>
      <c r="AG6" s="17" t="str">
        <f>IFERROR(IF(VLOOKUP(AE6,Fériés!$B$4:$B$16,1,0)=AE6,"Férié",""),"")</f>
        <v/>
      </c>
      <c r="AH6" s="8" t="str">
        <f t="shared" ref="AH6:AH35" si="13">IF(AF6="Lun",_xlfn.ISOWEEKNUM(AE6),"")</f>
        <v/>
      </c>
      <c r="AJ6" s="5">
        <f>AJ5+1</f>
        <v>45506</v>
      </c>
      <c r="AK6" s="6" t="str">
        <f t="shared" ref="AK6:AK35" si="14">PROPER(LEFT(TEXT(AJ6,"Jjjjj"),3))</f>
        <v>Ven</v>
      </c>
      <c r="AL6" s="17" t="str">
        <f>IFERROR(IF(VLOOKUP(AJ6,Fériés!$B$4:$B$16,1,0)=AJ6,"Férié",""),"")</f>
        <v/>
      </c>
      <c r="AM6" s="8" t="str">
        <f t="shared" ref="AM6:AM35" si="15">IF(AK6="Lun",_xlfn.ISOWEEKNUM(AJ6),"")</f>
        <v/>
      </c>
      <c r="AO6" s="5">
        <f>AO5+1</f>
        <v>45537</v>
      </c>
      <c r="AP6" s="6" t="str">
        <f t="shared" ref="AP6:AP34" si="16">PROPER(LEFT(TEXT(AO6,"Jjjjj"),3))</f>
        <v>Lun</v>
      </c>
      <c r="AQ6" s="17" t="str">
        <f>IFERROR(IF(VLOOKUP(AO6,Fériés!$B$4:$B$16,1,0)=AO6,"Férié",""),"")</f>
        <v/>
      </c>
      <c r="AR6" s="8">
        <f t="shared" ref="AR6:AR34" si="17">IF(AP6="Lun",_xlfn.ISOWEEKNUM(AO6),"")</f>
        <v>36</v>
      </c>
      <c r="AT6" s="5">
        <f>AT5+1</f>
        <v>45567</v>
      </c>
      <c r="AU6" s="6" t="str">
        <f t="shared" ref="AU6:AU35" si="18">PROPER(LEFT(TEXT(AT6,"Jjjjj"),3))</f>
        <v>Mer</v>
      </c>
      <c r="AV6" s="17" t="str">
        <f>IFERROR(IF(VLOOKUP(AT6,Fériés!$B$4:$B$16,1,0)=AT6,"Férié",""),"")</f>
        <v/>
      </c>
      <c r="AW6" s="8" t="str">
        <f t="shared" ref="AW6:AW35" si="19">IF(AU6="Lun",_xlfn.ISOWEEKNUM(AT6),"")</f>
        <v/>
      </c>
      <c r="AY6" s="5">
        <f>AY5+1</f>
        <v>45598</v>
      </c>
      <c r="AZ6" s="6" t="str">
        <f t="shared" ref="AZ6:AZ34" si="20">PROPER(LEFT(TEXT(AY6,"Jjjjj"),3))</f>
        <v>Sam</v>
      </c>
      <c r="BA6" s="17" t="str">
        <f>IFERROR(IF(VLOOKUP(AY6,Fériés!$B$4:$B$16,1,0)=AY6,"Férié",""),"")</f>
        <v/>
      </c>
      <c r="BB6" s="8" t="str">
        <f t="shared" ref="BB6:BB34" si="21">IF(AZ6="Lun",_xlfn.ISOWEEKNUM(AY6),"")</f>
        <v/>
      </c>
      <c r="BD6" s="5">
        <f>BD5+1</f>
        <v>45628</v>
      </c>
      <c r="BE6" s="6" t="str">
        <f t="shared" ref="BE6:BE35" si="22">PROPER(LEFT(TEXT(BD6,"Jjjjj"),3))</f>
        <v>Lun</v>
      </c>
      <c r="BF6" s="17" t="str">
        <f>IFERROR(IF(VLOOKUP(BD6,Fériés!$B$4:$B$16,1,0)=BD6,"Férié",""),"")</f>
        <v/>
      </c>
      <c r="BG6" s="8">
        <f t="shared" ref="BG6:BG35" si="23">IF(BE6="Lun",_xlfn.ISOWEEKNUM(BD6),"")</f>
        <v>49</v>
      </c>
    </row>
    <row r="7" spans="1:59" x14ac:dyDescent="0.25">
      <c r="A7" s="5">
        <f t="shared" ref="A7:A35" si="24">A6+1</f>
        <v>45294</v>
      </c>
      <c r="B7" s="6" t="str">
        <f t="shared" si="0"/>
        <v>Mer</v>
      </c>
      <c r="C7" s="17" t="str">
        <f>IFERROR(IF(VLOOKUP(A7,Fériés!$B$4:$B$16,1,0)=A7,"Férié",""),"")</f>
        <v/>
      </c>
      <c r="D7" s="15" t="str">
        <f t="shared" si="1"/>
        <v/>
      </c>
      <c r="F7" s="5">
        <f t="shared" ref="F7:F32" si="25">F6+1</f>
        <v>45325</v>
      </c>
      <c r="G7" s="6" t="str">
        <f t="shared" si="2"/>
        <v>Sam</v>
      </c>
      <c r="H7" s="17" t="str">
        <f>IFERROR(IF(VLOOKUP(F7,Fériés!$B$4:$B$16,1,0)=F7,"Férié",""),"")</f>
        <v/>
      </c>
      <c r="I7" s="8" t="str">
        <f t="shared" si="3"/>
        <v/>
      </c>
      <c r="K7" s="5">
        <f t="shared" ref="K7:K35" si="26">K6+1</f>
        <v>45354</v>
      </c>
      <c r="L7" s="6" t="str">
        <f t="shared" si="4"/>
        <v>Dim</v>
      </c>
      <c r="M7" s="17" t="str">
        <f>IFERROR(IF(VLOOKUP(K7,Fériés!$B$4:$B$16,1,0)=K7,"Férié",""),"")</f>
        <v/>
      </c>
      <c r="N7" s="8" t="str">
        <f t="shared" si="5"/>
        <v/>
      </c>
      <c r="P7" s="5">
        <f t="shared" ref="P7:P33" si="27">P6+1</f>
        <v>45385</v>
      </c>
      <c r="Q7" s="6" t="str">
        <f t="shared" si="6"/>
        <v>Mer</v>
      </c>
      <c r="R7" s="17" t="str">
        <f>IFERROR(IF(VLOOKUP(P7,Fériés!$B$4:$B$16,1,0)=P7,"Férié",""),"")</f>
        <v/>
      </c>
      <c r="S7" s="8" t="str">
        <f t="shared" si="7"/>
        <v/>
      </c>
      <c r="U7" s="5">
        <f t="shared" ref="U7:U35" si="28">U6+1</f>
        <v>45415</v>
      </c>
      <c r="V7" s="6" t="str">
        <f t="shared" si="8"/>
        <v>Ven</v>
      </c>
      <c r="W7" s="17" t="str">
        <f>IFERROR(IF(VLOOKUP(U7,Fériés!$B$4:$B$16,1,0)=U7,"Férié",""),"")</f>
        <v/>
      </c>
      <c r="X7" s="8" t="str">
        <f t="shared" si="9"/>
        <v/>
      </c>
      <c r="Z7" s="5">
        <f t="shared" ref="Z7:Z34" si="29">Z6+1</f>
        <v>45446</v>
      </c>
      <c r="AA7" s="6" t="str">
        <f t="shared" si="10"/>
        <v>Lun</v>
      </c>
      <c r="AB7" s="17" t="str">
        <f>IFERROR(IF(VLOOKUP(Z7,Fériés!$B$4:$B$16,1,0)=Z7,"Férié",""),"")</f>
        <v/>
      </c>
      <c r="AC7" s="8">
        <f t="shared" si="11"/>
        <v>23</v>
      </c>
      <c r="AE7" s="5">
        <f t="shared" ref="AE7:AE35" si="30">AE6+1</f>
        <v>45476</v>
      </c>
      <c r="AF7" s="6" t="str">
        <f t="shared" si="12"/>
        <v>Mer</v>
      </c>
      <c r="AG7" s="17" t="str">
        <f>IFERROR(IF(VLOOKUP(AE7,Fériés!$B$4:$B$16,1,0)=AE7,"Férié",""),"")</f>
        <v/>
      </c>
      <c r="AH7" s="8" t="str">
        <f t="shared" si="13"/>
        <v/>
      </c>
      <c r="AJ7" s="5">
        <f t="shared" ref="AJ7:AJ35" si="31">AJ6+1</f>
        <v>45507</v>
      </c>
      <c r="AK7" s="6" t="str">
        <f t="shared" si="14"/>
        <v>Sam</v>
      </c>
      <c r="AL7" s="17" t="str">
        <f>IFERROR(IF(VLOOKUP(AJ7,Fériés!$B$4:$B$16,1,0)=AJ7,"Férié",""),"")</f>
        <v/>
      </c>
      <c r="AM7" s="8" t="str">
        <f t="shared" si="15"/>
        <v/>
      </c>
      <c r="AO7" s="5">
        <f t="shared" ref="AO7:AO34" si="32">AO6+1</f>
        <v>45538</v>
      </c>
      <c r="AP7" s="6" t="str">
        <f t="shared" si="16"/>
        <v>Mar</v>
      </c>
      <c r="AQ7" s="17" t="str">
        <f>IFERROR(IF(VLOOKUP(AO7,Fériés!$B$4:$B$16,1,0)=AO7,"Férié",""),"")</f>
        <v/>
      </c>
      <c r="AR7" s="8" t="str">
        <f t="shared" si="17"/>
        <v/>
      </c>
      <c r="AT7" s="5">
        <f t="shared" ref="AT7:AT35" si="33">AT6+1</f>
        <v>45568</v>
      </c>
      <c r="AU7" s="6" t="str">
        <f t="shared" si="18"/>
        <v>Jeu</v>
      </c>
      <c r="AV7" s="17" t="str">
        <f>IFERROR(IF(VLOOKUP(AT7,Fériés!$B$4:$B$16,1,0)=AT7,"Férié",""),"")</f>
        <v/>
      </c>
      <c r="AW7" s="8" t="str">
        <f t="shared" si="19"/>
        <v/>
      </c>
      <c r="AY7" s="5">
        <f t="shared" ref="AY7:AY34" si="34">AY6+1</f>
        <v>45599</v>
      </c>
      <c r="AZ7" s="6" t="str">
        <f t="shared" si="20"/>
        <v>Dim</v>
      </c>
      <c r="BA7" s="17" t="str">
        <f>IFERROR(IF(VLOOKUP(AY7,Fériés!$B$4:$B$16,1,0)=AY7,"Férié",""),"")</f>
        <v/>
      </c>
      <c r="BB7" s="8" t="str">
        <f t="shared" si="21"/>
        <v/>
      </c>
      <c r="BD7" s="5">
        <f t="shared" ref="BD7:BD35" si="35">BD6+1</f>
        <v>45629</v>
      </c>
      <c r="BE7" s="6" t="str">
        <f t="shared" si="22"/>
        <v>Mar</v>
      </c>
      <c r="BF7" s="17" t="str">
        <f>IFERROR(IF(VLOOKUP(BD7,Fériés!$B$4:$B$16,1,0)=BD7,"Férié",""),"")</f>
        <v/>
      </c>
      <c r="BG7" s="8" t="str">
        <f t="shared" si="23"/>
        <v/>
      </c>
    </row>
    <row r="8" spans="1:59" x14ac:dyDescent="0.25">
      <c r="A8" s="5">
        <f t="shared" si="24"/>
        <v>45295</v>
      </c>
      <c r="B8" s="6" t="str">
        <f t="shared" si="0"/>
        <v>Jeu</v>
      </c>
      <c r="C8" s="17" t="str">
        <f>IFERROR(IF(VLOOKUP(A8,Fériés!$B$4:$B$16,1,0)=A8,"Férié",""),"")</f>
        <v/>
      </c>
      <c r="D8" s="15" t="str">
        <f t="shared" si="1"/>
        <v/>
      </c>
      <c r="F8" s="5">
        <f t="shared" si="25"/>
        <v>45326</v>
      </c>
      <c r="G8" s="6" t="str">
        <f t="shared" si="2"/>
        <v>Dim</v>
      </c>
      <c r="H8" s="17" t="str">
        <f>IFERROR(IF(VLOOKUP(F8,Fériés!$B$4:$B$16,1,0)=F8,"Férié",""),"")</f>
        <v/>
      </c>
      <c r="I8" s="8" t="str">
        <f t="shared" si="3"/>
        <v/>
      </c>
      <c r="K8" s="5">
        <f t="shared" si="26"/>
        <v>45355</v>
      </c>
      <c r="L8" s="6" t="str">
        <f t="shared" si="4"/>
        <v>Lun</v>
      </c>
      <c r="M8" s="17" t="str">
        <f>IFERROR(IF(VLOOKUP(K8,Fériés!$B$4:$B$16,1,0)=K8,"Férié",""),"")</f>
        <v/>
      </c>
      <c r="N8" s="8">
        <f t="shared" si="5"/>
        <v>10</v>
      </c>
      <c r="P8" s="5">
        <f t="shared" si="27"/>
        <v>45386</v>
      </c>
      <c r="Q8" s="6" t="str">
        <f t="shared" si="6"/>
        <v>Jeu</v>
      </c>
      <c r="R8" s="17" t="str">
        <f>IFERROR(IF(VLOOKUP(P8,Fériés!$B$4:$B$16,1,0)=P8,"Férié",""),"")</f>
        <v/>
      </c>
      <c r="S8" s="8" t="str">
        <f t="shared" si="7"/>
        <v/>
      </c>
      <c r="U8" s="5">
        <f t="shared" si="28"/>
        <v>45416</v>
      </c>
      <c r="V8" s="6" t="str">
        <f t="shared" si="8"/>
        <v>Sam</v>
      </c>
      <c r="W8" s="17" t="str">
        <f>IFERROR(IF(VLOOKUP(U8,Fériés!$B$4:$B$16,1,0)=U8,"Férié",""),"")</f>
        <v/>
      </c>
      <c r="X8" s="8" t="str">
        <f t="shared" si="9"/>
        <v/>
      </c>
      <c r="Z8" s="5">
        <f t="shared" si="29"/>
        <v>45447</v>
      </c>
      <c r="AA8" s="6" t="str">
        <f t="shared" si="10"/>
        <v>Mar</v>
      </c>
      <c r="AB8" s="17" t="str">
        <f>IFERROR(IF(VLOOKUP(Z8,Fériés!$B$4:$B$16,1,0)=Z8,"Férié",""),"")</f>
        <v/>
      </c>
      <c r="AC8" s="8" t="str">
        <f t="shared" si="11"/>
        <v/>
      </c>
      <c r="AE8" s="5">
        <f t="shared" si="30"/>
        <v>45477</v>
      </c>
      <c r="AF8" s="6" t="str">
        <f t="shared" si="12"/>
        <v>Jeu</v>
      </c>
      <c r="AG8" s="17" t="str">
        <f>IFERROR(IF(VLOOKUP(AE8,Fériés!$B$4:$B$16,1,0)=AE8,"Férié",""),"")</f>
        <v/>
      </c>
      <c r="AH8" s="8" t="str">
        <f t="shared" si="13"/>
        <v/>
      </c>
      <c r="AJ8" s="5">
        <f t="shared" si="31"/>
        <v>45508</v>
      </c>
      <c r="AK8" s="6" t="str">
        <f t="shared" si="14"/>
        <v>Dim</v>
      </c>
      <c r="AL8" s="17" t="str">
        <f>IFERROR(IF(VLOOKUP(AJ8,Fériés!$B$4:$B$16,1,0)=AJ8,"Férié",""),"")</f>
        <v/>
      </c>
      <c r="AM8" s="8" t="str">
        <f t="shared" si="15"/>
        <v/>
      </c>
      <c r="AO8" s="5">
        <f t="shared" si="32"/>
        <v>45539</v>
      </c>
      <c r="AP8" s="6" t="str">
        <f t="shared" si="16"/>
        <v>Mer</v>
      </c>
      <c r="AQ8" s="17" t="str">
        <f>IFERROR(IF(VLOOKUP(AO8,Fériés!$B$4:$B$16,1,0)=AO8,"Férié",""),"")</f>
        <v/>
      </c>
      <c r="AR8" s="8" t="str">
        <f t="shared" si="17"/>
        <v/>
      </c>
      <c r="AT8" s="5">
        <f t="shared" si="33"/>
        <v>45569</v>
      </c>
      <c r="AU8" s="6" t="str">
        <f t="shared" si="18"/>
        <v>Ven</v>
      </c>
      <c r="AV8" s="17" t="str">
        <f>IFERROR(IF(VLOOKUP(AT8,Fériés!$B$4:$B$16,1,0)=AT8,"Férié",""),"")</f>
        <v/>
      </c>
      <c r="AW8" s="8" t="str">
        <f t="shared" si="19"/>
        <v/>
      </c>
      <c r="AY8" s="5">
        <f t="shared" si="34"/>
        <v>45600</v>
      </c>
      <c r="AZ8" s="6" t="str">
        <f t="shared" si="20"/>
        <v>Lun</v>
      </c>
      <c r="BA8" s="17" t="str">
        <f>IFERROR(IF(VLOOKUP(AY8,Fériés!$B$4:$B$16,1,0)=AY8,"Férié",""),"")</f>
        <v/>
      </c>
      <c r="BB8" s="8">
        <f t="shared" si="21"/>
        <v>45</v>
      </c>
      <c r="BD8" s="5">
        <f t="shared" si="35"/>
        <v>45630</v>
      </c>
      <c r="BE8" s="6" t="str">
        <f t="shared" si="22"/>
        <v>Mer</v>
      </c>
      <c r="BF8" s="17" t="str">
        <f>IFERROR(IF(VLOOKUP(BD8,Fériés!$B$4:$B$16,1,0)=BD8,"Férié",""),"")</f>
        <v/>
      </c>
      <c r="BG8" s="8" t="str">
        <f t="shared" si="23"/>
        <v/>
      </c>
    </row>
    <row r="9" spans="1:59" x14ac:dyDescent="0.25">
      <c r="A9" s="5">
        <f t="shared" si="24"/>
        <v>45296</v>
      </c>
      <c r="B9" s="6" t="str">
        <f t="shared" si="0"/>
        <v>Ven</v>
      </c>
      <c r="C9" s="17" t="str">
        <f>IFERROR(IF(VLOOKUP(A9,Fériés!$B$4:$B$16,1,0)=A9,"Férié",""),"")</f>
        <v/>
      </c>
      <c r="D9" s="15" t="str">
        <f t="shared" si="1"/>
        <v/>
      </c>
      <c r="F9" s="5">
        <f t="shared" si="25"/>
        <v>45327</v>
      </c>
      <c r="G9" s="6" t="str">
        <f t="shared" si="2"/>
        <v>Lun</v>
      </c>
      <c r="H9" s="17" t="str">
        <f>IFERROR(IF(VLOOKUP(F9,Fériés!$B$4:$B$16,1,0)=F9,"Férié",""),"")</f>
        <v/>
      </c>
      <c r="I9" s="8">
        <f t="shared" si="3"/>
        <v>6</v>
      </c>
      <c r="K9" s="5">
        <f t="shared" si="26"/>
        <v>45356</v>
      </c>
      <c r="L9" s="6" t="str">
        <f t="shared" si="4"/>
        <v>Mar</v>
      </c>
      <c r="M9" s="17" t="str">
        <f>IFERROR(IF(VLOOKUP(K9,Fériés!$B$4:$B$16,1,0)=K9,"Férié",""),"")</f>
        <v/>
      </c>
      <c r="N9" s="8" t="str">
        <f t="shared" si="5"/>
        <v/>
      </c>
      <c r="P9" s="5">
        <f t="shared" si="27"/>
        <v>45387</v>
      </c>
      <c r="Q9" s="6" t="str">
        <f t="shared" si="6"/>
        <v>Ven</v>
      </c>
      <c r="R9" s="17" t="str">
        <f>IFERROR(IF(VLOOKUP(P9,Fériés!$B$4:$B$16,1,0)=P9,"Férié",""),"")</f>
        <v/>
      </c>
      <c r="S9" s="8" t="str">
        <f t="shared" si="7"/>
        <v/>
      </c>
      <c r="U9" s="5">
        <f t="shared" si="28"/>
        <v>45417</v>
      </c>
      <c r="V9" s="6" t="str">
        <f t="shared" si="8"/>
        <v>Dim</v>
      </c>
      <c r="W9" s="17" t="str">
        <f>IFERROR(IF(VLOOKUP(U9,Fériés!$B$4:$B$16,1,0)=U9,"Férié",""),"")</f>
        <v/>
      </c>
      <c r="X9" s="8" t="str">
        <f t="shared" si="9"/>
        <v/>
      </c>
      <c r="Z9" s="5">
        <f t="shared" si="29"/>
        <v>45448</v>
      </c>
      <c r="AA9" s="6" t="str">
        <f t="shared" si="10"/>
        <v>Mer</v>
      </c>
      <c r="AB9" s="17" t="str">
        <f>IFERROR(IF(VLOOKUP(Z9,Fériés!$B$4:$B$16,1,0)=Z9,"Férié",""),"")</f>
        <v/>
      </c>
      <c r="AC9" s="8" t="str">
        <f t="shared" si="11"/>
        <v/>
      </c>
      <c r="AE9" s="5">
        <f t="shared" si="30"/>
        <v>45478</v>
      </c>
      <c r="AF9" s="6" t="str">
        <f t="shared" si="12"/>
        <v>Ven</v>
      </c>
      <c r="AG9" s="17" t="str">
        <f>IFERROR(IF(VLOOKUP(AE9,Fériés!$B$4:$B$16,1,0)=AE9,"Férié",""),"")</f>
        <v/>
      </c>
      <c r="AH9" s="8" t="str">
        <f t="shared" si="13"/>
        <v/>
      </c>
      <c r="AJ9" s="5">
        <f t="shared" si="31"/>
        <v>45509</v>
      </c>
      <c r="AK9" s="6" t="str">
        <f t="shared" si="14"/>
        <v>Lun</v>
      </c>
      <c r="AL9" s="17" t="str">
        <f>IFERROR(IF(VLOOKUP(AJ9,Fériés!$B$4:$B$16,1,0)=AJ9,"Férié",""),"")</f>
        <v/>
      </c>
      <c r="AM9" s="8">
        <f t="shared" si="15"/>
        <v>32</v>
      </c>
      <c r="AO9" s="5">
        <f t="shared" si="32"/>
        <v>45540</v>
      </c>
      <c r="AP9" s="6" t="str">
        <f t="shared" si="16"/>
        <v>Jeu</v>
      </c>
      <c r="AQ9" s="17" t="str">
        <f>IFERROR(IF(VLOOKUP(AO9,Fériés!$B$4:$B$16,1,0)=AO9,"Férié",""),"")</f>
        <v/>
      </c>
      <c r="AR9" s="8" t="str">
        <f t="shared" si="17"/>
        <v/>
      </c>
      <c r="AT9" s="5">
        <f t="shared" si="33"/>
        <v>45570</v>
      </c>
      <c r="AU9" s="6" t="str">
        <f t="shared" si="18"/>
        <v>Sam</v>
      </c>
      <c r="AV9" s="17" t="str">
        <f>IFERROR(IF(VLOOKUP(AT9,Fériés!$B$4:$B$16,1,0)=AT9,"Férié",""),"")</f>
        <v/>
      </c>
      <c r="AW9" s="8" t="str">
        <f t="shared" si="19"/>
        <v/>
      </c>
      <c r="AY9" s="5">
        <f t="shared" si="34"/>
        <v>45601</v>
      </c>
      <c r="AZ9" s="6" t="str">
        <f t="shared" si="20"/>
        <v>Mar</v>
      </c>
      <c r="BA9" s="17" t="str">
        <f>IFERROR(IF(VLOOKUP(AY9,Fériés!$B$4:$B$16,1,0)=AY9,"Férié",""),"")</f>
        <v/>
      </c>
      <c r="BB9" s="8" t="str">
        <f t="shared" si="21"/>
        <v/>
      </c>
      <c r="BD9" s="5">
        <f t="shared" si="35"/>
        <v>45631</v>
      </c>
      <c r="BE9" s="6" t="str">
        <f t="shared" si="22"/>
        <v>Jeu</v>
      </c>
      <c r="BF9" s="17" t="str">
        <f>IFERROR(IF(VLOOKUP(BD9,Fériés!$B$4:$B$16,1,0)=BD9,"Férié",""),"")</f>
        <v/>
      </c>
      <c r="BG9" s="8" t="str">
        <f t="shared" si="23"/>
        <v/>
      </c>
    </row>
    <row r="10" spans="1:59" x14ac:dyDescent="0.25">
      <c r="A10" s="5">
        <f>A9+1</f>
        <v>45297</v>
      </c>
      <c r="B10" s="6" t="str">
        <f t="shared" si="0"/>
        <v>Sam</v>
      </c>
      <c r="C10" s="17" t="str">
        <f>IFERROR(IF(VLOOKUP(A10,Fériés!$B$4:$B$16,1,0)=A10,"Férié",""),"")</f>
        <v/>
      </c>
      <c r="D10" s="15" t="str">
        <f t="shared" si="1"/>
        <v/>
      </c>
      <c r="F10" s="5">
        <f>F9+1</f>
        <v>45328</v>
      </c>
      <c r="G10" s="6" t="str">
        <f t="shared" si="2"/>
        <v>Mar</v>
      </c>
      <c r="H10" s="17" t="str">
        <f>IFERROR(IF(VLOOKUP(F10,Fériés!$B$4:$B$16,1,0)=F10,"Férié",""),"")</f>
        <v/>
      </c>
      <c r="I10" s="8" t="str">
        <f t="shared" si="3"/>
        <v/>
      </c>
      <c r="K10" s="5">
        <f>K9+1</f>
        <v>45357</v>
      </c>
      <c r="L10" s="6" t="str">
        <f t="shared" si="4"/>
        <v>Mer</v>
      </c>
      <c r="M10" s="17" t="str">
        <f>IFERROR(IF(VLOOKUP(K10,Fériés!$B$4:$B$16,1,0)=K10,"Férié",""),"")</f>
        <v/>
      </c>
      <c r="N10" s="8" t="str">
        <f t="shared" si="5"/>
        <v/>
      </c>
      <c r="P10" s="5">
        <f>P9+1</f>
        <v>45388</v>
      </c>
      <c r="Q10" s="6" t="str">
        <f t="shared" si="6"/>
        <v>Sam</v>
      </c>
      <c r="R10" s="17" t="str">
        <f>IFERROR(IF(VLOOKUP(P10,Fériés!$B$4:$B$16,1,0)=P10,"Férié",""),"")</f>
        <v/>
      </c>
      <c r="S10" s="8" t="str">
        <f t="shared" si="7"/>
        <v/>
      </c>
      <c r="U10" s="5">
        <f>U9+1</f>
        <v>45418</v>
      </c>
      <c r="V10" s="6" t="str">
        <f t="shared" si="8"/>
        <v>Lun</v>
      </c>
      <c r="W10" s="17" t="str">
        <f>IFERROR(IF(VLOOKUP(U10,Fériés!$B$4:$B$16,1,0)=U10,"Férié",""),"")</f>
        <v/>
      </c>
      <c r="X10" s="8">
        <f t="shared" si="9"/>
        <v>19</v>
      </c>
      <c r="Z10" s="5">
        <f>Z9+1</f>
        <v>45449</v>
      </c>
      <c r="AA10" s="6" t="str">
        <f t="shared" si="10"/>
        <v>Jeu</v>
      </c>
      <c r="AB10" s="17" t="str">
        <f>IFERROR(IF(VLOOKUP(Z10,Fériés!$B$4:$B$16,1,0)=Z10,"Férié",""),"")</f>
        <v/>
      </c>
      <c r="AC10" s="8" t="str">
        <f t="shared" si="11"/>
        <v/>
      </c>
      <c r="AE10" s="5">
        <f>AE9+1</f>
        <v>45479</v>
      </c>
      <c r="AF10" s="6" t="str">
        <f t="shared" si="12"/>
        <v>Sam</v>
      </c>
      <c r="AG10" s="17" t="str">
        <f>IFERROR(IF(VLOOKUP(AE10,Fériés!$B$4:$B$16,1,0)=AE10,"Férié",""),"")</f>
        <v/>
      </c>
      <c r="AH10" s="8" t="str">
        <f t="shared" si="13"/>
        <v/>
      </c>
      <c r="AJ10" s="5">
        <f>AJ9+1</f>
        <v>45510</v>
      </c>
      <c r="AK10" s="6" t="str">
        <f t="shared" si="14"/>
        <v>Mar</v>
      </c>
      <c r="AL10" s="17" t="str">
        <f>IFERROR(IF(VLOOKUP(AJ10,Fériés!$B$4:$B$16,1,0)=AJ10,"Férié",""),"")</f>
        <v/>
      </c>
      <c r="AM10" s="8" t="str">
        <f t="shared" si="15"/>
        <v/>
      </c>
      <c r="AO10" s="5">
        <f>AO9+1</f>
        <v>45541</v>
      </c>
      <c r="AP10" s="6" t="str">
        <f t="shared" si="16"/>
        <v>Ven</v>
      </c>
      <c r="AQ10" s="17" t="str">
        <f>IFERROR(IF(VLOOKUP(AO10,Fériés!$B$4:$B$16,1,0)=AO10,"Férié",""),"")</f>
        <v/>
      </c>
      <c r="AR10" s="8" t="str">
        <f t="shared" si="17"/>
        <v/>
      </c>
      <c r="AT10" s="5">
        <f>AT9+1</f>
        <v>45571</v>
      </c>
      <c r="AU10" s="6" t="str">
        <f t="shared" si="18"/>
        <v>Dim</v>
      </c>
      <c r="AV10" s="17" t="str">
        <f>IFERROR(IF(VLOOKUP(AT10,Fériés!$B$4:$B$16,1,0)=AT10,"Férié",""),"")</f>
        <v/>
      </c>
      <c r="AW10" s="8" t="str">
        <f t="shared" si="19"/>
        <v/>
      </c>
      <c r="AY10" s="5">
        <f>AY9+1</f>
        <v>45602</v>
      </c>
      <c r="AZ10" s="6" t="str">
        <f t="shared" si="20"/>
        <v>Mer</v>
      </c>
      <c r="BA10" s="17" t="str">
        <f>IFERROR(IF(VLOOKUP(AY10,Fériés!$B$4:$B$16,1,0)=AY10,"Férié",""),"")</f>
        <v/>
      </c>
      <c r="BB10" s="8" t="str">
        <f t="shared" si="21"/>
        <v/>
      </c>
      <c r="BD10" s="5">
        <f>BD9+1</f>
        <v>45632</v>
      </c>
      <c r="BE10" s="6" t="str">
        <f t="shared" si="22"/>
        <v>Ven</v>
      </c>
      <c r="BF10" s="17" t="str">
        <f>IFERROR(IF(VLOOKUP(BD10,Fériés!$B$4:$B$16,1,0)=BD10,"Férié",""),"")</f>
        <v/>
      </c>
      <c r="BG10" s="8" t="str">
        <f t="shared" si="23"/>
        <v/>
      </c>
    </row>
    <row r="11" spans="1:59" x14ac:dyDescent="0.25">
      <c r="A11" s="5">
        <f t="shared" si="24"/>
        <v>45298</v>
      </c>
      <c r="B11" s="6" t="str">
        <f t="shared" si="0"/>
        <v>Dim</v>
      </c>
      <c r="C11" s="17" t="str">
        <f>IFERROR(IF(VLOOKUP(A11,Fériés!$B$4:$B$16,1,0)=A11,"Férié",""),"")</f>
        <v/>
      </c>
      <c r="D11" s="15" t="str">
        <f t="shared" si="1"/>
        <v/>
      </c>
      <c r="F11" s="5">
        <f t="shared" si="25"/>
        <v>45329</v>
      </c>
      <c r="G11" s="6" t="str">
        <f t="shared" si="2"/>
        <v>Mer</v>
      </c>
      <c r="H11" s="17" t="str">
        <f>IFERROR(IF(VLOOKUP(F11,Fériés!$B$4:$B$16,1,0)=F11,"Férié",""),"")</f>
        <v/>
      </c>
      <c r="I11" s="8" t="str">
        <f t="shared" si="3"/>
        <v/>
      </c>
      <c r="K11" s="5">
        <f t="shared" si="26"/>
        <v>45358</v>
      </c>
      <c r="L11" s="6" t="str">
        <f t="shared" si="4"/>
        <v>Jeu</v>
      </c>
      <c r="M11" s="17" t="str">
        <f>IFERROR(IF(VLOOKUP(K11,Fériés!$B$4:$B$16,1,0)=K11,"Férié",""),"")</f>
        <v/>
      </c>
      <c r="N11" s="8" t="str">
        <f t="shared" si="5"/>
        <v/>
      </c>
      <c r="P11" s="5">
        <f t="shared" si="27"/>
        <v>45389</v>
      </c>
      <c r="Q11" s="6" t="str">
        <f t="shared" si="6"/>
        <v>Dim</v>
      </c>
      <c r="R11" s="17" t="str">
        <f>IFERROR(IF(VLOOKUP(P11,Fériés!$B$4:$B$16,1,0)=P11,"Férié",""),"")</f>
        <v/>
      </c>
      <c r="S11" s="8" t="str">
        <f t="shared" si="7"/>
        <v/>
      </c>
      <c r="U11" s="5">
        <f t="shared" si="28"/>
        <v>45419</v>
      </c>
      <c r="V11" s="6" t="str">
        <f t="shared" si="8"/>
        <v>Mar</v>
      </c>
      <c r="W11" s="17" t="str">
        <f>IFERROR(IF(VLOOKUP(U11,Fériés!$B$4:$B$16,1,0)=U11,"Férié",""),"")</f>
        <v/>
      </c>
      <c r="X11" s="8" t="str">
        <f t="shared" si="9"/>
        <v/>
      </c>
      <c r="Z11" s="5">
        <f t="shared" si="29"/>
        <v>45450</v>
      </c>
      <c r="AA11" s="6" t="str">
        <f t="shared" si="10"/>
        <v>Ven</v>
      </c>
      <c r="AB11" s="17" t="str">
        <f>IFERROR(IF(VLOOKUP(Z11,Fériés!$B$4:$B$16,1,0)=Z11,"Férié",""),"")</f>
        <v/>
      </c>
      <c r="AC11" s="8" t="str">
        <f t="shared" si="11"/>
        <v/>
      </c>
      <c r="AE11" s="5">
        <f t="shared" si="30"/>
        <v>45480</v>
      </c>
      <c r="AF11" s="6" t="str">
        <f t="shared" si="12"/>
        <v>Dim</v>
      </c>
      <c r="AG11" s="17" t="str">
        <f>IFERROR(IF(VLOOKUP(AE11,Fériés!$B$4:$B$16,1,0)=AE11,"Férié",""),"")</f>
        <v/>
      </c>
      <c r="AH11" s="8" t="str">
        <f t="shared" si="13"/>
        <v/>
      </c>
      <c r="AJ11" s="5">
        <f t="shared" si="31"/>
        <v>45511</v>
      </c>
      <c r="AK11" s="6" t="str">
        <f t="shared" si="14"/>
        <v>Mer</v>
      </c>
      <c r="AL11" s="17" t="str">
        <f>IFERROR(IF(VLOOKUP(AJ11,Fériés!$B$4:$B$16,1,0)=AJ11,"Férié",""),"")</f>
        <v/>
      </c>
      <c r="AM11" s="8" t="str">
        <f t="shared" si="15"/>
        <v/>
      </c>
      <c r="AO11" s="5">
        <f t="shared" si="32"/>
        <v>45542</v>
      </c>
      <c r="AP11" s="6" t="str">
        <f t="shared" si="16"/>
        <v>Sam</v>
      </c>
      <c r="AQ11" s="17" t="str">
        <f>IFERROR(IF(VLOOKUP(AO11,Fériés!$B$4:$B$16,1,0)=AO11,"Férié",""),"")</f>
        <v/>
      </c>
      <c r="AR11" s="8" t="str">
        <f t="shared" si="17"/>
        <v/>
      </c>
      <c r="AT11" s="5">
        <f t="shared" si="33"/>
        <v>45572</v>
      </c>
      <c r="AU11" s="6" t="str">
        <f t="shared" si="18"/>
        <v>Lun</v>
      </c>
      <c r="AV11" s="17" t="str">
        <f>IFERROR(IF(VLOOKUP(AT11,Fériés!$B$4:$B$16,1,0)=AT11,"Férié",""),"")</f>
        <v/>
      </c>
      <c r="AW11" s="8">
        <f t="shared" si="19"/>
        <v>41</v>
      </c>
      <c r="AY11" s="5">
        <f t="shared" si="34"/>
        <v>45603</v>
      </c>
      <c r="AZ11" s="6" t="str">
        <f t="shared" si="20"/>
        <v>Jeu</v>
      </c>
      <c r="BA11" s="17" t="str">
        <f>IFERROR(IF(VLOOKUP(AY11,Fériés!$B$4:$B$16,1,0)=AY11,"Férié",""),"")</f>
        <v/>
      </c>
      <c r="BB11" s="8" t="str">
        <f t="shared" si="21"/>
        <v/>
      </c>
      <c r="BD11" s="5">
        <f t="shared" si="35"/>
        <v>45633</v>
      </c>
      <c r="BE11" s="6" t="str">
        <f t="shared" si="22"/>
        <v>Sam</v>
      </c>
      <c r="BF11" s="17" t="str">
        <f>IFERROR(IF(VLOOKUP(BD11,Fériés!$B$4:$B$16,1,0)=BD11,"Férié",""),"")</f>
        <v/>
      </c>
      <c r="BG11" s="8" t="str">
        <f t="shared" si="23"/>
        <v/>
      </c>
    </row>
    <row r="12" spans="1:59" x14ac:dyDescent="0.25">
      <c r="A12" s="5">
        <f t="shared" si="24"/>
        <v>45299</v>
      </c>
      <c r="B12" s="6" t="str">
        <f t="shared" si="0"/>
        <v>Lun</v>
      </c>
      <c r="C12" s="17" t="str">
        <f>IFERROR(IF(VLOOKUP(A12,Fériés!$B$4:$B$16,1,0)=A12,"Férié",""),"")</f>
        <v/>
      </c>
      <c r="D12" s="15">
        <f t="shared" si="1"/>
        <v>2</v>
      </c>
      <c r="F12" s="5">
        <f t="shared" si="25"/>
        <v>45330</v>
      </c>
      <c r="G12" s="6" t="str">
        <f t="shared" si="2"/>
        <v>Jeu</v>
      </c>
      <c r="H12" s="17" t="str">
        <f>IFERROR(IF(VLOOKUP(F12,Fériés!$B$4:$B$16,1,0)=F12,"Férié",""),"")</f>
        <v/>
      </c>
      <c r="I12" s="8" t="str">
        <f t="shared" si="3"/>
        <v/>
      </c>
      <c r="K12" s="5">
        <f t="shared" si="26"/>
        <v>45359</v>
      </c>
      <c r="L12" s="6" t="str">
        <f t="shared" si="4"/>
        <v>Ven</v>
      </c>
      <c r="M12" s="17" t="str">
        <f>IFERROR(IF(VLOOKUP(K12,Fériés!$B$4:$B$16,1,0)=K12,"Férié",""),"")</f>
        <v/>
      </c>
      <c r="N12" s="8" t="str">
        <f t="shared" si="5"/>
        <v/>
      </c>
      <c r="P12" s="5">
        <f t="shared" si="27"/>
        <v>45390</v>
      </c>
      <c r="Q12" s="6" t="str">
        <f t="shared" si="6"/>
        <v>Lun</v>
      </c>
      <c r="R12" s="17" t="str">
        <f>IFERROR(IF(VLOOKUP(P12,Fériés!$B$4:$B$16,1,0)=P12,"Férié",""),"")</f>
        <v/>
      </c>
      <c r="S12" s="8">
        <f t="shared" si="7"/>
        <v>15</v>
      </c>
      <c r="U12" s="5">
        <f t="shared" si="28"/>
        <v>45420</v>
      </c>
      <c r="V12" s="6" t="str">
        <f t="shared" si="8"/>
        <v>Mer</v>
      </c>
      <c r="W12" s="17" t="str">
        <f>IFERROR(IF(VLOOKUP(U12,Fériés!$B$4:$B$16,1,0)=U12,"Férié",""),"")</f>
        <v>Férié</v>
      </c>
      <c r="X12" s="8" t="str">
        <f t="shared" si="9"/>
        <v/>
      </c>
      <c r="Z12" s="5">
        <f t="shared" si="29"/>
        <v>45451</v>
      </c>
      <c r="AA12" s="6" t="str">
        <f t="shared" si="10"/>
        <v>Sam</v>
      </c>
      <c r="AB12" s="17" t="str">
        <f>IFERROR(IF(VLOOKUP(Z12,Fériés!$B$4:$B$16,1,0)=Z12,"Férié",""),"")</f>
        <v/>
      </c>
      <c r="AC12" s="8" t="str">
        <f t="shared" si="11"/>
        <v/>
      </c>
      <c r="AE12" s="5">
        <f t="shared" si="30"/>
        <v>45481</v>
      </c>
      <c r="AF12" s="6" t="str">
        <f t="shared" si="12"/>
        <v>Lun</v>
      </c>
      <c r="AG12" s="17" t="str">
        <f>IFERROR(IF(VLOOKUP(AE12,Fériés!$B$4:$B$16,1,0)=AE12,"Férié",""),"")</f>
        <v/>
      </c>
      <c r="AH12" s="8">
        <f t="shared" si="13"/>
        <v>28</v>
      </c>
      <c r="AJ12" s="5">
        <f t="shared" si="31"/>
        <v>45512</v>
      </c>
      <c r="AK12" s="6" t="str">
        <f t="shared" si="14"/>
        <v>Jeu</v>
      </c>
      <c r="AL12" s="17" t="str">
        <f>IFERROR(IF(VLOOKUP(AJ12,Fériés!$B$4:$B$16,1,0)=AJ12,"Férié",""),"")</f>
        <v/>
      </c>
      <c r="AM12" s="8" t="str">
        <f t="shared" si="15"/>
        <v/>
      </c>
      <c r="AO12" s="5">
        <f t="shared" si="32"/>
        <v>45543</v>
      </c>
      <c r="AP12" s="6" t="str">
        <f t="shared" si="16"/>
        <v>Dim</v>
      </c>
      <c r="AQ12" s="17" t="str">
        <f>IFERROR(IF(VLOOKUP(AO12,Fériés!$B$4:$B$16,1,0)=AO12,"Férié",""),"")</f>
        <v/>
      </c>
      <c r="AR12" s="8" t="str">
        <f t="shared" si="17"/>
        <v/>
      </c>
      <c r="AT12" s="5">
        <f t="shared" si="33"/>
        <v>45573</v>
      </c>
      <c r="AU12" s="6" t="str">
        <f t="shared" si="18"/>
        <v>Mar</v>
      </c>
      <c r="AV12" s="17" t="str">
        <f>IFERROR(IF(VLOOKUP(AT12,Fériés!$B$4:$B$16,1,0)=AT12,"Férié",""),"")</f>
        <v/>
      </c>
      <c r="AW12" s="8" t="str">
        <f t="shared" si="19"/>
        <v/>
      </c>
      <c r="AY12" s="5">
        <f t="shared" si="34"/>
        <v>45604</v>
      </c>
      <c r="AZ12" s="6" t="str">
        <f t="shared" si="20"/>
        <v>Ven</v>
      </c>
      <c r="BA12" s="17" t="str">
        <f>IFERROR(IF(VLOOKUP(AY12,Fériés!$B$4:$B$16,1,0)=AY12,"Férié",""),"")</f>
        <v/>
      </c>
      <c r="BB12" s="8" t="str">
        <f t="shared" si="21"/>
        <v/>
      </c>
      <c r="BD12" s="5">
        <f t="shared" si="35"/>
        <v>45634</v>
      </c>
      <c r="BE12" s="6" t="str">
        <f t="shared" si="22"/>
        <v>Dim</v>
      </c>
      <c r="BF12" s="17" t="str">
        <f>IFERROR(IF(VLOOKUP(BD12,Fériés!$B$4:$B$16,1,0)=BD12,"Férié",""),"")</f>
        <v/>
      </c>
      <c r="BG12" s="8" t="str">
        <f t="shared" si="23"/>
        <v/>
      </c>
    </row>
    <row r="13" spans="1:59" x14ac:dyDescent="0.25">
      <c r="A13" s="5">
        <f t="shared" si="24"/>
        <v>45300</v>
      </c>
      <c r="B13" s="6" t="str">
        <f t="shared" si="0"/>
        <v>Mar</v>
      </c>
      <c r="C13" s="17" t="str">
        <f>IFERROR(IF(VLOOKUP(A13,Fériés!$B$4:$B$16,1,0)=A13,"Férié",""),"")</f>
        <v/>
      </c>
      <c r="D13" s="15" t="str">
        <f t="shared" si="1"/>
        <v/>
      </c>
      <c r="F13" s="5">
        <f t="shared" si="25"/>
        <v>45331</v>
      </c>
      <c r="G13" s="6" t="str">
        <f t="shared" si="2"/>
        <v>Ven</v>
      </c>
      <c r="H13" s="17" t="str">
        <f>IFERROR(IF(VLOOKUP(F13,Fériés!$B$4:$B$16,1,0)=F13,"Férié",""),"")</f>
        <v/>
      </c>
      <c r="I13" s="8" t="str">
        <f t="shared" si="3"/>
        <v/>
      </c>
      <c r="K13" s="5">
        <f t="shared" si="26"/>
        <v>45360</v>
      </c>
      <c r="L13" s="6" t="str">
        <f t="shared" si="4"/>
        <v>Sam</v>
      </c>
      <c r="M13" s="17" t="str">
        <f>IFERROR(IF(VLOOKUP(K13,Fériés!$B$4:$B$16,1,0)=K13,"Férié",""),"")</f>
        <v/>
      </c>
      <c r="N13" s="8" t="str">
        <f t="shared" si="5"/>
        <v/>
      </c>
      <c r="P13" s="5">
        <f t="shared" si="27"/>
        <v>45391</v>
      </c>
      <c r="Q13" s="6" t="str">
        <f t="shared" si="6"/>
        <v>Mar</v>
      </c>
      <c r="R13" s="17" t="str">
        <f>IFERROR(IF(VLOOKUP(P13,Fériés!$B$4:$B$16,1,0)=P13,"Férié",""),"")</f>
        <v/>
      </c>
      <c r="S13" s="8" t="str">
        <f t="shared" si="7"/>
        <v/>
      </c>
      <c r="U13" s="5">
        <f t="shared" si="28"/>
        <v>45421</v>
      </c>
      <c r="V13" s="6" t="str">
        <f t="shared" si="8"/>
        <v>Jeu</v>
      </c>
      <c r="W13" s="17" t="str">
        <f>IFERROR(IF(VLOOKUP(U13,Fériés!$B$4:$B$16,1,0)=U13,"Férié",""),"")</f>
        <v>Férié</v>
      </c>
      <c r="X13" s="8" t="str">
        <f t="shared" si="9"/>
        <v/>
      </c>
      <c r="Z13" s="5">
        <f t="shared" si="29"/>
        <v>45452</v>
      </c>
      <c r="AA13" s="6" t="str">
        <f t="shared" si="10"/>
        <v>Dim</v>
      </c>
      <c r="AB13" s="17" t="str">
        <f>IFERROR(IF(VLOOKUP(Z13,Fériés!$B$4:$B$16,1,0)=Z13,"Férié",""),"")</f>
        <v/>
      </c>
      <c r="AC13" s="8" t="str">
        <f t="shared" si="11"/>
        <v/>
      </c>
      <c r="AE13" s="5">
        <f t="shared" si="30"/>
        <v>45482</v>
      </c>
      <c r="AF13" s="6" t="str">
        <f t="shared" si="12"/>
        <v>Mar</v>
      </c>
      <c r="AG13" s="17" t="str">
        <f>IFERROR(IF(VLOOKUP(AE13,Fériés!$B$4:$B$16,1,0)=AE13,"Férié",""),"")</f>
        <v/>
      </c>
      <c r="AH13" s="8" t="str">
        <f t="shared" si="13"/>
        <v/>
      </c>
      <c r="AJ13" s="5">
        <f t="shared" si="31"/>
        <v>45513</v>
      </c>
      <c r="AK13" s="6" t="str">
        <f t="shared" si="14"/>
        <v>Ven</v>
      </c>
      <c r="AL13" s="17" t="str">
        <f>IFERROR(IF(VLOOKUP(AJ13,Fériés!$B$4:$B$16,1,0)=AJ13,"Férié",""),"")</f>
        <v/>
      </c>
      <c r="AM13" s="8" t="str">
        <f t="shared" si="15"/>
        <v/>
      </c>
      <c r="AO13" s="5">
        <f t="shared" si="32"/>
        <v>45544</v>
      </c>
      <c r="AP13" s="6" t="str">
        <f t="shared" si="16"/>
        <v>Lun</v>
      </c>
      <c r="AQ13" s="17" t="str">
        <f>IFERROR(IF(VLOOKUP(AO13,Fériés!$B$4:$B$16,1,0)=AO13,"Férié",""),"")</f>
        <v/>
      </c>
      <c r="AR13" s="8">
        <f t="shared" si="17"/>
        <v>37</v>
      </c>
      <c r="AT13" s="5">
        <f t="shared" si="33"/>
        <v>45574</v>
      </c>
      <c r="AU13" s="6" t="str">
        <f t="shared" si="18"/>
        <v>Mer</v>
      </c>
      <c r="AV13" s="17" t="str">
        <f>IFERROR(IF(VLOOKUP(AT13,Fériés!$B$4:$B$16,1,0)=AT13,"Férié",""),"")</f>
        <v/>
      </c>
      <c r="AW13" s="8" t="str">
        <f t="shared" si="19"/>
        <v/>
      </c>
      <c r="AY13" s="5">
        <f t="shared" si="34"/>
        <v>45605</v>
      </c>
      <c r="AZ13" s="6" t="str">
        <f t="shared" si="20"/>
        <v>Sam</v>
      </c>
      <c r="BA13" s="17" t="str">
        <f>IFERROR(IF(VLOOKUP(AY13,Fériés!$B$4:$B$16,1,0)=AY13,"Férié",""),"")</f>
        <v/>
      </c>
      <c r="BB13" s="8" t="str">
        <f t="shared" si="21"/>
        <v/>
      </c>
      <c r="BD13" s="5">
        <f t="shared" si="35"/>
        <v>45635</v>
      </c>
      <c r="BE13" s="6" t="str">
        <f t="shared" si="22"/>
        <v>Lun</v>
      </c>
      <c r="BF13" s="17" t="str">
        <f>IFERROR(IF(VLOOKUP(BD13,Fériés!$B$4:$B$16,1,0)=BD13,"Férié",""),"")</f>
        <v/>
      </c>
      <c r="BG13" s="8">
        <f t="shared" si="23"/>
        <v>50</v>
      </c>
    </row>
    <row r="14" spans="1:59" x14ac:dyDescent="0.25">
      <c r="A14" s="5">
        <f t="shared" si="24"/>
        <v>45301</v>
      </c>
      <c r="B14" s="6" t="str">
        <f t="shared" si="0"/>
        <v>Mer</v>
      </c>
      <c r="C14" s="17" t="str">
        <f>IFERROR(IF(VLOOKUP(A14,Fériés!$B$4:$B$16,1,0)=A14,"Férié",""),"")</f>
        <v/>
      </c>
      <c r="D14" s="15" t="str">
        <f t="shared" si="1"/>
        <v/>
      </c>
      <c r="F14" s="5">
        <f t="shared" si="25"/>
        <v>45332</v>
      </c>
      <c r="G14" s="6" t="str">
        <f t="shared" si="2"/>
        <v>Sam</v>
      </c>
      <c r="H14" s="17" t="str">
        <f>IFERROR(IF(VLOOKUP(F14,Fériés!$B$4:$B$16,1,0)=F14,"Férié",""),"")</f>
        <v/>
      </c>
      <c r="I14" s="8" t="str">
        <f t="shared" si="3"/>
        <v/>
      </c>
      <c r="K14" s="5">
        <f t="shared" si="26"/>
        <v>45361</v>
      </c>
      <c r="L14" s="6" t="str">
        <f t="shared" si="4"/>
        <v>Dim</v>
      </c>
      <c r="M14" s="17" t="str">
        <f>IFERROR(IF(VLOOKUP(K14,Fériés!$B$4:$B$16,1,0)=K14,"Férié",""),"")</f>
        <v/>
      </c>
      <c r="N14" s="8" t="str">
        <f t="shared" si="5"/>
        <v/>
      </c>
      <c r="P14" s="5">
        <f t="shared" si="27"/>
        <v>45392</v>
      </c>
      <c r="Q14" s="6" t="str">
        <f t="shared" si="6"/>
        <v>Mer</v>
      </c>
      <c r="R14" s="17" t="str">
        <f>IFERROR(IF(VLOOKUP(P14,Fériés!$B$4:$B$16,1,0)=P14,"Férié",""),"")</f>
        <v/>
      </c>
      <c r="S14" s="8" t="str">
        <f t="shared" si="7"/>
        <v/>
      </c>
      <c r="U14" s="5">
        <f t="shared" si="28"/>
        <v>45422</v>
      </c>
      <c r="V14" s="6" t="str">
        <f t="shared" si="8"/>
        <v>Ven</v>
      </c>
      <c r="W14" s="17" t="str">
        <f>IFERROR(IF(VLOOKUP(U14,Fériés!$B$4:$B$16,1,0)=U14,"Férié",""),"")</f>
        <v/>
      </c>
      <c r="X14" s="8" t="str">
        <f t="shared" si="9"/>
        <v/>
      </c>
      <c r="Z14" s="5">
        <f t="shared" si="29"/>
        <v>45453</v>
      </c>
      <c r="AA14" s="6" t="str">
        <f t="shared" si="10"/>
        <v>Lun</v>
      </c>
      <c r="AB14" s="17" t="str">
        <f>IFERROR(IF(VLOOKUP(Z14,Fériés!$B$4:$B$16,1,0)=Z14,"Férié",""),"")</f>
        <v/>
      </c>
      <c r="AC14" s="8">
        <f t="shared" si="11"/>
        <v>24</v>
      </c>
      <c r="AE14" s="5">
        <f t="shared" si="30"/>
        <v>45483</v>
      </c>
      <c r="AF14" s="6" t="str">
        <f t="shared" si="12"/>
        <v>Mer</v>
      </c>
      <c r="AG14" s="17" t="str">
        <f>IFERROR(IF(VLOOKUP(AE14,Fériés!$B$4:$B$16,1,0)=AE14,"Férié",""),"")</f>
        <v/>
      </c>
      <c r="AH14" s="8" t="str">
        <f t="shared" si="13"/>
        <v/>
      </c>
      <c r="AJ14" s="5">
        <f t="shared" si="31"/>
        <v>45514</v>
      </c>
      <c r="AK14" s="6" t="str">
        <f t="shared" si="14"/>
        <v>Sam</v>
      </c>
      <c r="AL14" s="17" t="str">
        <f>IFERROR(IF(VLOOKUP(AJ14,Fériés!$B$4:$B$16,1,0)=AJ14,"Férié",""),"")</f>
        <v/>
      </c>
      <c r="AM14" s="8" t="str">
        <f t="shared" si="15"/>
        <v/>
      </c>
      <c r="AO14" s="5">
        <f t="shared" si="32"/>
        <v>45545</v>
      </c>
      <c r="AP14" s="6" t="str">
        <f t="shared" si="16"/>
        <v>Mar</v>
      </c>
      <c r="AQ14" s="17" t="str">
        <f>IFERROR(IF(VLOOKUP(AO14,Fériés!$B$4:$B$16,1,0)=AO14,"Férié",""),"")</f>
        <v/>
      </c>
      <c r="AR14" s="8" t="str">
        <f t="shared" si="17"/>
        <v/>
      </c>
      <c r="AT14" s="5">
        <f t="shared" si="33"/>
        <v>45575</v>
      </c>
      <c r="AU14" s="6" t="str">
        <f t="shared" si="18"/>
        <v>Jeu</v>
      </c>
      <c r="AV14" s="17" t="str">
        <f>IFERROR(IF(VLOOKUP(AT14,Fériés!$B$4:$B$16,1,0)=AT14,"Férié",""),"")</f>
        <v/>
      </c>
      <c r="AW14" s="8" t="str">
        <f t="shared" si="19"/>
        <v/>
      </c>
      <c r="AY14" s="5">
        <f t="shared" si="34"/>
        <v>45606</v>
      </c>
      <c r="AZ14" s="6" t="str">
        <f t="shared" si="20"/>
        <v>Dim</v>
      </c>
      <c r="BA14" s="17" t="str">
        <f>IFERROR(IF(VLOOKUP(AY14,Fériés!$B$4:$B$16,1,0)=AY14,"Férié",""),"")</f>
        <v/>
      </c>
      <c r="BB14" s="8" t="str">
        <f t="shared" si="21"/>
        <v/>
      </c>
      <c r="BD14" s="5">
        <f t="shared" si="35"/>
        <v>45636</v>
      </c>
      <c r="BE14" s="6" t="str">
        <f t="shared" si="22"/>
        <v>Mar</v>
      </c>
      <c r="BF14" s="17" t="str">
        <f>IFERROR(IF(VLOOKUP(BD14,Fériés!$B$4:$B$16,1,0)=BD14,"Férié",""),"")</f>
        <v/>
      </c>
      <c r="BG14" s="8" t="str">
        <f t="shared" si="23"/>
        <v/>
      </c>
    </row>
    <row r="15" spans="1:59" x14ac:dyDescent="0.25">
      <c r="A15" s="5">
        <f t="shared" si="24"/>
        <v>45302</v>
      </c>
      <c r="B15" s="6" t="str">
        <f t="shared" si="0"/>
        <v>Jeu</v>
      </c>
      <c r="C15" s="17" t="str">
        <f>IFERROR(IF(VLOOKUP(A15,Fériés!$B$4:$B$16,1,0)=A15,"Férié",""),"")</f>
        <v/>
      </c>
      <c r="D15" s="15" t="str">
        <f t="shared" si="1"/>
        <v/>
      </c>
      <c r="F15" s="5">
        <f t="shared" si="25"/>
        <v>45333</v>
      </c>
      <c r="G15" s="6" t="str">
        <f t="shared" si="2"/>
        <v>Dim</v>
      </c>
      <c r="H15" s="17" t="str">
        <f>IFERROR(IF(VLOOKUP(F15,Fériés!$B$4:$B$16,1,0)=F15,"Férié",""),"")</f>
        <v/>
      </c>
      <c r="I15" s="8" t="str">
        <f t="shared" si="3"/>
        <v/>
      </c>
      <c r="K15" s="5">
        <f t="shared" si="26"/>
        <v>45362</v>
      </c>
      <c r="L15" s="6" t="str">
        <f t="shared" si="4"/>
        <v>Lun</v>
      </c>
      <c r="M15" s="17" t="str">
        <f>IFERROR(IF(VLOOKUP(K15,Fériés!$B$4:$B$16,1,0)=K15,"Férié",""),"")</f>
        <v/>
      </c>
      <c r="N15" s="8">
        <f t="shared" si="5"/>
        <v>11</v>
      </c>
      <c r="P15" s="5">
        <f t="shared" si="27"/>
        <v>45393</v>
      </c>
      <c r="Q15" s="6" t="str">
        <f t="shared" si="6"/>
        <v>Jeu</v>
      </c>
      <c r="R15" s="17" t="str">
        <f>IFERROR(IF(VLOOKUP(P15,Fériés!$B$4:$B$16,1,0)=P15,"Férié",""),"")</f>
        <v/>
      </c>
      <c r="S15" s="8" t="str">
        <f t="shared" si="7"/>
        <v/>
      </c>
      <c r="U15" s="5">
        <f t="shared" si="28"/>
        <v>45423</v>
      </c>
      <c r="V15" s="6" t="str">
        <f t="shared" si="8"/>
        <v>Sam</v>
      </c>
      <c r="W15" s="17" t="str">
        <f>IFERROR(IF(VLOOKUP(U15,Fériés!$B$4:$B$16,1,0)=U15,"Férié",""),"")</f>
        <v/>
      </c>
      <c r="X15" s="8" t="str">
        <f t="shared" si="9"/>
        <v/>
      </c>
      <c r="Z15" s="5">
        <f t="shared" si="29"/>
        <v>45454</v>
      </c>
      <c r="AA15" s="6" t="str">
        <f t="shared" si="10"/>
        <v>Mar</v>
      </c>
      <c r="AB15" s="17" t="str">
        <f>IFERROR(IF(VLOOKUP(Z15,Fériés!$B$4:$B$16,1,0)=Z15,"Férié",""),"")</f>
        <v/>
      </c>
      <c r="AC15" s="8" t="str">
        <f t="shared" si="11"/>
        <v/>
      </c>
      <c r="AE15" s="5">
        <f t="shared" si="30"/>
        <v>45484</v>
      </c>
      <c r="AF15" s="6" t="str">
        <f t="shared" si="12"/>
        <v>Jeu</v>
      </c>
      <c r="AG15" s="17" t="str">
        <f>IFERROR(IF(VLOOKUP(AE15,Fériés!$B$4:$B$16,1,0)=AE15,"Férié",""),"")</f>
        <v/>
      </c>
      <c r="AH15" s="8" t="str">
        <f t="shared" si="13"/>
        <v/>
      </c>
      <c r="AJ15" s="5">
        <f t="shared" si="31"/>
        <v>45515</v>
      </c>
      <c r="AK15" s="6" t="str">
        <f t="shared" si="14"/>
        <v>Dim</v>
      </c>
      <c r="AL15" s="17" t="str">
        <f>IFERROR(IF(VLOOKUP(AJ15,Fériés!$B$4:$B$16,1,0)=AJ15,"Férié",""),"")</f>
        <v/>
      </c>
      <c r="AM15" s="8" t="str">
        <f t="shared" si="15"/>
        <v/>
      </c>
      <c r="AO15" s="5">
        <f t="shared" si="32"/>
        <v>45546</v>
      </c>
      <c r="AP15" s="6" t="str">
        <f t="shared" si="16"/>
        <v>Mer</v>
      </c>
      <c r="AQ15" s="17" t="str">
        <f>IFERROR(IF(VLOOKUP(AO15,Fériés!$B$4:$B$16,1,0)=AO15,"Férié",""),"")</f>
        <v/>
      </c>
      <c r="AR15" s="8" t="str">
        <f t="shared" si="17"/>
        <v/>
      </c>
      <c r="AT15" s="5">
        <f t="shared" si="33"/>
        <v>45576</v>
      </c>
      <c r="AU15" s="6" t="str">
        <f t="shared" si="18"/>
        <v>Ven</v>
      </c>
      <c r="AV15" s="17" t="str">
        <f>IFERROR(IF(VLOOKUP(AT15,Fériés!$B$4:$B$16,1,0)=AT15,"Férié",""),"")</f>
        <v/>
      </c>
      <c r="AW15" s="8" t="str">
        <f t="shared" si="19"/>
        <v/>
      </c>
      <c r="AY15" s="5">
        <f t="shared" si="34"/>
        <v>45607</v>
      </c>
      <c r="AZ15" s="6" t="str">
        <f t="shared" si="20"/>
        <v>Lun</v>
      </c>
      <c r="BA15" s="17" t="str">
        <f>IFERROR(IF(VLOOKUP(AY15,Fériés!$B$4:$B$16,1,0)=AY15,"Férié",""),"")</f>
        <v>Férié</v>
      </c>
      <c r="BB15" s="8">
        <f t="shared" si="21"/>
        <v>46</v>
      </c>
      <c r="BD15" s="5">
        <f t="shared" si="35"/>
        <v>45637</v>
      </c>
      <c r="BE15" s="6" t="str">
        <f t="shared" si="22"/>
        <v>Mer</v>
      </c>
      <c r="BF15" s="17" t="str">
        <f>IFERROR(IF(VLOOKUP(BD15,Fériés!$B$4:$B$16,1,0)=BD15,"Férié",""),"")</f>
        <v/>
      </c>
      <c r="BG15" s="8" t="str">
        <f t="shared" si="23"/>
        <v/>
      </c>
    </row>
    <row r="16" spans="1:59" x14ac:dyDescent="0.25">
      <c r="A16" s="5">
        <f t="shared" si="24"/>
        <v>45303</v>
      </c>
      <c r="B16" s="6" t="str">
        <f t="shared" si="0"/>
        <v>Ven</v>
      </c>
      <c r="C16" s="17" t="str">
        <f>IFERROR(IF(VLOOKUP(A16,Fériés!$B$4:$B$16,1,0)=A16,"Férié",""),"")</f>
        <v/>
      </c>
      <c r="D16" s="15" t="str">
        <f t="shared" si="1"/>
        <v/>
      </c>
      <c r="F16" s="5">
        <f t="shared" si="25"/>
        <v>45334</v>
      </c>
      <c r="G16" s="6" t="str">
        <f t="shared" si="2"/>
        <v>Lun</v>
      </c>
      <c r="H16" s="17" t="str">
        <f>IFERROR(IF(VLOOKUP(F16,Fériés!$B$4:$B$16,1,0)=F16,"Férié",""),"")</f>
        <v/>
      </c>
      <c r="I16" s="8">
        <f t="shared" si="3"/>
        <v>7</v>
      </c>
      <c r="K16" s="5">
        <f t="shared" si="26"/>
        <v>45363</v>
      </c>
      <c r="L16" s="6" t="str">
        <f t="shared" si="4"/>
        <v>Mar</v>
      </c>
      <c r="M16" s="17" t="str">
        <f>IFERROR(IF(VLOOKUP(K16,Fériés!$B$4:$B$16,1,0)=K16,"Férié",""),"")</f>
        <v/>
      </c>
      <c r="N16" s="8" t="str">
        <f t="shared" si="5"/>
        <v/>
      </c>
      <c r="P16" s="5">
        <f t="shared" si="27"/>
        <v>45394</v>
      </c>
      <c r="Q16" s="6" t="str">
        <f t="shared" si="6"/>
        <v>Ven</v>
      </c>
      <c r="R16" s="17" t="str">
        <f>IFERROR(IF(VLOOKUP(P16,Fériés!$B$4:$B$16,1,0)=P16,"Férié",""),"")</f>
        <v/>
      </c>
      <c r="S16" s="8" t="str">
        <f t="shared" si="7"/>
        <v/>
      </c>
      <c r="U16" s="5">
        <f t="shared" si="28"/>
        <v>45424</v>
      </c>
      <c r="V16" s="6" t="str">
        <f t="shared" si="8"/>
        <v>Dim</v>
      </c>
      <c r="W16" s="17" t="str">
        <f>IFERROR(IF(VLOOKUP(U16,Fériés!$B$4:$B$16,1,0)=U16,"Férié",""),"")</f>
        <v/>
      </c>
      <c r="X16" s="8" t="str">
        <f t="shared" si="9"/>
        <v/>
      </c>
      <c r="Z16" s="5">
        <f t="shared" si="29"/>
        <v>45455</v>
      </c>
      <c r="AA16" s="6" t="str">
        <f t="shared" si="10"/>
        <v>Mer</v>
      </c>
      <c r="AB16" s="17" t="str">
        <f>IFERROR(IF(VLOOKUP(Z16,Fériés!$B$4:$B$16,1,0)=Z16,"Férié",""),"")</f>
        <v/>
      </c>
      <c r="AC16" s="8" t="str">
        <f t="shared" si="11"/>
        <v/>
      </c>
      <c r="AE16" s="5">
        <f t="shared" si="30"/>
        <v>45485</v>
      </c>
      <c r="AF16" s="6" t="str">
        <f t="shared" si="12"/>
        <v>Ven</v>
      </c>
      <c r="AG16" s="17" t="str">
        <f>IFERROR(IF(VLOOKUP(AE16,Fériés!$B$4:$B$16,1,0)=AE16,"Férié",""),"")</f>
        <v/>
      </c>
      <c r="AH16" s="8" t="str">
        <f t="shared" si="13"/>
        <v/>
      </c>
      <c r="AJ16" s="5">
        <f t="shared" si="31"/>
        <v>45516</v>
      </c>
      <c r="AK16" s="6" t="str">
        <f t="shared" si="14"/>
        <v>Lun</v>
      </c>
      <c r="AL16" s="17" t="str">
        <f>IFERROR(IF(VLOOKUP(AJ16,Fériés!$B$4:$B$16,1,0)=AJ16,"Férié",""),"")</f>
        <v/>
      </c>
      <c r="AM16" s="8">
        <f t="shared" si="15"/>
        <v>33</v>
      </c>
      <c r="AO16" s="5">
        <f t="shared" si="32"/>
        <v>45547</v>
      </c>
      <c r="AP16" s="6" t="str">
        <f t="shared" si="16"/>
        <v>Jeu</v>
      </c>
      <c r="AQ16" s="17" t="str">
        <f>IFERROR(IF(VLOOKUP(AO16,Fériés!$B$4:$B$16,1,0)=AO16,"Férié",""),"")</f>
        <v/>
      </c>
      <c r="AR16" s="8" t="str">
        <f t="shared" si="17"/>
        <v/>
      </c>
      <c r="AT16" s="5">
        <f t="shared" si="33"/>
        <v>45577</v>
      </c>
      <c r="AU16" s="6" t="str">
        <f t="shared" si="18"/>
        <v>Sam</v>
      </c>
      <c r="AV16" s="17" t="str">
        <f>IFERROR(IF(VLOOKUP(AT16,Fériés!$B$4:$B$16,1,0)=AT16,"Férié",""),"")</f>
        <v/>
      </c>
      <c r="AW16" s="8" t="str">
        <f t="shared" si="19"/>
        <v/>
      </c>
      <c r="AY16" s="5">
        <f t="shared" si="34"/>
        <v>45608</v>
      </c>
      <c r="AZ16" s="6" t="str">
        <f t="shared" si="20"/>
        <v>Mar</v>
      </c>
      <c r="BA16" s="17" t="str">
        <f>IFERROR(IF(VLOOKUP(AY16,Fériés!$B$4:$B$16,1,0)=AY16,"Férié",""),"")</f>
        <v/>
      </c>
      <c r="BB16" s="8" t="str">
        <f t="shared" si="21"/>
        <v/>
      </c>
      <c r="BD16" s="5">
        <f t="shared" si="35"/>
        <v>45638</v>
      </c>
      <c r="BE16" s="6" t="str">
        <f t="shared" si="22"/>
        <v>Jeu</v>
      </c>
      <c r="BF16" s="17" t="str">
        <f>IFERROR(IF(VLOOKUP(BD16,Fériés!$B$4:$B$16,1,0)=BD16,"Férié",""),"")</f>
        <v/>
      </c>
      <c r="BG16" s="8" t="str">
        <f t="shared" si="23"/>
        <v/>
      </c>
    </row>
    <row r="17" spans="1:59" x14ac:dyDescent="0.25">
      <c r="A17" s="5">
        <f t="shared" si="24"/>
        <v>45304</v>
      </c>
      <c r="B17" s="6" t="str">
        <f t="shared" si="0"/>
        <v>Sam</v>
      </c>
      <c r="C17" s="17" t="str">
        <f>IFERROR(IF(VLOOKUP(A17,Fériés!$B$4:$B$16,1,0)=A17,"Férié",""),"")</f>
        <v/>
      </c>
      <c r="D17" s="15" t="str">
        <f t="shared" si="1"/>
        <v/>
      </c>
      <c r="F17" s="5">
        <f t="shared" si="25"/>
        <v>45335</v>
      </c>
      <c r="G17" s="6" t="str">
        <f t="shared" si="2"/>
        <v>Mar</v>
      </c>
      <c r="H17" s="17" t="str">
        <f>IFERROR(IF(VLOOKUP(F17,Fériés!$B$4:$B$16,1,0)=F17,"Férié",""),"")</f>
        <v/>
      </c>
      <c r="I17" s="8" t="str">
        <f t="shared" si="3"/>
        <v/>
      </c>
      <c r="K17" s="5">
        <f t="shared" si="26"/>
        <v>45364</v>
      </c>
      <c r="L17" s="6" t="str">
        <f t="shared" si="4"/>
        <v>Mer</v>
      </c>
      <c r="M17" s="17" t="str">
        <f>IFERROR(IF(VLOOKUP(K17,Fériés!$B$4:$B$16,1,0)=K17,"Férié",""),"")</f>
        <v/>
      </c>
      <c r="N17" s="8" t="str">
        <f t="shared" si="5"/>
        <v/>
      </c>
      <c r="P17" s="5">
        <f t="shared" si="27"/>
        <v>45395</v>
      </c>
      <c r="Q17" s="6" t="str">
        <f t="shared" si="6"/>
        <v>Sam</v>
      </c>
      <c r="R17" s="17" t="str">
        <f>IFERROR(IF(VLOOKUP(P17,Fériés!$B$4:$B$16,1,0)=P17,"Férié",""),"")</f>
        <v/>
      </c>
      <c r="S17" s="8" t="str">
        <f t="shared" si="7"/>
        <v/>
      </c>
      <c r="U17" s="5">
        <f t="shared" si="28"/>
        <v>45425</v>
      </c>
      <c r="V17" s="6" t="str">
        <f t="shared" si="8"/>
        <v>Lun</v>
      </c>
      <c r="W17" s="17" t="str">
        <f>IFERROR(IF(VLOOKUP(U17,Fériés!$B$4:$B$16,1,0)=U17,"Férié",""),"")</f>
        <v/>
      </c>
      <c r="X17" s="8">
        <f t="shared" si="9"/>
        <v>20</v>
      </c>
      <c r="Z17" s="5">
        <f t="shared" si="29"/>
        <v>45456</v>
      </c>
      <c r="AA17" s="6" t="str">
        <f t="shared" si="10"/>
        <v>Jeu</v>
      </c>
      <c r="AB17" s="17" t="str">
        <f>IFERROR(IF(VLOOKUP(Z17,Fériés!$B$4:$B$16,1,0)=Z17,"Férié",""),"")</f>
        <v/>
      </c>
      <c r="AC17" s="8" t="str">
        <f t="shared" si="11"/>
        <v/>
      </c>
      <c r="AE17" s="5">
        <f t="shared" si="30"/>
        <v>45486</v>
      </c>
      <c r="AF17" s="6" t="str">
        <f t="shared" si="12"/>
        <v>Sam</v>
      </c>
      <c r="AG17" s="17" t="str">
        <f>IFERROR(IF(VLOOKUP(AE17,Fériés!$B$4:$B$16,1,0)=AE17,"Férié",""),"")</f>
        <v/>
      </c>
      <c r="AH17" s="8" t="str">
        <f t="shared" si="13"/>
        <v/>
      </c>
      <c r="AJ17" s="5">
        <f t="shared" si="31"/>
        <v>45517</v>
      </c>
      <c r="AK17" s="6" t="str">
        <f t="shared" si="14"/>
        <v>Mar</v>
      </c>
      <c r="AL17" s="17" t="str">
        <f>IFERROR(IF(VLOOKUP(AJ17,Fériés!$B$4:$B$16,1,0)=AJ17,"Férié",""),"")</f>
        <v/>
      </c>
      <c r="AM17" s="8" t="str">
        <f t="shared" si="15"/>
        <v/>
      </c>
      <c r="AO17" s="5">
        <f t="shared" si="32"/>
        <v>45548</v>
      </c>
      <c r="AP17" s="6" t="str">
        <f t="shared" si="16"/>
        <v>Ven</v>
      </c>
      <c r="AQ17" s="17" t="str">
        <f>IFERROR(IF(VLOOKUP(AO17,Fériés!$B$4:$B$16,1,0)=AO17,"Férié",""),"")</f>
        <v/>
      </c>
      <c r="AR17" s="8" t="str">
        <f t="shared" si="17"/>
        <v/>
      </c>
      <c r="AT17" s="5">
        <f t="shared" si="33"/>
        <v>45578</v>
      </c>
      <c r="AU17" s="6" t="str">
        <f t="shared" si="18"/>
        <v>Dim</v>
      </c>
      <c r="AV17" s="17" t="str">
        <f>IFERROR(IF(VLOOKUP(AT17,Fériés!$B$4:$B$16,1,0)=AT17,"Férié",""),"")</f>
        <v/>
      </c>
      <c r="AW17" s="8" t="str">
        <f t="shared" si="19"/>
        <v/>
      </c>
      <c r="AY17" s="5">
        <f t="shared" si="34"/>
        <v>45609</v>
      </c>
      <c r="AZ17" s="6" t="str">
        <f t="shared" si="20"/>
        <v>Mer</v>
      </c>
      <c r="BA17" s="17" t="str">
        <f>IFERROR(IF(VLOOKUP(AY17,Fériés!$B$4:$B$16,1,0)=AY17,"Férié",""),"")</f>
        <v/>
      </c>
      <c r="BB17" s="8" t="str">
        <f t="shared" si="21"/>
        <v/>
      </c>
      <c r="BD17" s="5">
        <f t="shared" si="35"/>
        <v>45639</v>
      </c>
      <c r="BE17" s="6" t="str">
        <f t="shared" si="22"/>
        <v>Ven</v>
      </c>
      <c r="BF17" s="17" t="str">
        <f>IFERROR(IF(VLOOKUP(BD17,Fériés!$B$4:$B$16,1,0)=BD17,"Férié",""),"")</f>
        <v/>
      </c>
      <c r="BG17" s="8" t="str">
        <f t="shared" si="23"/>
        <v/>
      </c>
    </row>
    <row r="18" spans="1:59" x14ac:dyDescent="0.25">
      <c r="A18" s="5">
        <f t="shared" si="24"/>
        <v>45305</v>
      </c>
      <c r="B18" s="6" t="str">
        <f t="shared" si="0"/>
        <v>Dim</v>
      </c>
      <c r="C18" s="17" t="str">
        <f>IFERROR(IF(VLOOKUP(A18,Fériés!$B$4:$B$16,1,0)=A18,"Férié",""),"")</f>
        <v/>
      </c>
      <c r="D18" s="15" t="str">
        <f t="shared" si="1"/>
        <v/>
      </c>
      <c r="F18" s="5">
        <f t="shared" si="25"/>
        <v>45336</v>
      </c>
      <c r="G18" s="6" t="str">
        <f t="shared" si="2"/>
        <v>Mer</v>
      </c>
      <c r="H18" s="17" t="str">
        <f>IFERROR(IF(VLOOKUP(F18,Fériés!$B$4:$B$16,1,0)=F18,"Férié",""),"")</f>
        <v/>
      </c>
      <c r="I18" s="8" t="str">
        <f t="shared" si="3"/>
        <v/>
      </c>
      <c r="K18" s="5">
        <f t="shared" si="26"/>
        <v>45365</v>
      </c>
      <c r="L18" s="6" t="str">
        <f t="shared" si="4"/>
        <v>Jeu</v>
      </c>
      <c r="M18" s="17" t="str">
        <f>IFERROR(IF(VLOOKUP(K18,Fériés!$B$4:$B$16,1,0)=K18,"Férié",""),"")</f>
        <v/>
      </c>
      <c r="N18" s="8" t="str">
        <f t="shared" si="5"/>
        <v/>
      </c>
      <c r="P18" s="5">
        <f t="shared" si="27"/>
        <v>45396</v>
      </c>
      <c r="Q18" s="6" t="str">
        <f t="shared" si="6"/>
        <v>Dim</v>
      </c>
      <c r="R18" s="17" t="str">
        <f>IFERROR(IF(VLOOKUP(P18,Fériés!$B$4:$B$16,1,0)=P18,"Férié",""),"")</f>
        <v/>
      </c>
      <c r="S18" s="8" t="str">
        <f t="shared" si="7"/>
        <v/>
      </c>
      <c r="U18" s="5">
        <f t="shared" si="28"/>
        <v>45426</v>
      </c>
      <c r="V18" s="6" t="str">
        <f t="shared" si="8"/>
        <v>Mar</v>
      </c>
      <c r="W18" s="17" t="str">
        <f>IFERROR(IF(VLOOKUP(U18,Fériés!$B$4:$B$16,1,0)=U18,"Férié",""),"")</f>
        <v/>
      </c>
      <c r="X18" s="8" t="str">
        <f t="shared" si="9"/>
        <v/>
      </c>
      <c r="Z18" s="5">
        <f t="shared" si="29"/>
        <v>45457</v>
      </c>
      <c r="AA18" s="6" t="str">
        <f t="shared" si="10"/>
        <v>Ven</v>
      </c>
      <c r="AB18" s="17" t="str">
        <f>IFERROR(IF(VLOOKUP(Z18,Fériés!$B$4:$B$16,1,0)=Z18,"Férié",""),"")</f>
        <v/>
      </c>
      <c r="AC18" s="8" t="str">
        <f t="shared" si="11"/>
        <v/>
      </c>
      <c r="AE18" s="5">
        <f t="shared" si="30"/>
        <v>45487</v>
      </c>
      <c r="AF18" s="6" t="str">
        <f t="shared" si="12"/>
        <v>Dim</v>
      </c>
      <c r="AG18" s="17" t="str">
        <f>IFERROR(IF(VLOOKUP(AE18,Fériés!$B$4:$B$16,1,0)=AE18,"Férié",""),"")</f>
        <v>Férié</v>
      </c>
      <c r="AH18" s="8" t="str">
        <f t="shared" si="13"/>
        <v/>
      </c>
      <c r="AJ18" s="5">
        <f t="shared" si="31"/>
        <v>45518</v>
      </c>
      <c r="AK18" s="6" t="str">
        <f t="shared" si="14"/>
        <v>Mer</v>
      </c>
      <c r="AL18" s="17" t="str">
        <f>IFERROR(IF(VLOOKUP(AJ18,Fériés!$B$4:$B$16,1,0)=AJ18,"Férié",""),"")</f>
        <v/>
      </c>
      <c r="AM18" s="8" t="str">
        <f t="shared" si="15"/>
        <v/>
      </c>
      <c r="AO18" s="5">
        <f t="shared" si="32"/>
        <v>45549</v>
      </c>
      <c r="AP18" s="6" t="str">
        <f t="shared" si="16"/>
        <v>Sam</v>
      </c>
      <c r="AQ18" s="17" t="str">
        <f>IFERROR(IF(VLOOKUP(AO18,Fériés!$B$4:$B$16,1,0)=AO18,"Férié",""),"")</f>
        <v/>
      </c>
      <c r="AR18" s="8" t="str">
        <f t="shared" si="17"/>
        <v/>
      </c>
      <c r="AT18" s="5">
        <f t="shared" si="33"/>
        <v>45579</v>
      </c>
      <c r="AU18" s="6" t="str">
        <f t="shared" si="18"/>
        <v>Lun</v>
      </c>
      <c r="AV18" s="17" t="str">
        <f>IFERROR(IF(VLOOKUP(AT18,Fériés!$B$4:$B$16,1,0)=AT18,"Férié",""),"")</f>
        <v/>
      </c>
      <c r="AW18" s="8">
        <f t="shared" si="19"/>
        <v>42</v>
      </c>
      <c r="AY18" s="5">
        <f t="shared" si="34"/>
        <v>45610</v>
      </c>
      <c r="AZ18" s="6" t="str">
        <f t="shared" si="20"/>
        <v>Jeu</v>
      </c>
      <c r="BA18" s="17" t="str">
        <f>IFERROR(IF(VLOOKUP(AY18,Fériés!$B$4:$B$16,1,0)=AY18,"Férié",""),"")</f>
        <v/>
      </c>
      <c r="BB18" s="8" t="str">
        <f t="shared" si="21"/>
        <v/>
      </c>
      <c r="BD18" s="5">
        <f t="shared" si="35"/>
        <v>45640</v>
      </c>
      <c r="BE18" s="6" t="str">
        <f t="shared" si="22"/>
        <v>Sam</v>
      </c>
      <c r="BF18" s="17" t="str">
        <f>IFERROR(IF(VLOOKUP(BD18,Fériés!$B$4:$B$16,1,0)=BD18,"Férié",""),"")</f>
        <v/>
      </c>
      <c r="BG18" s="8" t="str">
        <f t="shared" si="23"/>
        <v/>
      </c>
    </row>
    <row r="19" spans="1:59" x14ac:dyDescent="0.25">
      <c r="A19" s="5">
        <f t="shared" si="24"/>
        <v>45306</v>
      </c>
      <c r="B19" s="6" t="str">
        <f t="shared" si="0"/>
        <v>Lun</v>
      </c>
      <c r="C19" s="17" t="str">
        <f>IFERROR(IF(VLOOKUP(A19,Fériés!$B$4:$B$16,1,0)=A19,"Férié",""),"")</f>
        <v/>
      </c>
      <c r="D19" s="15">
        <f t="shared" si="1"/>
        <v>3</v>
      </c>
      <c r="F19" s="5">
        <f t="shared" si="25"/>
        <v>45337</v>
      </c>
      <c r="G19" s="6" t="str">
        <f t="shared" si="2"/>
        <v>Jeu</v>
      </c>
      <c r="H19" s="17" t="str">
        <f>IFERROR(IF(VLOOKUP(F19,Fériés!$B$4:$B$16,1,0)=F19,"Férié",""),"")</f>
        <v/>
      </c>
      <c r="I19" s="8" t="str">
        <f t="shared" si="3"/>
        <v/>
      </c>
      <c r="K19" s="5">
        <f t="shared" si="26"/>
        <v>45366</v>
      </c>
      <c r="L19" s="6" t="str">
        <f t="shared" si="4"/>
        <v>Ven</v>
      </c>
      <c r="M19" s="17" t="str">
        <f>IFERROR(IF(VLOOKUP(K19,Fériés!$B$4:$B$16,1,0)=K19,"Férié",""),"")</f>
        <v/>
      </c>
      <c r="N19" s="8" t="str">
        <f t="shared" si="5"/>
        <v/>
      </c>
      <c r="P19" s="5">
        <f t="shared" si="27"/>
        <v>45397</v>
      </c>
      <c r="Q19" s="6" t="str">
        <f t="shared" si="6"/>
        <v>Lun</v>
      </c>
      <c r="R19" s="17" t="str">
        <f>IFERROR(IF(VLOOKUP(P19,Fériés!$B$4:$B$16,1,0)=P19,"Férié",""),"")</f>
        <v/>
      </c>
      <c r="S19" s="8">
        <f t="shared" si="7"/>
        <v>16</v>
      </c>
      <c r="U19" s="5">
        <f t="shared" si="28"/>
        <v>45427</v>
      </c>
      <c r="V19" s="6" t="str">
        <f t="shared" si="8"/>
        <v>Mer</v>
      </c>
      <c r="W19" s="17" t="str">
        <f>IFERROR(IF(VLOOKUP(U19,Fériés!$B$4:$B$16,1,0)=U19,"Férié",""),"")</f>
        <v/>
      </c>
      <c r="X19" s="8" t="str">
        <f t="shared" si="9"/>
        <v/>
      </c>
      <c r="Z19" s="5">
        <f t="shared" si="29"/>
        <v>45458</v>
      </c>
      <c r="AA19" s="6" t="str">
        <f t="shared" si="10"/>
        <v>Sam</v>
      </c>
      <c r="AB19" s="17" t="str">
        <f>IFERROR(IF(VLOOKUP(Z19,Fériés!$B$4:$B$16,1,0)=Z19,"Férié",""),"")</f>
        <v/>
      </c>
      <c r="AC19" s="8" t="str">
        <f t="shared" si="11"/>
        <v/>
      </c>
      <c r="AE19" s="5">
        <f t="shared" si="30"/>
        <v>45488</v>
      </c>
      <c r="AF19" s="6" t="str">
        <f t="shared" si="12"/>
        <v>Lun</v>
      </c>
      <c r="AG19" s="17" t="str">
        <f>IFERROR(IF(VLOOKUP(AE19,Fériés!$B$4:$B$16,1,0)=AE19,"Férié",""),"")</f>
        <v/>
      </c>
      <c r="AH19" s="8">
        <f t="shared" si="13"/>
        <v>29</v>
      </c>
      <c r="AJ19" s="5">
        <f t="shared" si="31"/>
        <v>45519</v>
      </c>
      <c r="AK19" s="6" t="str">
        <f t="shared" si="14"/>
        <v>Jeu</v>
      </c>
      <c r="AL19" s="17" t="str">
        <f>IFERROR(IF(VLOOKUP(AJ19,Fériés!$B$4:$B$16,1,0)=AJ19,"Férié",""),"")</f>
        <v>Férié</v>
      </c>
      <c r="AM19" s="8" t="str">
        <f t="shared" si="15"/>
        <v/>
      </c>
      <c r="AO19" s="5">
        <f t="shared" si="32"/>
        <v>45550</v>
      </c>
      <c r="AP19" s="6" t="str">
        <f t="shared" si="16"/>
        <v>Dim</v>
      </c>
      <c r="AQ19" s="17" t="str">
        <f>IFERROR(IF(VLOOKUP(AO19,Fériés!$B$4:$B$16,1,0)=AO19,"Férié",""),"")</f>
        <v/>
      </c>
      <c r="AR19" s="8" t="str">
        <f t="shared" si="17"/>
        <v/>
      </c>
      <c r="AT19" s="5">
        <f t="shared" si="33"/>
        <v>45580</v>
      </c>
      <c r="AU19" s="6" t="str">
        <f t="shared" si="18"/>
        <v>Mar</v>
      </c>
      <c r="AV19" s="17" t="str">
        <f>IFERROR(IF(VLOOKUP(AT19,Fériés!$B$4:$B$16,1,0)=AT19,"Férié",""),"")</f>
        <v/>
      </c>
      <c r="AW19" s="8" t="str">
        <f t="shared" si="19"/>
        <v/>
      </c>
      <c r="AY19" s="5">
        <f t="shared" si="34"/>
        <v>45611</v>
      </c>
      <c r="AZ19" s="6" t="str">
        <f t="shared" si="20"/>
        <v>Ven</v>
      </c>
      <c r="BA19" s="17" t="str">
        <f>IFERROR(IF(VLOOKUP(AY19,Fériés!$B$4:$B$16,1,0)=AY19,"Férié",""),"")</f>
        <v/>
      </c>
      <c r="BB19" s="8" t="str">
        <f t="shared" si="21"/>
        <v/>
      </c>
      <c r="BD19" s="5">
        <f t="shared" si="35"/>
        <v>45641</v>
      </c>
      <c r="BE19" s="6" t="str">
        <f t="shared" si="22"/>
        <v>Dim</v>
      </c>
      <c r="BF19" s="17" t="str">
        <f>IFERROR(IF(VLOOKUP(BD19,Fériés!$B$4:$B$16,1,0)=BD19,"Férié",""),"")</f>
        <v/>
      </c>
      <c r="BG19" s="8" t="str">
        <f t="shared" si="23"/>
        <v/>
      </c>
    </row>
    <row r="20" spans="1:59" x14ac:dyDescent="0.25">
      <c r="A20" s="5">
        <f t="shared" si="24"/>
        <v>45307</v>
      </c>
      <c r="B20" s="6" t="str">
        <f t="shared" si="0"/>
        <v>Mar</v>
      </c>
      <c r="C20" s="17" t="str">
        <f>IFERROR(IF(VLOOKUP(A20,Fériés!$B$4:$B$16,1,0)=A20,"Férié",""),"")</f>
        <v/>
      </c>
      <c r="D20" s="15" t="str">
        <f t="shared" si="1"/>
        <v/>
      </c>
      <c r="F20" s="5">
        <f t="shared" si="25"/>
        <v>45338</v>
      </c>
      <c r="G20" s="6" t="str">
        <f t="shared" si="2"/>
        <v>Ven</v>
      </c>
      <c r="H20" s="17" t="str">
        <f>IFERROR(IF(VLOOKUP(F20,Fériés!$B$4:$B$16,1,0)=F20,"Férié",""),"")</f>
        <v/>
      </c>
      <c r="I20" s="8" t="str">
        <f t="shared" si="3"/>
        <v/>
      </c>
      <c r="K20" s="5">
        <f t="shared" si="26"/>
        <v>45367</v>
      </c>
      <c r="L20" s="6" t="str">
        <f t="shared" si="4"/>
        <v>Sam</v>
      </c>
      <c r="M20" s="17" t="str">
        <f>IFERROR(IF(VLOOKUP(K20,Fériés!$B$4:$B$16,1,0)=K20,"Férié",""),"")</f>
        <v/>
      </c>
      <c r="N20" s="8" t="str">
        <f t="shared" si="5"/>
        <v/>
      </c>
      <c r="P20" s="5">
        <f t="shared" si="27"/>
        <v>45398</v>
      </c>
      <c r="Q20" s="6" t="str">
        <f t="shared" si="6"/>
        <v>Mar</v>
      </c>
      <c r="R20" s="17" t="str">
        <f>IFERROR(IF(VLOOKUP(P20,Fériés!$B$4:$B$16,1,0)=P20,"Férié",""),"")</f>
        <v/>
      </c>
      <c r="S20" s="8" t="str">
        <f t="shared" si="7"/>
        <v/>
      </c>
      <c r="U20" s="5">
        <f t="shared" si="28"/>
        <v>45428</v>
      </c>
      <c r="V20" s="6" t="str">
        <f t="shared" si="8"/>
        <v>Jeu</v>
      </c>
      <c r="W20" s="17" t="str">
        <f>IFERROR(IF(VLOOKUP(U20,Fériés!$B$4:$B$16,1,0)=U20,"Férié",""),"")</f>
        <v/>
      </c>
      <c r="X20" s="8" t="str">
        <f t="shared" si="9"/>
        <v/>
      </c>
      <c r="Z20" s="5">
        <f t="shared" si="29"/>
        <v>45459</v>
      </c>
      <c r="AA20" s="6" t="str">
        <f t="shared" si="10"/>
        <v>Dim</v>
      </c>
      <c r="AB20" s="17" t="str">
        <f>IFERROR(IF(VLOOKUP(Z20,Fériés!$B$4:$B$16,1,0)=Z20,"Férié",""),"")</f>
        <v/>
      </c>
      <c r="AC20" s="8" t="str">
        <f t="shared" si="11"/>
        <v/>
      </c>
      <c r="AE20" s="5">
        <f t="shared" si="30"/>
        <v>45489</v>
      </c>
      <c r="AF20" s="6" t="str">
        <f t="shared" si="12"/>
        <v>Mar</v>
      </c>
      <c r="AG20" s="17" t="str">
        <f>IFERROR(IF(VLOOKUP(AE20,Fériés!$B$4:$B$16,1,0)=AE20,"Férié",""),"")</f>
        <v/>
      </c>
      <c r="AH20" s="8" t="str">
        <f t="shared" si="13"/>
        <v/>
      </c>
      <c r="AJ20" s="5">
        <f t="shared" si="31"/>
        <v>45520</v>
      </c>
      <c r="AK20" s="6" t="str">
        <f t="shared" si="14"/>
        <v>Ven</v>
      </c>
      <c r="AL20" s="17" t="str">
        <f>IFERROR(IF(VLOOKUP(AJ20,Fériés!$B$4:$B$16,1,0)=AJ20,"Férié",""),"")</f>
        <v/>
      </c>
      <c r="AM20" s="8" t="str">
        <f t="shared" si="15"/>
        <v/>
      </c>
      <c r="AO20" s="5">
        <f t="shared" si="32"/>
        <v>45551</v>
      </c>
      <c r="AP20" s="6" t="str">
        <f t="shared" si="16"/>
        <v>Lun</v>
      </c>
      <c r="AQ20" s="17" t="str">
        <f>IFERROR(IF(VLOOKUP(AO20,Fériés!$B$4:$B$16,1,0)=AO20,"Férié",""),"")</f>
        <v/>
      </c>
      <c r="AR20" s="8">
        <f t="shared" si="17"/>
        <v>38</v>
      </c>
      <c r="AT20" s="5">
        <f t="shared" si="33"/>
        <v>45581</v>
      </c>
      <c r="AU20" s="6" t="str">
        <f t="shared" si="18"/>
        <v>Mer</v>
      </c>
      <c r="AV20" s="17" t="str">
        <f>IFERROR(IF(VLOOKUP(AT20,Fériés!$B$4:$B$16,1,0)=AT20,"Férié",""),"")</f>
        <v/>
      </c>
      <c r="AW20" s="8" t="str">
        <f t="shared" si="19"/>
        <v/>
      </c>
      <c r="AY20" s="5">
        <f t="shared" si="34"/>
        <v>45612</v>
      </c>
      <c r="AZ20" s="6" t="str">
        <f t="shared" si="20"/>
        <v>Sam</v>
      </c>
      <c r="BA20" s="17" t="str">
        <f>IFERROR(IF(VLOOKUP(AY20,Fériés!$B$4:$B$16,1,0)=AY20,"Férié",""),"")</f>
        <v/>
      </c>
      <c r="BB20" s="8" t="str">
        <f t="shared" si="21"/>
        <v/>
      </c>
      <c r="BD20" s="5">
        <f t="shared" si="35"/>
        <v>45642</v>
      </c>
      <c r="BE20" s="6" t="str">
        <f t="shared" si="22"/>
        <v>Lun</v>
      </c>
      <c r="BF20" s="17" t="str">
        <f>IFERROR(IF(VLOOKUP(BD20,Fériés!$B$4:$B$16,1,0)=BD20,"Férié",""),"")</f>
        <v/>
      </c>
      <c r="BG20" s="8">
        <f t="shared" si="23"/>
        <v>51</v>
      </c>
    </row>
    <row r="21" spans="1:59" x14ac:dyDescent="0.25">
      <c r="A21" s="5">
        <f t="shared" si="24"/>
        <v>45308</v>
      </c>
      <c r="B21" s="6" t="str">
        <f t="shared" si="0"/>
        <v>Mer</v>
      </c>
      <c r="C21" s="17" t="str">
        <f>IFERROR(IF(VLOOKUP(A21,Fériés!$B$4:$B$16,1,0)=A21,"Férié",""),"")</f>
        <v/>
      </c>
      <c r="D21" s="15" t="str">
        <f t="shared" si="1"/>
        <v/>
      </c>
      <c r="F21" s="5">
        <f t="shared" si="25"/>
        <v>45339</v>
      </c>
      <c r="G21" s="6" t="str">
        <f t="shared" si="2"/>
        <v>Sam</v>
      </c>
      <c r="H21" s="17" t="str">
        <f>IFERROR(IF(VLOOKUP(F21,Fériés!$B$4:$B$16,1,0)=F21,"Férié",""),"")</f>
        <v/>
      </c>
      <c r="I21" s="8" t="str">
        <f t="shared" si="3"/>
        <v/>
      </c>
      <c r="K21" s="5">
        <f t="shared" si="26"/>
        <v>45368</v>
      </c>
      <c r="L21" s="6" t="str">
        <f t="shared" si="4"/>
        <v>Dim</v>
      </c>
      <c r="M21" s="17" t="str">
        <f>IFERROR(IF(VLOOKUP(K21,Fériés!$B$4:$B$16,1,0)=K21,"Férié",""),"")</f>
        <v/>
      </c>
      <c r="N21" s="8" t="str">
        <f t="shared" si="5"/>
        <v/>
      </c>
      <c r="P21" s="5">
        <f t="shared" si="27"/>
        <v>45399</v>
      </c>
      <c r="Q21" s="6" t="str">
        <f t="shared" si="6"/>
        <v>Mer</v>
      </c>
      <c r="R21" s="17" t="str">
        <f>IFERROR(IF(VLOOKUP(P21,Fériés!$B$4:$B$16,1,0)=P21,"Férié",""),"")</f>
        <v/>
      </c>
      <c r="S21" s="8" t="str">
        <f t="shared" si="7"/>
        <v/>
      </c>
      <c r="U21" s="5">
        <f t="shared" si="28"/>
        <v>45429</v>
      </c>
      <c r="V21" s="6" t="str">
        <f t="shared" si="8"/>
        <v>Ven</v>
      </c>
      <c r="W21" s="17" t="str">
        <f>IFERROR(IF(VLOOKUP(U21,Fériés!$B$4:$B$16,1,0)=U21,"Férié",""),"")</f>
        <v/>
      </c>
      <c r="X21" s="8" t="str">
        <f t="shared" si="9"/>
        <v/>
      </c>
      <c r="Z21" s="5">
        <f t="shared" si="29"/>
        <v>45460</v>
      </c>
      <c r="AA21" s="6" t="str">
        <f t="shared" si="10"/>
        <v>Lun</v>
      </c>
      <c r="AB21" s="17" t="str">
        <f>IFERROR(IF(VLOOKUP(Z21,Fériés!$B$4:$B$16,1,0)=Z21,"Férié",""),"")</f>
        <v/>
      </c>
      <c r="AC21" s="8">
        <f t="shared" si="11"/>
        <v>25</v>
      </c>
      <c r="AE21" s="5">
        <f t="shared" si="30"/>
        <v>45490</v>
      </c>
      <c r="AF21" s="6" t="str">
        <f t="shared" si="12"/>
        <v>Mer</v>
      </c>
      <c r="AG21" s="17" t="str">
        <f>IFERROR(IF(VLOOKUP(AE21,Fériés!$B$4:$B$16,1,0)=AE21,"Férié",""),"")</f>
        <v/>
      </c>
      <c r="AH21" s="8" t="str">
        <f t="shared" si="13"/>
        <v/>
      </c>
      <c r="AJ21" s="5">
        <f t="shared" si="31"/>
        <v>45521</v>
      </c>
      <c r="AK21" s="6" t="str">
        <f t="shared" si="14"/>
        <v>Sam</v>
      </c>
      <c r="AL21" s="17" t="str">
        <f>IFERROR(IF(VLOOKUP(AJ21,Fériés!$B$4:$B$16,1,0)=AJ21,"Férié",""),"")</f>
        <v/>
      </c>
      <c r="AM21" s="8" t="str">
        <f t="shared" si="15"/>
        <v/>
      </c>
      <c r="AO21" s="5">
        <f t="shared" si="32"/>
        <v>45552</v>
      </c>
      <c r="AP21" s="6" t="str">
        <f t="shared" si="16"/>
        <v>Mar</v>
      </c>
      <c r="AQ21" s="17" t="str">
        <f>IFERROR(IF(VLOOKUP(AO21,Fériés!$B$4:$B$16,1,0)=AO21,"Férié",""),"")</f>
        <v/>
      </c>
      <c r="AR21" s="8" t="str">
        <f t="shared" si="17"/>
        <v/>
      </c>
      <c r="AT21" s="5">
        <f t="shared" si="33"/>
        <v>45582</v>
      </c>
      <c r="AU21" s="6" t="str">
        <f t="shared" si="18"/>
        <v>Jeu</v>
      </c>
      <c r="AV21" s="17" t="str">
        <f>IFERROR(IF(VLOOKUP(AT21,Fériés!$B$4:$B$16,1,0)=AT21,"Férié",""),"")</f>
        <v/>
      </c>
      <c r="AW21" s="8" t="str">
        <f t="shared" si="19"/>
        <v/>
      </c>
      <c r="AY21" s="5">
        <f t="shared" si="34"/>
        <v>45613</v>
      </c>
      <c r="AZ21" s="6" t="str">
        <f t="shared" si="20"/>
        <v>Dim</v>
      </c>
      <c r="BA21" s="17" t="str">
        <f>IFERROR(IF(VLOOKUP(AY21,Fériés!$B$4:$B$16,1,0)=AY21,"Férié",""),"")</f>
        <v/>
      </c>
      <c r="BB21" s="8" t="str">
        <f t="shared" si="21"/>
        <v/>
      </c>
      <c r="BD21" s="5">
        <f t="shared" si="35"/>
        <v>45643</v>
      </c>
      <c r="BE21" s="6" t="str">
        <f t="shared" si="22"/>
        <v>Mar</v>
      </c>
      <c r="BF21" s="17" t="str">
        <f>IFERROR(IF(VLOOKUP(BD21,Fériés!$B$4:$B$16,1,0)=BD21,"Férié",""),"")</f>
        <v/>
      </c>
      <c r="BG21" s="8" t="str">
        <f t="shared" si="23"/>
        <v/>
      </c>
    </row>
    <row r="22" spans="1:59" x14ac:dyDescent="0.25">
      <c r="A22" s="5">
        <f t="shared" si="24"/>
        <v>45309</v>
      </c>
      <c r="B22" s="6" t="str">
        <f t="shared" si="0"/>
        <v>Jeu</v>
      </c>
      <c r="C22" s="17" t="str">
        <f>IFERROR(IF(VLOOKUP(A22,Fériés!$B$4:$B$16,1,0)=A22,"Férié",""),"")</f>
        <v/>
      </c>
      <c r="D22" s="15" t="str">
        <f t="shared" si="1"/>
        <v/>
      </c>
      <c r="F22" s="5">
        <f t="shared" si="25"/>
        <v>45340</v>
      </c>
      <c r="G22" s="6" t="str">
        <f t="shared" si="2"/>
        <v>Dim</v>
      </c>
      <c r="H22" s="17" t="str">
        <f>IFERROR(IF(VLOOKUP(F22,Fériés!$B$4:$B$16,1,0)=F22,"Férié",""),"")</f>
        <v/>
      </c>
      <c r="I22" s="8" t="str">
        <f t="shared" si="3"/>
        <v/>
      </c>
      <c r="K22" s="5">
        <f t="shared" si="26"/>
        <v>45369</v>
      </c>
      <c r="L22" s="6" t="str">
        <f t="shared" si="4"/>
        <v>Lun</v>
      </c>
      <c r="M22" s="17" t="str">
        <f>IFERROR(IF(VLOOKUP(K22,Fériés!$B$4:$B$16,1,0)=K22,"Férié",""),"")</f>
        <v/>
      </c>
      <c r="N22" s="8">
        <f t="shared" si="5"/>
        <v>12</v>
      </c>
      <c r="P22" s="5">
        <f t="shared" si="27"/>
        <v>45400</v>
      </c>
      <c r="Q22" s="6" t="str">
        <f t="shared" si="6"/>
        <v>Jeu</v>
      </c>
      <c r="R22" s="17" t="str">
        <f>IFERROR(IF(VLOOKUP(P22,Fériés!$B$4:$B$16,1,0)=P22,"Férié",""),"")</f>
        <v/>
      </c>
      <c r="S22" s="8" t="str">
        <f t="shared" si="7"/>
        <v/>
      </c>
      <c r="U22" s="5">
        <f t="shared" si="28"/>
        <v>45430</v>
      </c>
      <c r="V22" s="6" t="str">
        <f t="shared" si="8"/>
        <v>Sam</v>
      </c>
      <c r="W22" s="17" t="str">
        <f>IFERROR(IF(VLOOKUP(U22,Fériés!$B$4:$B$16,1,0)=U22,"Férié",""),"")</f>
        <v/>
      </c>
      <c r="X22" s="8" t="str">
        <f t="shared" si="9"/>
        <v/>
      </c>
      <c r="Z22" s="5">
        <f t="shared" si="29"/>
        <v>45461</v>
      </c>
      <c r="AA22" s="6" t="str">
        <f t="shared" si="10"/>
        <v>Mar</v>
      </c>
      <c r="AB22" s="17" t="str">
        <f>IFERROR(IF(VLOOKUP(Z22,Fériés!$B$4:$B$16,1,0)=Z22,"Férié",""),"")</f>
        <v/>
      </c>
      <c r="AC22" s="8" t="str">
        <f t="shared" si="11"/>
        <v/>
      </c>
      <c r="AE22" s="5">
        <f t="shared" si="30"/>
        <v>45491</v>
      </c>
      <c r="AF22" s="6" t="str">
        <f t="shared" si="12"/>
        <v>Jeu</v>
      </c>
      <c r="AG22" s="17" t="str">
        <f>IFERROR(IF(VLOOKUP(AE22,Fériés!$B$4:$B$16,1,0)=AE22,"Férié",""),"")</f>
        <v/>
      </c>
      <c r="AH22" s="8" t="str">
        <f t="shared" si="13"/>
        <v/>
      </c>
      <c r="AJ22" s="5">
        <f t="shared" si="31"/>
        <v>45522</v>
      </c>
      <c r="AK22" s="6" t="str">
        <f t="shared" si="14"/>
        <v>Dim</v>
      </c>
      <c r="AL22" s="17" t="str">
        <f>IFERROR(IF(VLOOKUP(AJ22,Fériés!$B$4:$B$16,1,0)=AJ22,"Férié",""),"")</f>
        <v/>
      </c>
      <c r="AM22" s="8" t="str">
        <f t="shared" si="15"/>
        <v/>
      </c>
      <c r="AO22" s="5">
        <f t="shared" si="32"/>
        <v>45553</v>
      </c>
      <c r="AP22" s="6" t="str">
        <f t="shared" si="16"/>
        <v>Mer</v>
      </c>
      <c r="AQ22" s="17" t="str">
        <f>IFERROR(IF(VLOOKUP(AO22,Fériés!$B$4:$B$16,1,0)=AO22,"Férié",""),"")</f>
        <v/>
      </c>
      <c r="AR22" s="8" t="str">
        <f t="shared" si="17"/>
        <v/>
      </c>
      <c r="AT22" s="5">
        <f t="shared" si="33"/>
        <v>45583</v>
      </c>
      <c r="AU22" s="6" t="str">
        <f t="shared" si="18"/>
        <v>Ven</v>
      </c>
      <c r="AV22" s="17" t="str">
        <f>IFERROR(IF(VLOOKUP(AT22,Fériés!$B$4:$B$16,1,0)=AT22,"Férié",""),"")</f>
        <v/>
      </c>
      <c r="AW22" s="8" t="str">
        <f t="shared" si="19"/>
        <v/>
      </c>
      <c r="AY22" s="5">
        <f t="shared" si="34"/>
        <v>45614</v>
      </c>
      <c r="AZ22" s="6" t="str">
        <f t="shared" si="20"/>
        <v>Lun</v>
      </c>
      <c r="BA22" s="17" t="str">
        <f>IFERROR(IF(VLOOKUP(AY22,Fériés!$B$4:$B$16,1,0)=AY22,"Férié",""),"")</f>
        <v/>
      </c>
      <c r="BB22" s="8">
        <f t="shared" si="21"/>
        <v>47</v>
      </c>
      <c r="BD22" s="5">
        <f t="shared" si="35"/>
        <v>45644</v>
      </c>
      <c r="BE22" s="6" t="str">
        <f t="shared" si="22"/>
        <v>Mer</v>
      </c>
      <c r="BF22" s="17" t="str">
        <f>IFERROR(IF(VLOOKUP(BD22,Fériés!$B$4:$B$16,1,0)=BD22,"Férié",""),"")</f>
        <v/>
      </c>
      <c r="BG22" s="8" t="str">
        <f t="shared" si="23"/>
        <v/>
      </c>
    </row>
    <row r="23" spans="1:59" x14ac:dyDescent="0.25">
      <c r="A23" s="5">
        <f t="shared" si="24"/>
        <v>45310</v>
      </c>
      <c r="B23" s="6" t="str">
        <f t="shared" si="0"/>
        <v>Ven</v>
      </c>
      <c r="C23" s="17" t="str">
        <f>IFERROR(IF(VLOOKUP(A23,Fériés!$B$4:$B$16,1,0)=A23,"Férié",""),"")</f>
        <v/>
      </c>
      <c r="D23" s="15" t="str">
        <f t="shared" si="1"/>
        <v/>
      </c>
      <c r="F23" s="5">
        <f t="shared" si="25"/>
        <v>45341</v>
      </c>
      <c r="G23" s="6" t="str">
        <f t="shared" si="2"/>
        <v>Lun</v>
      </c>
      <c r="H23" s="17" t="str">
        <f>IFERROR(IF(VLOOKUP(F23,Fériés!$B$4:$B$16,1,0)=F23,"Férié",""),"")</f>
        <v/>
      </c>
      <c r="I23" s="8">
        <f t="shared" si="3"/>
        <v>8</v>
      </c>
      <c r="K23" s="5">
        <f t="shared" si="26"/>
        <v>45370</v>
      </c>
      <c r="L23" s="6" t="str">
        <f t="shared" si="4"/>
        <v>Mar</v>
      </c>
      <c r="M23" s="17" t="str">
        <f>IFERROR(IF(VLOOKUP(K23,Fériés!$B$4:$B$16,1,0)=K23,"Férié",""),"")</f>
        <v/>
      </c>
      <c r="N23" s="8" t="str">
        <f t="shared" si="5"/>
        <v/>
      </c>
      <c r="P23" s="5">
        <f t="shared" si="27"/>
        <v>45401</v>
      </c>
      <c r="Q23" s="6" t="str">
        <f t="shared" si="6"/>
        <v>Ven</v>
      </c>
      <c r="R23" s="17" t="str">
        <f>IFERROR(IF(VLOOKUP(P23,Fériés!$B$4:$B$16,1,0)=P23,"Férié",""),"")</f>
        <v/>
      </c>
      <c r="S23" s="8" t="str">
        <f t="shared" si="7"/>
        <v/>
      </c>
      <c r="U23" s="5">
        <f t="shared" si="28"/>
        <v>45431</v>
      </c>
      <c r="V23" s="6" t="str">
        <f t="shared" si="8"/>
        <v>Dim</v>
      </c>
      <c r="W23" s="17" t="str">
        <f>IFERROR(IF(VLOOKUP(U23,Fériés!$B$4:$B$16,1,0)=U23,"Férié",""),"")</f>
        <v>Férié</v>
      </c>
      <c r="X23" s="8" t="str">
        <f t="shared" si="9"/>
        <v/>
      </c>
      <c r="Z23" s="5">
        <f t="shared" si="29"/>
        <v>45462</v>
      </c>
      <c r="AA23" s="6" t="str">
        <f t="shared" si="10"/>
        <v>Mer</v>
      </c>
      <c r="AB23" s="17" t="str">
        <f>IFERROR(IF(VLOOKUP(Z23,Fériés!$B$4:$B$16,1,0)=Z23,"Férié",""),"")</f>
        <v/>
      </c>
      <c r="AC23" s="8" t="str">
        <f t="shared" si="11"/>
        <v/>
      </c>
      <c r="AE23" s="5">
        <f t="shared" si="30"/>
        <v>45492</v>
      </c>
      <c r="AF23" s="6" t="str">
        <f t="shared" si="12"/>
        <v>Ven</v>
      </c>
      <c r="AG23" s="17" t="str">
        <f>IFERROR(IF(VLOOKUP(AE23,Fériés!$B$4:$B$16,1,0)=AE23,"Férié",""),"")</f>
        <v/>
      </c>
      <c r="AH23" s="8" t="str">
        <f t="shared" si="13"/>
        <v/>
      </c>
      <c r="AJ23" s="5">
        <f t="shared" si="31"/>
        <v>45523</v>
      </c>
      <c r="AK23" s="6" t="str">
        <f t="shared" si="14"/>
        <v>Lun</v>
      </c>
      <c r="AL23" s="17" t="str">
        <f>IFERROR(IF(VLOOKUP(AJ23,Fériés!$B$4:$B$16,1,0)=AJ23,"Férié",""),"")</f>
        <v/>
      </c>
      <c r="AM23" s="8">
        <f t="shared" si="15"/>
        <v>34</v>
      </c>
      <c r="AO23" s="5">
        <f t="shared" si="32"/>
        <v>45554</v>
      </c>
      <c r="AP23" s="6" t="str">
        <f t="shared" si="16"/>
        <v>Jeu</v>
      </c>
      <c r="AQ23" s="17" t="str">
        <f>IFERROR(IF(VLOOKUP(AO23,Fériés!$B$4:$B$16,1,0)=AO23,"Férié",""),"")</f>
        <v/>
      </c>
      <c r="AR23" s="8" t="str">
        <f t="shared" si="17"/>
        <v/>
      </c>
      <c r="AT23" s="5">
        <f t="shared" si="33"/>
        <v>45584</v>
      </c>
      <c r="AU23" s="6" t="str">
        <f t="shared" si="18"/>
        <v>Sam</v>
      </c>
      <c r="AV23" s="17" t="str">
        <f>IFERROR(IF(VLOOKUP(AT23,Fériés!$B$4:$B$16,1,0)=AT23,"Férié",""),"")</f>
        <v/>
      </c>
      <c r="AW23" s="8" t="str">
        <f t="shared" si="19"/>
        <v/>
      </c>
      <c r="AY23" s="5">
        <f t="shared" si="34"/>
        <v>45615</v>
      </c>
      <c r="AZ23" s="6" t="str">
        <f t="shared" si="20"/>
        <v>Mar</v>
      </c>
      <c r="BA23" s="17" t="str">
        <f>IFERROR(IF(VLOOKUP(AY23,Fériés!$B$4:$B$16,1,0)=AY23,"Férié",""),"")</f>
        <v/>
      </c>
      <c r="BB23" s="8" t="str">
        <f t="shared" si="21"/>
        <v/>
      </c>
      <c r="BD23" s="5">
        <f t="shared" si="35"/>
        <v>45645</v>
      </c>
      <c r="BE23" s="6" t="str">
        <f t="shared" si="22"/>
        <v>Jeu</v>
      </c>
      <c r="BF23" s="17" t="str">
        <f>IFERROR(IF(VLOOKUP(BD23,Fériés!$B$4:$B$16,1,0)=BD23,"Férié",""),"")</f>
        <v/>
      </c>
      <c r="BG23" s="8" t="str">
        <f t="shared" si="23"/>
        <v/>
      </c>
    </row>
    <row r="24" spans="1:59" x14ac:dyDescent="0.25">
      <c r="A24" s="5">
        <f t="shared" si="24"/>
        <v>45311</v>
      </c>
      <c r="B24" s="6" t="str">
        <f t="shared" si="0"/>
        <v>Sam</v>
      </c>
      <c r="C24" s="17" t="str">
        <f>IFERROR(IF(VLOOKUP(A24,Fériés!$B$4:$B$16,1,0)=A24,"Férié",""),"")</f>
        <v/>
      </c>
      <c r="D24" s="15" t="str">
        <f t="shared" si="1"/>
        <v/>
      </c>
      <c r="F24" s="5">
        <f t="shared" si="25"/>
        <v>45342</v>
      </c>
      <c r="G24" s="6" t="str">
        <f t="shared" si="2"/>
        <v>Mar</v>
      </c>
      <c r="H24" s="17" t="str">
        <f>IFERROR(IF(VLOOKUP(F24,Fériés!$B$4:$B$16,1,0)=F24,"Férié",""),"")</f>
        <v/>
      </c>
      <c r="I24" s="8" t="str">
        <f t="shared" si="3"/>
        <v/>
      </c>
      <c r="K24" s="5">
        <f t="shared" si="26"/>
        <v>45371</v>
      </c>
      <c r="L24" s="6" t="str">
        <f t="shared" si="4"/>
        <v>Mer</v>
      </c>
      <c r="M24" s="17" t="str">
        <f>IFERROR(IF(VLOOKUP(K24,Fériés!$B$4:$B$16,1,0)=K24,"Férié",""),"")</f>
        <v/>
      </c>
      <c r="N24" s="8" t="str">
        <f t="shared" si="5"/>
        <v/>
      </c>
      <c r="P24" s="5">
        <f t="shared" si="27"/>
        <v>45402</v>
      </c>
      <c r="Q24" s="6" t="str">
        <f t="shared" si="6"/>
        <v>Sam</v>
      </c>
      <c r="R24" s="17" t="str">
        <f>IFERROR(IF(VLOOKUP(P24,Fériés!$B$4:$B$16,1,0)=P24,"Férié",""),"")</f>
        <v/>
      </c>
      <c r="S24" s="8" t="str">
        <f t="shared" si="7"/>
        <v/>
      </c>
      <c r="U24" s="5">
        <f t="shared" si="28"/>
        <v>45432</v>
      </c>
      <c r="V24" s="6" t="str">
        <f t="shared" si="8"/>
        <v>Lun</v>
      </c>
      <c r="W24" s="17" t="str">
        <f>IFERROR(IF(VLOOKUP(U24,Fériés!$B$4:$B$16,1,0)=U24,"Férié",""),"")</f>
        <v>Férié</v>
      </c>
      <c r="X24" s="8">
        <f t="shared" si="9"/>
        <v>21</v>
      </c>
      <c r="Z24" s="5">
        <f t="shared" si="29"/>
        <v>45463</v>
      </c>
      <c r="AA24" s="6" t="str">
        <f t="shared" si="10"/>
        <v>Jeu</v>
      </c>
      <c r="AB24" s="17" t="str">
        <f>IFERROR(IF(VLOOKUP(Z24,Fériés!$B$4:$B$16,1,0)=Z24,"Férié",""),"")</f>
        <v/>
      </c>
      <c r="AC24" s="8" t="str">
        <f t="shared" si="11"/>
        <v/>
      </c>
      <c r="AE24" s="5">
        <f t="shared" si="30"/>
        <v>45493</v>
      </c>
      <c r="AF24" s="6" t="str">
        <f t="shared" si="12"/>
        <v>Sam</v>
      </c>
      <c r="AG24" s="17" t="str">
        <f>IFERROR(IF(VLOOKUP(AE24,Fériés!$B$4:$B$16,1,0)=AE24,"Férié",""),"")</f>
        <v/>
      </c>
      <c r="AH24" s="8" t="str">
        <f t="shared" si="13"/>
        <v/>
      </c>
      <c r="AJ24" s="5">
        <f t="shared" si="31"/>
        <v>45524</v>
      </c>
      <c r="AK24" s="6" t="str">
        <f t="shared" si="14"/>
        <v>Mar</v>
      </c>
      <c r="AL24" s="17" t="str">
        <f>IFERROR(IF(VLOOKUP(AJ24,Fériés!$B$4:$B$16,1,0)=AJ24,"Férié",""),"")</f>
        <v/>
      </c>
      <c r="AM24" s="8" t="str">
        <f t="shared" si="15"/>
        <v/>
      </c>
      <c r="AO24" s="5">
        <f t="shared" si="32"/>
        <v>45555</v>
      </c>
      <c r="AP24" s="6" t="str">
        <f t="shared" si="16"/>
        <v>Ven</v>
      </c>
      <c r="AQ24" s="17" t="str">
        <f>IFERROR(IF(VLOOKUP(AO24,Fériés!$B$4:$B$16,1,0)=AO24,"Férié",""),"")</f>
        <v/>
      </c>
      <c r="AR24" s="8" t="str">
        <f t="shared" si="17"/>
        <v/>
      </c>
      <c r="AT24" s="5">
        <f t="shared" si="33"/>
        <v>45585</v>
      </c>
      <c r="AU24" s="6" t="str">
        <f t="shared" si="18"/>
        <v>Dim</v>
      </c>
      <c r="AV24" s="17" t="str">
        <f>IFERROR(IF(VLOOKUP(AT24,Fériés!$B$4:$B$16,1,0)=AT24,"Férié",""),"")</f>
        <v/>
      </c>
      <c r="AW24" s="8" t="str">
        <f t="shared" si="19"/>
        <v/>
      </c>
      <c r="AY24" s="5">
        <f t="shared" si="34"/>
        <v>45616</v>
      </c>
      <c r="AZ24" s="6" t="str">
        <f t="shared" si="20"/>
        <v>Mer</v>
      </c>
      <c r="BA24" s="17" t="str">
        <f>IFERROR(IF(VLOOKUP(AY24,Fériés!$B$4:$B$16,1,0)=AY24,"Férié",""),"")</f>
        <v/>
      </c>
      <c r="BB24" s="8" t="str">
        <f t="shared" si="21"/>
        <v/>
      </c>
      <c r="BD24" s="5">
        <f t="shared" si="35"/>
        <v>45646</v>
      </c>
      <c r="BE24" s="6" t="str">
        <f t="shared" si="22"/>
        <v>Ven</v>
      </c>
      <c r="BF24" s="17" t="str">
        <f>IFERROR(IF(VLOOKUP(BD24,Fériés!$B$4:$B$16,1,0)=BD24,"Férié",""),"")</f>
        <v/>
      </c>
      <c r="BG24" s="8" t="str">
        <f t="shared" si="23"/>
        <v/>
      </c>
    </row>
    <row r="25" spans="1:59" x14ac:dyDescent="0.25">
      <c r="A25" s="5">
        <f t="shared" si="24"/>
        <v>45312</v>
      </c>
      <c r="B25" s="6" t="str">
        <f t="shared" si="0"/>
        <v>Dim</v>
      </c>
      <c r="C25" s="17" t="str">
        <f>IFERROR(IF(VLOOKUP(A25,Fériés!$B$4:$B$16,1,0)=A25,"Férié",""),"")</f>
        <v/>
      </c>
      <c r="D25" s="15" t="str">
        <f t="shared" si="1"/>
        <v/>
      </c>
      <c r="F25" s="5">
        <f t="shared" si="25"/>
        <v>45343</v>
      </c>
      <c r="G25" s="6" t="str">
        <f t="shared" si="2"/>
        <v>Mer</v>
      </c>
      <c r="H25" s="17" t="str">
        <f>IFERROR(IF(VLOOKUP(F25,Fériés!$B$4:$B$16,1,0)=F25,"Férié",""),"")</f>
        <v/>
      </c>
      <c r="I25" s="8" t="str">
        <f t="shared" si="3"/>
        <v/>
      </c>
      <c r="K25" s="5">
        <f t="shared" si="26"/>
        <v>45372</v>
      </c>
      <c r="L25" s="6" t="str">
        <f t="shared" si="4"/>
        <v>Jeu</v>
      </c>
      <c r="M25" s="17" t="str">
        <f>IFERROR(IF(VLOOKUP(K25,Fériés!$B$4:$B$16,1,0)=K25,"Férié",""),"")</f>
        <v/>
      </c>
      <c r="N25" s="8" t="str">
        <f t="shared" si="5"/>
        <v/>
      </c>
      <c r="P25" s="5">
        <f t="shared" si="27"/>
        <v>45403</v>
      </c>
      <c r="Q25" s="6" t="str">
        <f t="shared" si="6"/>
        <v>Dim</v>
      </c>
      <c r="R25" s="17" t="str">
        <f>IFERROR(IF(VLOOKUP(P25,Fériés!$B$4:$B$16,1,0)=P25,"Férié",""),"")</f>
        <v/>
      </c>
      <c r="S25" s="8" t="str">
        <f t="shared" si="7"/>
        <v/>
      </c>
      <c r="U25" s="5">
        <f t="shared" si="28"/>
        <v>45433</v>
      </c>
      <c r="V25" s="6" t="str">
        <f t="shared" si="8"/>
        <v>Mar</v>
      </c>
      <c r="W25" s="17" t="str">
        <f>IFERROR(IF(VLOOKUP(U25,Fériés!$B$4:$B$16,1,0)=U25,"Férié",""),"")</f>
        <v/>
      </c>
      <c r="X25" s="8" t="str">
        <f t="shared" si="9"/>
        <v/>
      </c>
      <c r="Z25" s="5">
        <f t="shared" si="29"/>
        <v>45464</v>
      </c>
      <c r="AA25" s="6" t="str">
        <f t="shared" si="10"/>
        <v>Ven</v>
      </c>
      <c r="AB25" s="17" t="str">
        <f>IFERROR(IF(VLOOKUP(Z25,Fériés!$B$4:$B$16,1,0)=Z25,"Férié",""),"")</f>
        <v/>
      </c>
      <c r="AC25" s="8" t="str">
        <f t="shared" si="11"/>
        <v/>
      </c>
      <c r="AE25" s="5">
        <f t="shared" si="30"/>
        <v>45494</v>
      </c>
      <c r="AF25" s="6" t="str">
        <f t="shared" si="12"/>
        <v>Dim</v>
      </c>
      <c r="AG25" s="17" t="str">
        <f>IFERROR(IF(VLOOKUP(AE25,Fériés!$B$4:$B$16,1,0)=AE25,"Férié",""),"")</f>
        <v/>
      </c>
      <c r="AH25" s="8" t="str">
        <f t="shared" si="13"/>
        <v/>
      </c>
      <c r="AJ25" s="5">
        <f t="shared" si="31"/>
        <v>45525</v>
      </c>
      <c r="AK25" s="6" t="str">
        <f t="shared" si="14"/>
        <v>Mer</v>
      </c>
      <c r="AL25" s="17" t="str">
        <f>IFERROR(IF(VLOOKUP(AJ25,Fériés!$B$4:$B$16,1,0)=AJ25,"Férié",""),"")</f>
        <v/>
      </c>
      <c r="AM25" s="8" t="str">
        <f t="shared" si="15"/>
        <v/>
      </c>
      <c r="AO25" s="5">
        <f t="shared" si="32"/>
        <v>45556</v>
      </c>
      <c r="AP25" s="6" t="str">
        <f t="shared" si="16"/>
        <v>Sam</v>
      </c>
      <c r="AQ25" s="17" t="str">
        <f>IFERROR(IF(VLOOKUP(AO25,Fériés!$B$4:$B$16,1,0)=AO25,"Férié",""),"")</f>
        <v/>
      </c>
      <c r="AR25" s="8" t="str">
        <f t="shared" si="17"/>
        <v/>
      </c>
      <c r="AT25" s="5">
        <f t="shared" si="33"/>
        <v>45586</v>
      </c>
      <c r="AU25" s="6" t="str">
        <f t="shared" si="18"/>
        <v>Lun</v>
      </c>
      <c r="AV25" s="17" t="str">
        <f>IFERROR(IF(VLOOKUP(AT25,Fériés!$B$4:$B$16,1,0)=AT25,"Férié",""),"")</f>
        <v/>
      </c>
      <c r="AW25" s="8">
        <f t="shared" si="19"/>
        <v>43</v>
      </c>
      <c r="AY25" s="5">
        <f t="shared" si="34"/>
        <v>45617</v>
      </c>
      <c r="AZ25" s="6" t="str">
        <f t="shared" si="20"/>
        <v>Jeu</v>
      </c>
      <c r="BA25" s="17" t="str">
        <f>IFERROR(IF(VLOOKUP(AY25,Fériés!$B$4:$B$16,1,0)=AY25,"Férié",""),"")</f>
        <v/>
      </c>
      <c r="BB25" s="8" t="str">
        <f t="shared" si="21"/>
        <v/>
      </c>
      <c r="BD25" s="5">
        <f t="shared" si="35"/>
        <v>45647</v>
      </c>
      <c r="BE25" s="6" t="str">
        <f t="shared" si="22"/>
        <v>Sam</v>
      </c>
      <c r="BF25" s="17" t="str">
        <f>IFERROR(IF(VLOOKUP(BD25,Fériés!$B$4:$B$16,1,0)=BD25,"Férié",""),"")</f>
        <v/>
      </c>
      <c r="BG25" s="8" t="str">
        <f t="shared" si="23"/>
        <v/>
      </c>
    </row>
    <row r="26" spans="1:59" x14ac:dyDescent="0.25">
      <c r="A26" s="5">
        <f t="shared" si="24"/>
        <v>45313</v>
      </c>
      <c r="B26" s="6" t="str">
        <f t="shared" si="0"/>
        <v>Lun</v>
      </c>
      <c r="C26" s="17" t="str">
        <f>IFERROR(IF(VLOOKUP(A26,Fériés!$B$4:$B$16,1,0)=A26,"Férié",""),"")</f>
        <v/>
      </c>
      <c r="D26" s="15">
        <f t="shared" si="1"/>
        <v>4</v>
      </c>
      <c r="F26" s="5">
        <f t="shared" si="25"/>
        <v>45344</v>
      </c>
      <c r="G26" s="6" t="str">
        <f t="shared" si="2"/>
        <v>Jeu</v>
      </c>
      <c r="H26" s="17" t="str">
        <f>IFERROR(IF(VLOOKUP(F26,Fériés!$B$4:$B$16,1,0)=F26,"Férié",""),"")</f>
        <v/>
      </c>
      <c r="I26" s="8" t="str">
        <f t="shared" si="3"/>
        <v/>
      </c>
      <c r="K26" s="5">
        <f t="shared" si="26"/>
        <v>45373</v>
      </c>
      <c r="L26" s="6" t="str">
        <f t="shared" si="4"/>
        <v>Ven</v>
      </c>
      <c r="M26" s="17" t="str">
        <f>IFERROR(IF(VLOOKUP(K26,Fériés!$B$4:$B$16,1,0)=K26,"Férié",""),"")</f>
        <v/>
      </c>
      <c r="N26" s="8" t="str">
        <f t="shared" si="5"/>
        <v/>
      </c>
      <c r="P26" s="5">
        <f t="shared" si="27"/>
        <v>45404</v>
      </c>
      <c r="Q26" s="6" t="str">
        <f t="shared" si="6"/>
        <v>Lun</v>
      </c>
      <c r="R26" s="17" t="str">
        <f>IFERROR(IF(VLOOKUP(P26,Fériés!$B$4:$B$16,1,0)=P26,"Férié",""),"")</f>
        <v/>
      </c>
      <c r="S26" s="8">
        <f t="shared" si="7"/>
        <v>17</v>
      </c>
      <c r="U26" s="5">
        <f t="shared" si="28"/>
        <v>45434</v>
      </c>
      <c r="V26" s="6" t="str">
        <f t="shared" si="8"/>
        <v>Mer</v>
      </c>
      <c r="W26" s="17" t="str">
        <f>IFERROR(IF(VLOOKUP(U26,Fériés!$B$4:$B$16,1,0)=U26,"Férié",""),"")</f>
        <v/>
      </c>
      <c r="X26" s="8" t="str">
        <f t="shared" si="9"/>
        <v/>
      </c>
      <c r="Z26" s="5">
        <f t="shared" si="29"/>
        <v>45465</v>
      </c>
      <c r="AA26" s="6" t="str">
        <f t="shared" si="10"/>
        <v>Sam</v>
      </c>
      <c r="AB26" s="17" t="str">
        <f>IFERROR(IF(VLOOKUP(Z26,Fériés!$B$4:$B$16,1,0)=Z26,"Férié",""),"")</f>
        <v/>
      </c>
      <c r="AC26" s="8" t="str">
        <f t="shared" si="11"/>
        <v/>
      </c>
      <c r="AE26" s="5">
        <f t="shared" si="30"/>
        <v>45495</v>
      </c>
      <c r="AF26" s="6" t="str">
        <f t="shared" si="12"/>
        <v>Lun</v>
      </c>
      <c r="AG26" s="17" t="str">
        <f>IFERROR(IF(VLOOKUP(AE26,Fériés!$B$4:$B$16,1,0)=AE26,"Férié",""),"")</f>
        <v/>
      </c>
      <c r="AH26" s="8">
        <f t="shared" si="13"/>
        <v>30</v>
      </c>
      <c r="AJ26" s="5">
        <f t="shared" si="31"/>
        <v>45526</v>
      </c>
      <c r="AK26" s="6" t="str">
        <f t="shared" si="14"/>
        <v>Jeu</v>
      </c>
      <c r="AL26" s="17" t="str">
        <f>IFERROR(IF(VLOOKUP(AJ26,Fériés!$B$4:$B$16,1,0)=AJ26,"Férié",""),"")</f>
        <v/>
      </c>
      <c r="AM26" s="8" t="str">
        <f t="shared" si="15"/>
        <v/>
      </c>
      <c r="AO26" s="5">
        <f t="shared" si="32"/>
        <v>45557</v>
      </c>
      <c r="AP26" s="6" t="str">
        <f t="shared" si="16"/>
        <v>Dim</v>
      </c>
      <c r="AQ26" s="17" t="str">
        <f>IFERROR(IF(VLOOKUP(AO26,Fériés!$B$4:$B$16,1,0)=AO26,"Férié",""),"")</f>
        <v/>
      </c>
      <c r="AR26" s="8" t="str">
        <f t="shared" si="17"/>
        <v/>
      </c>
      <c r="AT26" s="5">
        <f t="shared" si="33"/>
        <v>45587</v>
      </c>
      <c r="AU26" s="6" t="str">
        <f t="shared" si="18"/>
        <v>Mar</v>
      </c>
      <c r="AV26" s="17" t="str">
        <f>IFERROR(IF(VLOOKUP(AT26,Fériés!$B$4:$B$16,1,0)=AT26,"Férié",""),"")</f>
        <v/>
      </c>
      <c r="AW26" s="8" t="str">
        <f t="shared" si="19"/>
        <v/>
      </c>
      <c r="AY26" s="5">
        <f t="shared" si="34"/>
        <v>45618</v>
      </c>
      <c r="AZ26" s="6" t="str">
        <f t="shared" si="20"/>
        <v>Ven</v>
      </c>
      <c r="BA26" s="17" t="str">
        <f>IFERROR(IF(VLOOKUP(AY26,Fériés!$B$4:$B$16,1,0)=AY26,"Férié",""),"")</f>
        <v/>
      </c>
      <c r="BB26" s="8" t="str">
        <f t="shared" si="21"/>
        <v/>
      </c>
      <c r="BD26" s="5">
        <f t="shared" si="35"/>
        <v>45648</v>
      </c>
      <c r="BE26" s="6" t="str">
        <f t="shared" si="22"/>
        <v>Dim</v>
      </c>
      <c r="BF26" s="17" t="str">
        <f>IFERROR(IF(VLOOKUP(BD26,Fériés!$B$4:$B$16,1,0)=BD26,"Férié",""),"")</f>
        <v/>
      </c>
      <c r="BG26" s="8" t="str">
        <f t="shared" si="23"/>
        <v/>
      </c>
    </row>
    <row r="27" spans="1:59" x14ac:dyDescent="0.25">
      <c r="A27" s="5">
        <f t="shared" si="24"/>
        <v>45314</v>
      </c>
      <c r="B27" s="6" t="str">
        <f t="shared" si="0"/>
        <v>Mar</v>
      </c>
      <c r="C27" s="17" t="str">
        <f>IFERROR(IF(VLOOKUP(A27,Fériés!$B$4:$B$16,1,0)=A27,"Férié",""),"")</f>
        <v/>
      </c>
      <c r="D27" s="15" t="str">
        <f t="shared" si="1"/>
        <v/>
      </c>
      <c r="F27" s="5">
        <f t="shared" si="25"/>
        <v>45345</v>
      </c>
      <c r="G27" s="6" t="str">
        <f t="shared" si="2"/>
        <v>Ven</v>
      </c>
      <c r="H27" s="17" t="str">
        <f>IFERROR(IF(VLOOKUP(F27,Fériés!$B$4:$B$16,1,0)=F27,"Férié",""),"")</f>
        <v/>
      </c>
      <c r="I27" s="8" t="str">
        <f t="shared" si="3"/>
        <v/>
      </c>
      <c r="K27" s="5">
        <f t="shared" si="26"/>
        <v>45374</v>
      </c>
      <c r="L27" s="6" t="str">
        <f t="shared" si="4"/>
        <v>Sam</v>
      </c>
      <c r="M27" s="17" t="str">
        <f>IFERROR(IF(VLOOKUP(K27,Fériés!$B$4:$B$16,1,0)=K27,"Férié",""),"")</f>
        <v/>
      </c>
      <c r="N27" s="8" t="str">
        <f t="shared" si="5"/>
        <v/>
      </c>
      <c r="P27" s="5">
        <f t="shared" si="27"/>
        <v>45405</v>
      </c>
      <c r="Q27" s="6" t="str">
        <f t="shared" si="6"/>
        <v>Mar</v>
      </c>
      <c r="R27" s="17" t="str">
        <f>IFERROR(IF(VLOOKUP(P27,Fériés!$B$4:$B$16,1,0)=P27,"Férié",""),"")</f>
        <v/>
      </c>
      <c r="S27" s="8" t="str">
        <f t="shared" si="7"/>
        <v/>
      </c>
      <c r="U27" s="5">
        <f t="shared" si="28"/>
        <v>45435</v>
      </c>
      <c r="V27" s="6" t="str">
        <f t="shared" si="8"/>
        <v>Jeu</v>
      </c>
      <c r="W27" s="17" t="str">
        <f>IFERROR(IF(VLOOKUP(U27,Fériés!$B$4:$B$16,1,0)=U27,"Férié",""),"")</f>
        <v/>
      </c>
      <c r="X27" s="8" t="str">
        <f t="shared" si="9"/>
        <v/>
      </c>
      <c r="Z27" s="5">
        <f t="shared" si="29"/>
        <v>45466</v>
      </c>
      <c r="AA27" s="6" t="str">
        <f t="shared" si="10"/>
        <v>Dim</v>
      </c>
      <c r="AB27" s="17" t="str">
        <f>IFERROR(IF(VLOOKUP(Z27,Fériés!$B$4:$B$16,1,0)=Z27,"Férié",""),"")</f>
        <v/>
      </c>
      <c r="AC27" s="8" t="str">
        <f t="shared" si="11"/>
        <v/>
      </c>
      <c r="AE27" s="5">
        <f t="shared" si="30"/>
        <v>45496</v>
      </c>
      <c r="AF27" s="6" t="str">
        <f t="shared" si="12"/>
        <v>Mar</v>
      </c>
      <c r="AG27" s="17" t="str">
        <f>IFERROR(IF(VLOOKUP(AE27,Fériés!$B$4:$B$16,1,0)=AE27,"Férié",""),"")</f>
        <v/>
      </c>
      <c r="AH27" s="8" t="str">
        <f t="shared" si="13"/>
        <v/>
      </c>
      <c r="AJ27" s="5">
        <f t="shared" si="31"/>
        <v>45527</v>
      </c>
      <c r="AK27" s="6" t="str">
        <f t="shared" si="14"/>
        <v>Ven</v>
      </c>
      <c r="AL27" s="17" t="str">
        <f>IFERROR(IF(VLOOKUP(AJ27,Fériés!$B$4:$B$16,1,0)=AJ27,"Férié",""),"")</f>
        <v/>
      </c>
      <c r="AM27" s="8" t="str">
        <f t="shared" si="15"/>
        <v/>
      </c>
      <c r="AO27" s="5">
        <f t="shared" si="32"/>
        <v>45558</v>
      </c>
      <c r="AP27" s="6" t="str">
        <f t="shared" si="16"/>
        <v>Lun</v>
      </c>
      <c r="AQ27" s="17" t="str">
        <f>IFERROR(IF(VLOOKUP(AO27,Fériés!$B$4:$B$16,1,0)=AO27,"Férié",""),"")</f>
        <v/>
      </c>
      <c r="AR27" s="8">
        <f t="shared" si="17"/>
        <v>39</v>
      </c>
      <c r="AT27" s="5">
        <f t="shared" si="33"/>
        <v>45588</v>
      </c>
      <c r="AU27" s="6" t="str">
        <f t="shared" si="18"/>
        <v>Mer</v>
      </c>
      <c r="AV27" s="17" t="str">
        <f>IFERROR(IF(VLOOKUP(AT27,Fériés!$B$4:$B$16,1,0)=AT27,"Férié",""),"")</f>
        <v/>
      </c>
      <c r="AW27" s="8" t="str">
        <f t="shared" si="19"/>
        <v/>
      </c>
      <c r="AY27" s="5">
        <f t="shared" si="34"/>
        <v>45619</v>
      </c>
      <c r="AZ27" s="6" t="str">
        <f t="shared" si="20"/>
        <v>Sam</v>
      </c>
      <c r="BA27" s="17" t="str">
        <f>IFERROR(IF(VLOOKUP(AY27,Fériés!$B$4:$B$16,1,0)=AY27,"Férié",""),"")</f>
        <v/>
      </c>
      <c r="BB27" s="8" t="str">
        <f t="shared" si="21"/>
        <v/>
      </c>
      <c r="BD27" s="5">
        <f t="shared" si="35"/>
        <v>45649</v>
      </c>
      <c r="BE27" s="6" t="str">
        <f t="shared" si="22"/>
        <v>Lun</v>
      </c>
      <c r="BF27" s="17" t="str">
        <f>IFERROR(IF(VLOOKUP(BD27,Fériés!$B$4:$B$16,1,0)=BD27,"Férié",""),"")</f>
        <v/>
      </c>
      <c r="BG27" s="8">
        <f t="shared" si="23"/>
        <v>52</v>
      </c>
    </row>
    <row r="28" spans="1:59" x14ac:dyDescent="0.25">
      <c r="A28" s="5">
        <f t="shared" si="24"/>
        <v>45315</v>
      </c>
      <c r="B28" s="6" t="str">
        <f t="shared" si="0"/>
        <v>Mer</v>
      </c>
      <c r="C28" s="17" t="str">
        <f>IFERROR(IF(VLOOKUP(A28,Fériés!$B$4:$B$16,1,0)=A28,"Férié",""),"")</f>
        <v/>
      </c>
      <c r="D28" s="15" t="str">
        <f t="shared" si="1"/>
        <v/>
      </c>
      <c r="F28" s="5">
        <f t="shared" si="25"/>
        <v>45346</v>
      </c>
      <c r="G28" s="6" t="str">
        <f t="shared" si="2"/>
        <v>Sam</v>
      </c>
      <c r="H28" s="17" t="str">
        <f>IFERROR(IF(VLOOKUP(F28,Fériés!$B$4:$B$16,1,0)=F28,"Férié",""),"")</f>
        <v/>
      </c>
      <c r="I28" s="8" t="str">
        <f t="shared" si="3"/>
        <v/>
      </c>
      <c r="K28" s="5">
        <f t="shared" si="26"/>
        <v>45375</v>
      </c>
      <c r="L28" s="6" t="str">
        <f t="shared" si="4"/>
        <v>Dim</v>
      </c>
      <c r="M28" s="17" t="str">
        <f>IFERROR(IF(VLOOKUP(K28,Fériés!$B$4:$B$16,1,0)=K28,"Férié",""),"")</f>
        <v/>
      </c>
      <c r="N28" s="8" t="str">
        <f t="shared" si="5"/>
        <v/>
      </c>
      <c r="P28" s="5">
        <f t="shared" si="27"/>
        <v>45406</v>
      </c>
      <c r="Q28" s="6" t="str">
        <f t="shared" si="6"/>
        <v>Mer</v>
      </c>
      <c r="R28" s="17" t="str">
        <f>IFERROR(IF(VLOOKUP(P28,Fériés!$B$4:$B$16,1,0)=P28,"Férié",""),"")</f>
        <v/>
      </c>
      <c r="S28" s="8" t="str">
        <f t="shared" si="7"/>
        <v/>
      </c>
      <c r="U28" s="5">
        <f t="shared" si="28"/>
        <v>45436</v>
      </c>
      <c r="V28" s="6" t="str">
        <f t="shared" si="8"/>
        <v>Ven</v>
      </c>
      <c r="W28" s="17" t="str">
        <f>IFERROR(IF(VLOOKUP(U28,Fériés!$B$4:$B$16,1,0)=U28,"Férié",""),"")</f>
        <v/>
      </c>
      <c r="X28" s="8" t="str">
        <f t="shared" si="9"/>
        <v/>
      </c>
      <c r="Z28" s="5">
        <f t="shared" si="29"/>
        <v>45467</v>
      </c>
      <c r="AA28" s="6" t="str">
        <f t="shared" si="10"/>
        <v>Lun</v>
      </c>
      <c r="AB28" s="17" t="str">
        <f>IFERROR(IF(VLOOKUP(Z28,Fériés!$B$4:$B$16,1,0)=Z28,"Férié",""),"")</f>
        <v/>
      </c>
      <c r="AC28" s="8">
        <f t="shared" si="11"/>
        <v>26</v>
      </c>
      <c r="AE28" s="5">
        <f t="shared" si="30"/>
        <v>45497</v>
      </c>
      <c r="AF28" s="6" t="str">
        <f t="shared" si="12"/>
        <v>Mer</v>
      </c>
      <c r="AG28" s="17" t="str">
        <f>IFERROR(IF(VLOOKUP(AE28,Fériés!$B$4:$B$16,1,0)=AE28,"Férié",""),"")</f>
        <v/>
      </c>
      <c r="AH28" s="8" t="str">
        <f t="shared" si="13"/>
        <v/>
      </c>
      <c r="AJ28" s="5">
        <f t="shared" si="31"/>
        <v>45528</v>
      </c>
      <c r="AK28" s="6" t="str">
        <f t="shared" si="14"/>
        <v>Sam</v>
      </c>
      <c r="AL28" s="17" t="str">
        <f>IFERROR(IF(VLOOKUP(AJ28,Fériés!$B$4:$B$16,1,0)=AJ28,"Férié",""),"")</f>
        <v/>
      </c>
      <c r="AM28" s="8" t="str">
        <f t="shared" si="15"/>
        <v/>
      </c>
      <c r="AO28" s="5">
        <f t="shared" si="32"/>
        <v>45559</v>
      </c>
      <c r="AP28" s="6" t="str">
        <f t="shared" si="16"/>
        <v>Mar</v>
      </c>
      <c r="AQ28" s="17" t="str">
        <f>IFERROR(IF(VLOOKUP(AO28,Fériés!$B$4:$B$16,1,0)=AO28,"Férié",""),"")</f>
        <v/>
      </c>
      <c r="AR28" s="8" t="str">
        <f t="shared" si="17"/>
        <v/>
      </c>
      <c r="AT28" s="5">
        <f t="shared" si="33"/>
        <v>45589</v>
      </c>
      <c r="AU28" s="6" t="str">
        <f t="shared" si="18"/>
        <v>Jeu</v>
      </c>
      <c r="AV28" s="17" t="str">
        <f>IFERROR(IF(VLOOKUP(AT28,Fériés!$B$4:$B$16,1,0)=AT28,"Férié",""),"")</f>
        <v/>
      </c>
      <c r="AW28" s="8" t="str">
        <f t="shared" si="19"/>
        <v/>
      </c>
      <c r="AY28" s="5">
        <f t="shared" si="34"/>
        <v>45620</v>
      </c>
      <c r="AZ28" s="6" t="str">
        <f t="shared" si="20"/>
        <v>Dim</v>
      </c>
      <c r="BA28" s="17" t="str">
        <f>IFERROR(IF(VLOOKUP(AY28,Fériés!$B$4:$B$16,1,0)=AY28,"Férié",""),"")</f>
        <v/>
      </c>
      <c r="BB28" s="8" t="str">
        <f t="shared" si="21"/>
        <v/>
      </c>
      <c r="BD28" s="5">
        <f t="shared" si="35"/>
        <v>45650</v>
      </c>
      <c r="BE28" s="6" t="str">
        <f t="shared" si="22"/>
        <v>Mar</v>
      </c>
      <c r="BF28" s="17" t="str">
        <f>IFERROR(IF(VLOOKUP(BD28,Fériés!$B$4:$B$16,1,0)=BD28,"Férié",""),"")</f>
        <v/>
      </c>
      <c r="BG28" s="8" t="str">
        <f t="shared" si="23"/>
        <v/>
      </c>
    </row>
    <row r="29" spans="1:59" x14ac:dyDescent="0.25">
      <c r="A29" s="5">
        <f t="shared" si="24"/>
        <v>45316</v>
      </c>
      <c r="B29" s="6" t="str">
        <f t="shared" si="0"/>
        <v>Jeu</v>
      </c>
      <c r="C29" s="17" t="str">
        <f>IFERROR(IF(VLOOKUP(A29,Fériés!$B$4:$B$16,1,0)=A29,"Férié",""),"")</f>
        <v/>
      </c>
      <c r="D29" s="15" t="str">
        <f t="shared" si="1"/>
        <v/>
      </c>
      <c r="F29" s="5">
        <f t="shared" si="25"/>
        <v>45347</v>
      </c>
      <c r="G29" s="6" t="str">
        <f t="shared" si="2"/>
        <v>Dim</v>
      </c>
      <c r="H29" s="17" t="str">
        <f>IFERROR(IF(VLOOKUP(F29,Fériés!$B$4:$B$16,1,0)=F29,"Férié",""),"")</f>
        <v/>
      </c>
      <c r="I29" s="8" t="str">
        <f t="shared" si="3"/>
        <v/>
      </c>
      <c r="K29" s="5">
        <f t="shared" si="26"/>
        <v>45376</v>
      </c>
      <c r="L29" s="6" t="str">
        <f t="shared" si="4"/>
        <v>Lun</v>
      </c>
      <c r="M29" s="17" t="str">
        <f>IFERROR(IF(VLOOKUP(K29,Fériés!$B$4:$B$16,1,0)=K29,"Férié",""),"")</f>
        <v/>
      </c>
      <c r="N29" s="8">
        <f t="shared" si="5"/>
        <v>13</v>
      </c>
      <c r="P29" s="5">
        <f t="shared" si="27"/>
        <v>45407</v>
      </c>
      <c r="Q29" s="6" t="str">
        <f t="shared" si="6"/>
        <v>Jeu</v>
      </c>
      <c r="R29" s="17" t="str">
        <f>IFERROR(IF(VLOOKUP(P29,Fériés!$B$4:$B$16,1,0)=P29,"Férié",""),"")</f>
        <v/>
      </c>
      <c r="S29" s="8" t="str">
        <f t="shared" si="7"/>
        <v/>
      </c>
      <c r="U29" s="5">
        <f t="shared" si="28"/>
        <v>45437</v>
      </c>
      <c r="V29" s="6" t="str">
        <f t="shared" si="8"/>
        <v>Sam</v>
      </c>
      <c r="W29" s="17" t="str">
        <f>IFERROR(IF(VLOOKUP(U29,Fériés!$B$4:$B$16,1,0)=U29,"Férié",""),"")</f>
        <v/>
      </c>
      <c r="X29" s="8" t="str">
        <f t="shared" si="9"/>
        <v/>
      </c>
      <c r="Z29" s="5">
        <f t="shared" si="29"/>
        <v>45468</v>
      </c>
      <c r="AA29" s="6" t="str">
        <f t="shared" si="10"/>
        <v>Mar</v>
      </c>
      <c r="AB29" s="17" t="str">
        <f>IFERROR(IF(VLOOKUP(Z29,Fériés!$B$4:$B$16,1,0)=Z29,"Férié",""),"")</f>
        <v/>
      </c>
      <c r="AC29" s="8" t="str">
        <f t="shared" si="11"/>
        <v/>
      </c>
      <c r="AE29" s="5">
        <f t="shared" si="30"/>
        <v>45498</v>
      </c>
      <c r="AF29" s="6" t="str">
        <f t="shared" si="12"/>
        <v>Jeu</v>
      </c>
      <c r="AG29" s="17" t="str">
        <f>IFERROR(IF(VLOOKUP(AE29,Fériés!$B$4:$B$16,1,0)=AE29,"Férié",""),"")</f>
        <v/>
      </c>
      <c r="AH29" s="8" t="str">
        <f t="shared" si="13"/>
        <v/>
      </c>
      <c r="AJ29" s="5">
        <f t="shared" si="31"/>
        <v>45529</v>
      </c>
      <c r="AK29" s="6" t="str">
        <f t="shared" si="14"/>
        <v>Dim</v>
      </c>
      <c r="AL29" s="17" t="str">
        <f>IFERROR(IF(VLOOKUP(AJ29,Fériés!$B$4:$B$16,1,0)=AJ29,"Férié",""),"")</f>
        <v/>
      </c>
      <c r="AM29" s="8" t="str">
        <f t="shared" si="15"/>
        <v/>
      </c>
      <c r="AO29" s="5">
        <f t="shared" si="32"/>
        <v>45560</v>
      </c>
      <c r="AP29" s="6" t="str">
        <f t="shared" si="16"/>
        <v>Mer</v>
      </c>
      <c r="AQ29" s="17" t="str">
        <f>IFERROR(IF(VLOOKUP(AO29,Fériés!$B$4:$B$16,1,0)=AO29,"Férié",""),"")</f>
        <v/>
      </c>
      <c r="AR29" s="8" t="str">
        <f t="shared" si="17"/>
        <v/>
      </c>
      <c r="AT29" s="5">
        <f t="shared" si="33"/>
        <v>45590</v>
      </c>
      <c r="AU29" s="6" t="str">
        <f t="shared" si="18"/>
        <v>Ven</v>
      </c>
      <c r="AV29" s="17" t="str">
        <f>IFERROR(IF(VLOOKUP(AT29,Fériés!$B$4:$B$16,1,0)=AT29,"Férié",""),"")</f>
        <v/>
      </c>
      <c r="AW29" s="8" t="str">
        <f t="shared" si="19"/>
        <v/>
      </c>
      <c r="AY29" s="5">
        <f t="shared" si="34"/>
        <v>45621</v>
      </c>
      <c r="AZ29" s="6" t="str">
        <f t="shared" si="20"/>
        <v>Lun</v>
      </c>
      <c r="BA29" s="17" t="str">
        <f>IFERROR(IF(VLOOKUP(AY29,Fériés!$B$4:$B$16,1,0)=AY29,"Férié",""),"")</f>
        <v/>
      </c>
      <c r="BB29" s="8">
        <f t="shared" si="21"/>
        <v>48</v>
      </c>
      <c r="BD29" s="5">
        <f t="shared" si="35"/>
        <v>45651</v>
      </c>
      <c r="BE29" s="6" t="str">
        <f t="shared" si="22"/>
        <v>Mer</v>
      </c>
      <c r="BF29" s="17" t="str">
        <f>IFERROR(IF(VLOOKUP(BD29,Fériés!$B$4:$B$16,1,0)=BD29,"Férié",""),"")</f>
        <v>Férié</v>
      </c>
      <c r="BG29" s="8" t="str">
        <f t="shared" si="23"/>
        <v/>
      </c>
    </row>
    <row r="30" spans="1:59" x14ac:dyDescent="0.25">
      <c r="A30" s="5">
        <f t="shared" si="24"/>
        <v>45317</v>
      </c>
      <c r="B30" s="6" t="str">
        <f t="shared" si="0"/>
        <v>Ven</v>
      </c>
      <c r="C30" s="17" t="str">
        <f>IFERROR(IF(VLOOKUP(A30,Fériés!$B$4:$B$16,1,0)=A30,"Férié",""),"")</f>
        <v/>
      </c>
      <c r="D30" s="15" t="str">
        <f t="shared" si="1"/>
        <v/>
      </c>
      <c r="F30" s="5">
        <f t="shared" si="25"/>
        <v>45348</v>
      </c>
      <c r="G30" s="6" t="str">
        <f t="shared" si="2"/>
        <v>Lun</v>
      </c>
      <c r="H30" s="17" t="str">
        <f>IFERROR(IF(VLOOKUP(F30,Fériés!$B$4:$B$16,1,0)=F30,"Férié",""),"")</f>
        <v/>
      </c>
      <c r="I30" s="8">
        <f t="shared" si="3"/>
        <v>9</v>
      </c>
      <c r="K30" s="5">
        <f t="shared" si="26"/>
        <v>45377</v>
      </c>
      <c r="L30" s="6" t="str">
        <f t="shared" si="4"/>
        <v>Mar</v>
      </c>
      <c r="M30" s="17" t="str">
        <f>IFERROR(IF(VLOOKUP(K30,Fériés!$B$4:$B$16,1,0)=K30,"Férié",""),"")</f>
        <v/>
      </c>
      <c r="N30" s="8" t="str">
        <f t="shared" si="5"/>
        <v/>
      </c>
      <c r="P30" s="5">
        <f t="shared" si="27"/>
        <v>45408</v>
      </c>
      <c r="Q30" s="6" t="str">
        <f t="shared" si="6"/>
        <v>Ven</v>
      </c>
      <c r="R30" s="17" t="str">
        <f>IFERROR(IF(VLOOKUP(P30,Fériés!$B$4:$B$16,1,0)=P30,"Férié",""),"")</f>
        <v/>
      </c>
      <c r="S30" s="8" t="str">
        <f t="shared" si="7"/>
        <v/>
      </c>
      <c r="U30" s="5">
        <f t="shared" si="28"/>
        <v>45438</v>
      </c>
      <c r="V30" s="6" t="str">
        <f t="shared" si="8"/>
        <v>Dim</v>
      </c>
      <c r="W30" s="17" t="str">
        <f>IFERROR(IF(VLOOKUP(U30,Fériés!$B$4:$B$16,1,0)=U30,"Férié",""),"")</f>
        <v/>
      </c>
      <c r="X30" s="8" t="str">
        <f t="shared" si="9"/>
        <v/>
      </c>
      <c r="Z30" s="5">
        <f t="shared" si="29"/>
        <v>45469</v>
      </c>
      <c r="AA30" s="6" t="str">
        <f t="shared" si="10"/>
        <v>Mer</v>
      </c>
      <c r="AB30" s="17" t="str">
        <f>IFERROR(IF(VLOOKUP(Z30,Fériés!$B$4:$B$16,1,0)=Z30,"Férié",""),"")</f>
        <v/>
      </c>
      <c r="AC30" s="8" t="str">
        <f t="shared" si="11"/>
        <v/>
      </c>
      <c r="AE30" s="5">
        <f t="shared" si="30"/>
        <v>45499</v>
      </c>
      <c r="AF30" s="6" t="str">
        <f t="shared" si="12"/>
        <v>Ven</v>
      </c>
      <c r="AG30" s="17" t="str">
        <f>IFERROR(IF(VLOOKUP(AE30,Fériés!$B$4:$B$16,1,0)=AE30,"Férié",""),"")</f>
        <v/>
      </c>
      <c r="AH30" s="8" t="str">
        <f t="shared" si="13"/>
        <v/>
      </c>
      <c r="AJ30" s="5">
        <f t="shared" si="31"/>
        <v>45530</v>
      </c>
      <c r="AK30" s="6" t="str">
        <f t="shared" si="14"/>
        <v>Lun</v>
      </c>
      <c r="AL30" s="17" t="str">
        <f>IFERROR(IF(VLOOKUP(AJ30,Fériés!$B$4:$B$16,1,0)=AJ30,"Férié",""),"")</f>
        <v/>
      </c>
      <c r="AM30" s="8">
        <f t="shared" si="15"/>
        <v>35</v>
      </c>
      <c r="AO30" s="5">
        <f t="shared" si="32"/>
        <v>45561</v>
      </c>
      <c r="AP30" s="6" t="str">
        <f t="shared" si="16"/>
        <v>Jeu</v>
      </c>
      <c r="AQ30" s="17" t="str">
        <f>IFERROR(IF(VLOOKUP(AO30,Fériés!$B$4:$B$16,1,0)=AO30,"Férié",""),"")</f>
        <v/>
      </c>
      <c r="AR30" s="8" t="str">
        <f t="shared" si="17"/>
        <v/>
      </c>
      <c r="AT30" s="5">
        <f t="shared" si="33"/>
        <v>45591</v>
      </c>
      <c r="AU30" s="6" t="str">
        <f t="shared" si="18"/>
        <v>Sam</v>
      </c>
      <c r="AV30" s="17" t="str">
        <f>IFERROR(IF(VLOOKUP(AT30,Fériés!$B$4:$B$16,1,0)=AT30,"Férié",""),"")</f>
        <v/>
      </c>
      <c r="AW30" s="8" t="str">
        <f t="shared" si="19"/>
        <v/>
      </c>
      <c r="AY30" s="5">
        <f t="shared" si="34"/>
        <v>45622</v>
      </c>
      <c r="AZ30" s="6" t="str">
        <f t="shared" si="20"/>
        <v>Mar</v>
      </c>
      <c r="BA30" s="17" t="str">
        <f>IFERROR(IF(VLOOKUP(AY30,Fériés!$B$4:$B$16,1,0)=AY30,"Férié",""),"")</f>
        <v/>
      </c>
      <c r="BB30" s="8" t="str">
        <f t="shared" si="21"/>
        <v/>
      </c>
      <c r="BD30" s="5">
        <f t="shared" si="35"/>
        <v>45652</v>
      </c>
      <c r="BE30" s="6" t="str">
        <f t="shared" si="22"/>
        <v>Jeu</v>
      </c>
      <c r="BF30" s="17" t="str">
        <f>IFERROR(IF(VLOOKUP(BD30,Fériés!$B$4:$B$16,1,0)=BD30,"Férié",""),"")</f>
        <v/>
      </c>
      <c r="BG30" s="8" t="str">
        <f t="shared" si="23"/>
        <v/>
      </c>
    </row>
    <row r="31" spans="1:59" x14ac:dyDescent="0.25">
      <c r="A31" s="5">
        <f t="shared" si="24"/>
        <v>45318</v>
      </c>
      <c r="B31" s="6" t="str">
        <f t="shared" si="0"/>
        <v>Sam</v>
      </c>
      <c r="C31" s="17" t="str">
        <f>IFERROR(IF(VLOOKUP(A31,Fériés!$B$4:$B$16,1,0)=A31,"Férié",""),"")</f>
        <v/>
      </c>
      <c r="D31" s="15" t="str">
        <f t="shared" si="1"/>
        <v/>
      </c>
      <c r="F31" s="5">
        <f t="shared" si="25"/>
        <v>45349</v>
      </c>
      <c r="G31" s="6" t="str">
        <f t="shared" si="2"/>
        <v>Mar</v>
      </c>
      <c r="H31" s="17" t="str">
        <f>IFERROR(IF(VLOOKUP(F31,Fériés!$B$4:$B$16,1,0)=F31,"Férié",""),"")</f>
        <v/>
      </c>
      <c r="I31" s="8" t="str">
        <f t="shared" si="3"/>
        <v/>
      </c>
      <c r="K31" s="5">
        <f t="shared" si="26"/>
        <v>45378</v>
      </c>
      <c r="L31" s="6" t="str">
        <f t="shared" si="4"/>
        <v>Mer</v>
      </c>
      <c r="M31" s="17" t="str">
        <f>IFERROR(IF(VLOOKUP(K31,Fériés!$B$4:$B$16,1,0)=K31,"Férié",""),"")</f>
        <v/>
      </c>
      <c r="N31" s="8" t="str">
        <f t="shared" si="5"/>
        <v/>
      </c>
      <c r="P31" s="5">
        <f t="shared" si="27"/>
        <v>45409</v>
      </c>
      <c r="Q31" s="6" t="str">
        <f t="shared" si="6"/>
        <v>Sam</v>
      </c>
      <c r="R31" s="17" t="str">
        <f>IFERROR(IF(VLOOKUP(P31,Fériés!$B$4:$B$16,1,0)=P31,"Férié",""),"")</f>
        <v/>
      </c>
      <c r="S31" s="8" t="str">
        <f t="shared" si="7"/>
        <v/>
      </c>
      <c r="U31" s="5">
        <f t="shared" si="28"/>
        <v>45439</v>
      </c>
      <c r="V31" s="6" t="str">
        <f t="shared" si="8"/>
        <v>Lun</v>
      </c>
      <c r="W31" s="17" t="str">
        <f>IFERROR(IF(VLOOKUP(U31,Fériés!$B$4:$B$16,1,0)=U31,"Férié",""),"")</f>
        <v/>
      </c>
      <c r="X31" s="8">
        <f t="shared" si="9"/>
        <v>22</v>
      </c>
      <c r="Z31" s="5">
        <f t="shared" si="29"/>
        <v>45470</v>
      </c>
      <c r="AA31" s="6" t="str">
        <f t="shared" si="10"/>
        <v>Jeu</v>
      </c>
      <c r="AB31" s="17" t="str">
        <f>IFERROR(IF(VLOOKUP(Z31,Fériés!$B$4:$B$16,1,0)=Z31,"Férié",""),"")</f>
        <v/>
      </c>
      <c r="AC31" s="8" t="str">
        <f t="shared" si="11"/>
        <v/>
      </c>
      <c r="AE31" s="5">
        <f t="shared" si="30"/>
        <v>45500</v>
      </c>
      <c r="AF31" s="6" t="str">
        <f t="shared" si="12"/>
        <v>Sam</v>
      </c>
      <c r="AG31" s="17" t="str">
        <f>IFERROR(IF(VLOOKUP(AE31,Fériés!$B$4:$B$16,1,0)=AE31,"Férié",""),"")</f>
        <v/>
      </c>
      <c r="AH31" s="8" t="str">
        <f t="shared" si="13"/>
        <v/>
      </c>
      <c r="AJ31" s="5">
        <f t="shared" si="31"/>
        <v>45531</v>
      </c>
      <c r="AK31" s="6" t="str">
        <f t="shared" si="14"/>
        <v>Mar</v>
      </c>
      <c r="AL31" s="17" t="str">
        <f>IFERROR(IF(VLOOKUP(AJ31,Fériés!$B$4:$B$16,1,0)=AJ31,"Férié",""),"")</f>
        <v/>
      </c>
      <c r="AM31" s="8" t="str">
        <f t="shared" si="15"/>
        <v/>
      </c>
      <c r="AO31" s="5">
        <f t="shared" si="32"/>
        <v>45562</v>
      </c>
      <c r="AP31" s="6" t="str">
        <f t="shared" si="16"/>
        <v>Ven</v>
      </c>
      <c r="AQ31" s="17" t="str">
        <f>IFERROR(IF(VLOOKUP(AO31,Fériés!$B$4:$B$16,1,0)=AO31,"Férié",""),"")</f>
        <v/>
      </c>
      <c r="AR31" s="8" t="str">
        <f t="shared" si="17"/>
        <v/>
      </c>
      <c r="AT31" s="5">
        <f t="shared" si="33"/>
        <v>45592</v>
      </c>
      <c r="AU31" s="6" t="str">
        <f t="shared" si="18"/>
        <v>Dim</v>
      </c>
      <c r="AV31" s="17" t="str">
        <f>IFERROR(IF(VLOOKUP(AT31,Fériés!$B$4:$B$16,1,0)=AT31,"Férié",""),"")</f>
        <v/>
      </c>
      <c r="AW31" s="8" t="str">
        <f t="shared" si="19"/>
        <v/>
      </c>
      <c r="AY31" s="5">
        <f t="shared" si="34"/>
        <v>45623</v>
      </c>
      <c r="AZ31" s="6" t="str">
        <f t="shared" si="20"/>
        <v>Mer</v>
      </c>
      <c r="BA31" s="17" t="str">
        <f>IFERROR(IF(VLOOKUP(AY31,Fériés!$B$4:$B$16,1,0)=AY31,"Férié",""),"")</f>
        <v/>
      </c>
      <c r="BB31" s="8" t="str">
        <f t="shared" si="21"/>
        <v/>
      </c>
      <c r="BD31" s="5">
        <f t="shared" si="35"/>
        <v>45653</v>
      </c>
      <c r="BE31" s="6" t="str">
        <f t="shared" si="22"/>
        <v>Ven</v>
      </c>
      <c r="BF31" s="17" t="str">
        <f>IFERROR(IF(VLOOKUP(BD31,Fériés!$B$4:$B$16,1,0)=BD31,"Férié",""),"")</f>
        <v/>
      </c>
      <c r="BG31" s="8" t="str">
        <f t="shared" si="23"/>
        <v/>
      </c>
    </row>
    <row r="32" spans="1:59" x14ac:dyDescent="0.25">
      <c r="A32" s="5">
        <f t="shared" si="24"/>
        <v>45319</v>
      </c>
      <c r="B32" s="6" t="str">
        <f t="shared" si="0"/>
        <v>Dim</v>
      </c>
      <c r="C32" s="17" t="str">
        <f>IFERROR(IF(VLOOKUP(A32,Fériés!$B$4:$B$16,1,0)=A32,"Férié",""),"")</f>
        <v/>
      </c>
      <c r="D32" s="15" t="str">
        <f t="shared" si="1"/>
        <v/>
      </c>
      <c r="F32" s="5">
        <f t="shared" si="25"/>
        <v>45350</v>
      </c>
      <c r="G32" s="6" t="str">
        <f t="shared" si="2"/>
        <v>Mer</v>
      </c>
      <c r="H32" s="17" t="str">
        <f>IFERROR(IF(VLOOKUP(F32,Fériés!$B$4:$B$16,1,0)=F32,"Férié",""),"")</f>
        <v/>
      </c>
      <c r="I32" s="8" t="str">
        <f t="shared" si="3"/>
        <v/>
      </c>
      <c r="K32" s="5">
        <f t="shared" si="26"/>
        <v>45379</v>
      </c>
      <c r="L32" s="6" t="str">
        <f t="shared" si="4"/>
        <v>Jeu</v>
      </c>
      <c r="M32" s="17" t="str">
        <f>IFERROR(IF(VLOOKUP(K32,Fériés!$B$4:$B$16,1,0)=K32,"Férié",""),"")</f>
        <v/>
      </c>
      <c r="N32" s="8" t="str">
        <f t="shared" si="5"/>
        <v/>
      </c>
      <c r="P32" s="5">
        <f t="shared" si="27"/>
        <v>45410</v>
      </c>
      <c r="Q32" s="6" t="str">
        <f t="shared" si="6"/>
        <v>Dim</v>
      </c>
      <c r="R32" s="17" t="str">
        <f>IFERROR(IF(VLOOKUP(P32,Fériés!$B$4:$B$16,1,0)=P32,"Férié",""),"")</f>
        <v/>
      </c>
      <c r="S32" s="8" t="str">
        <f t="shared" si="7"/>
        <v/>
      </c>
      <c r="U32" s="5">
        <f t="shared" si="28"/>
        <v>45440</v>
      </c>
      <c r="V32" s="6" t="str">
        <f t="shared" si="8"/>
        <v>Mar</v>
      </c>
      <c r="W32" s="17" t="str">
        <f>IFERROR(IF(VLOOKUP(U32,Fériés!$B$4:$B$16,1,0)=U32,"Férié",""),"")</f>
        <v/>
      </c>
      <c r="X32" s="8" t="str">
        <f t="shared" si="9"/>
        <v/>
      </c>
      <c r="Z32" s="5">
        <f t="shared" si="29"/>
        <v>45471</v>
      </c>
      <c r="AA32" s="6" t="str">
        <f t="shared" si="10"/>
        <v>Ven</v>
      </c>
      <c r="AB32" s="17" t="str">
        <f>IFERROR(IF(VLOOKUP(Z32,Fériés!$B$4:$B$16,1,0)=Z32,"Férié",""),"")</f>
        <v/>
      </c>
      <c r="AC32" s="8" t="str">
        <f t="shared" si="11"/>
        <v/>
      </c>
      <c r="AE32" s="5">
        <f t="shared" si="30"/>
        <v>45501</v>
      </c>
      <c r="AF32" s="6" t="str">
        <f t="shared" si="12"/>
        <v>Dim</v>
      </c>
      <c r="AG32" s="17" t="str">
        <f>IFERROR(IF(VLOOKUP(AE32,Fériés!$B$4:$B$16,1,0)=AE32,"Férié",""),"")</f>
        <v/>
      </c>
      <c r="AH32" s="8" t="str">
        <f t="shared" si="13"/>
        <v/>
      </c>
      <c r="AJ32" s="5">
        <f t="shared" si="31"/>
        <v>45532</v>
      </c>
      <c r="AK32" s="6" t="str">
        <f t="shared" si="14"/>
        <v>Mer</v>
      </c>
      <c r="AL32" s="17" t="str">
        <f>IFERROR(IF(VLOOKUP(AJ32,Fériés!$B$4:$B$16,1,0)=AJ32,"Férié",""),"")</f>
        <v/>
      </c>
      <c r="AM32" s="8" t="str">
        <f t="shared" si="15"/>
        <v/>
      </c>
      <c r="AO32" s="5">
        <f t="shared" si="32"/>
        <v>45563</v>
      </c>
      <c r="AP32" s="6" t="str">
        <f t="shared" si="16"/>
        <v>Sam</v>
      </c>
      <c r="AQ32" s="17" t="str">
        <f>IFERROR(IF(VLOOKUP(AO32,Fériés!$B$4:$B$16,1,0)=AO32,"Férié",""),"")</f>
        <v/>
      </c>
      <c r="AR32" s="8" t="str">
        <f t="shared" si="17"/>
        <v/>
      </c>
      <c r="AT32" s="5">
        <f t="shared" si="33"/>
        <v>45593</v>
      </c>
      <c r="AU32" s="6" t="str">
        <f t="shared" si="18"/>
        <v>Lun</v>
      </c>
      <c r="AV32" s="17" t="str">
        <f>IFERROR(IF(VLOOKUP(AT32,Fériés!$B$4:$B$16,1,0)=AT32,"Férié",""),"")</f>
        <v/>
      </c>
      <c r="AW32" s="8">
        <f t="shared" si="19"/>
        <v>44</v>
      </c>
      <c r="AY32" s="5">
        <f t="shared" si="34"/>
        <v>45624</v>
      </c>
      <c r="AZ32" s="6" t="str">
        <f t="shared" si="20"/>
        <v>Jeu</v>
      </c>
      <c r="BA32" s="17" t="str">
        <f>IFERROR(IF(VLOOKUP(AY32,Fériés!$B$4:$B$16,1,0)=AY32,"Férié",""),"")</f>
        <v/>
      </c>
      <c r="BB32" s="8" t="str">
        <f t="shared" si="21"/>
        <v/>
      </c>
      <c r="BD32" s="5">
        <f t="shared" si="35"/>
        <v>45654</v>
      </c>
      <c r="BE32" s="6" t="str">
        <f t="shared" si="22"/>
        <v>Sam</v>
      </c>
      <c r="BF32" s="17" t="str">
        <f>IFERROR(IF(VLOOKUP(BD32,Fériés!$B$4:$B$16,1,0)=BD32,"Férié",""),"")</f>
        <v/>
      </c>
      <c r="BG32" s="8" t="str">
        <f t="shared" si="23"/>
        <v/>
      </c>
    </row>
    <row r="33" spans="1:60" x14ac:dyDescent="0.25">
      <c r="A33" s="5">
        <f t="shared" si="24"/>
        <v>45320</v>
      </c>
      <c r="B33" s="6" t="str">
        <f t="shared" si="0"/>
        <v>Lun</v>
      </c>
      <c r="C33" s="17" t="str">
        <f>IFERROR(IF(VLOOKUP(A33,Fériés!$B$4:$B$16,1,0)=A33,"Férié",""),"")</f>
        <v/>
      </c>
      <c r="D33" s="15">
        <f t="shared" si="1"/>
        <v>5</v>
      </c>
      <c r="F33" s="3">
        <f>IF(F32+1&gt;EOMONTH(F5,0),"",F32+1)</f>
        <v>45351</v>
      </c>
      <c r="G33" s="1" t="str">
        <f t="shared" si="2"/>
        <v>Jeu</v>
      </c>
      <c r="H33" s="29" t="str">
        <f>IFERROR(IF(VLOOKUP(F33,Fériés!$B$4:$B$16,1,0)=F33,"Férié",""),"")</f>
        <v/>
      </c>
      <c r="I33" s="13" t="str">
        <f t="shared" si="3"/>
        <v/>
      </c>
      <c r="K33" s="5">
        <f t="shared" si="26"/>
        <v>45380</v>
      </c>
      <c r="L33" s="6" t="str">
        <f t="shared" si="4"/>
        <v>Ven</v>
      </c>
      <c r="M33" s="17" t="str">
        <f>IFERROR(IF(VLOOKUP(K33,Fériés!$B$4:$B$16,1,0)=K33,"Férié",""),"")</f>
        <v/>
      </c>
      <c r="N33" s="8" t="str">
        <f t="shared" si="5"/>
        <v/>
      </c>
      <c r="P33" s="5">
        <f t="shared" si="27"/>
        <v>45411</v>
      </c>
      <c r="Q33" s="6" t="str">
        <f t="shared" si="6"/>
        <v>Lun</v>
      </c>
      <c r="R33" s="17" t="str">
        <f>IFERROR(IF(VLOOKUP(P33,Fériés!$B$4:$B$16,1,0)=P33,"Férié",""),"")</f>
        <v/>
      </c>
      <c r="S33" s="8">
        <f t="shared" si="7"/>
        <v>18</v>
      </c>
      <c r="U33" s="5">
        <f t="shared" si="28"/>
        <v>45441</v>
      </c>
      <c r="V33" s="6" t="str">
        <f t="shared" si="8"/>
        <v>Mer</v>
      </c>
      <c r="W33" s="17" t="str">
        <f>IFERROR(IF(VLOOKUP(U33,Fériés!$B$4:$B$16,1,0)=U33,"Férié",""),"")</f>
        <v/>
      </c>
      <c r="X33" s="8" t="str">
        <f t="shared" si="9"/>
        <v/>
      </c>
      <c r="Z33" s="5">
        <f t="shared" si="29"/>
        <v>45472</v>
      </c>
      <c r="AA33" s="6" t="str">
        <f t="shared" si="10"/>
        <v>Sam</v>
      </c>
      <c r="AB33" s="17" t="str">
        <f>IFERROR(IF(VLOOKUP(Z33,Fériés!$B$4:$B$16,1,0)=Z33,"Férié",""),"")</f>
        <v/>
      </c>
      <c r="AC33" s="8" t="str">
        <f t="shared" si="11"/>
        <v/>
      </c>
      <c r="AE33" s="5">
        <f t="shared" si="30"/>
        <v>45502</v>
      </c>
      <c r="AF33" s="6" t="str">
        <f t="shared" si="12"/>
        <v>Lun</v>
      </c>
      <c r="AG33" s="17" t="str">
        <f>IFERROR(IF(VLOOKUP(AE33,Fériés!$B$4:$B$16,1,0)=AE33,"Férié",""),"")</f>
        <v/>
      </c>
      <c r="AH33" s="8">
        <f t="shared" si="13"/>
        <v>31</v>
      </c>
      <c r="AJ33" s="5">
        <f t="shared" si="31"/>
        <v>45533</v>
      </c>
      <c r="AK33" s="6" t="str">
        <f t="shared" si="14"/>
        <v>Jeu</v>
      </c>
      <c r="AL33" s="17" t="str">
        <f>IFERROR(IF(VLOOKUP(AJ33,Fériés!$B$4:$B$16,1,0)=AJ33,"Férié",""),"")</f>
        <v/>
      </c>
      <c r="AM33" s="8" t="str">
        <f t="shared" si="15"/>
        <v/>
      </c>
      <c r="AO33" s="5">
        <f t="shared" si="32"/>
        <v>45564</v>
      </c>
      <c r="AP33" s="6" t="str">
        <f t="shared" si="16"/>
        <v>Dim</v>
      </c>
      <c r="AQ33" s="17" t="str">
        <f>IFERROR(IF(VLOOKUP(AO33,Fériés!$B$4:$B$16,1,0)=AO33,"Férié",""),"")</f>
        <v/>
      </c>
      <c r="AR33" s="8" t="str">
        <f t="shared" si="17"/>
        <v/>
      </c>
      <c r="AT33" s="5">
        <f t="shared" si="33"/>
        <v>45594</v>
      </c>
      <c r="AU33" s="6" t="str">
        <f t="shared" si="18"/>
        <v>Mar</v>
      </c>
      <c r="AV33" s="17" t="str">
        <f>IFERROR(IF(VLOOKUP(AT33,Fériés!$B$4:$B$16,1,0)=AT33,"Férié",""),"")</f>
        <v/>
      </c>
      <c r="AW33" s="8" t="str">
        <f t="shared" si="19"/>
        <v/>
      </c>
      <c r="AY33" s="5">
        <f t="shared" si="34"/>
        <v>45625</v>
      </c>
      <c r="AZ33" s="6" t="str">
        <f t="shared" si="20"/>
        <v>Ven</v>
      </c>
      <c r="BA33" s="17" t="str">
        <f>IFERROR(IF(VLOOKUP(AY33,Fériés!$B$4:$B$16,1,0)=AY33,"Férié",""),"")</f>
        <v/>
      </c>
      <c r="BB33" s="8" t="str">
        <f t="shared" si="21"/>
        <v/>
      </c>
      <c r="BD33" s="5">
        <f t="shared" si="35"/>
        <v>45655</v>
      </c>
      <c r="BE33" s="6" t="str">
        <f t="shared" si="22"/>
        <v>Dim</v>
      </c>
      <c r="BF33" s="17" t="str">
        <f>IFERROR(IF(VLOOKUP(BD33,Fériés!$B$4:$B$16,1,0)=BD33,"Férié",""),"")</f>
        <v/>
      </c>
      <c r="BG33" s="8" t="str">
        <f t="shared" si="23"/>
        <v/>
      </c>
    </row>
    <row r="34" spans="1:60" x14ac:dyDescent="0.25">
      <c r="A34" s="5">
        <f t="shared" si="24"/>
        <v>45321</v>
      </c>
      <c r="B34" s="6" t="str">
        <f t="shared" si="0"/>
        <v>Mar</v>
      </c>
      <c r="C34" s="17" t="str">
        <f>IFERROR(IF(VLOOKUP(A34,Fériés!$B$4:$B$16,1,0)=A34,"Férié",""),"")</f>
        <v/>
      </c>
      <c r="D34" s="15" t="str">
        <f t="shared" si="1"/>
        <v/>
      </c>
      <c r="F34" s="3"/>
      <c r="G34" s="1"/>
      <c r="H34" s="1"/>
      <c r="I34" s="1"/>
      <c r="K34" s="5">
        <f t="shared" si="26"/>
        <v>45381</v>
      </c>
      <c r="L34" s="6" t="str">
        <f t="shared" si="4"/>
        <v>Sam</v>
      </c>
      <c r="M34" s="17" t="str">
        <f>IFERROR(IF(VLOOKUP(K34,Fériés!$B$4:$B$16,1,0)=K34,"Férié",""),"")</f>
        <v/>
      </c>
      <c r="N34" s="8" t="str">
        <f t="shared" si="5"/>
        <v/>
      </c>
      <c r="P34" s="5">
        <f>P33+1</f>
        <v>45412</v>
      </c>
      <c r="Q34" s="6" t="str">
        <f t="shared" si="6"/>
        <v>Mar</v>
      </c>
      <c r="R34" s="17" t="str">
        <f>IFERROR(IF(VLOOKUP(P34,Fériés!$B$4:$B$16,1,0)=P34,"Férié",""),"")</f>
        <v/>
      </c>
      <c r="S34" s="8" t="str">
        <f t="shared" si="7"/>
        <v/>
      </c>
      <c r="U34" s="5">
        <f t="shared" si="28"/>
        <v>45442</v>
      </c>
      <c r="V34" s="6" t="str">
        <f t="shared" si="8"/>
        <v>Jeu</v>
      </c>
      <c r="W34" s="17" t="str">
        <f>IFERROR(IF(VLOOKUP(U34,Fériés!$B$4:$B$16,1,0)=U34,"Férié",""),"")</f>
        <v/>
      </c>
      <c r="X34" s="8" t="str">
        <f t="shared" si="9"/>
        <v/>
      </c>
      <c r="Z34" s="5">
        <f t="shared" si="29"/>
        <v>45473</v>
      </c>
      <c r="AA34" s="6" t="str">
        <f t="shared" si="10"/>
        <v>Dim</v>
      </c>
      <c r="AB34" s="17" t="str">
        <f>IFERROR(IF(VLOOKUP(Z34,Fériés!$B$4:$B$16,1,0)=Z34,"Férié",""),"")</f>
        <v/>
      </c>
      <c r="AC34" s="8" t="str">
        <f t="shared" si="11"/>
        <v/>
      </c>
      <c r="AE34" s="5">
        <f t="shared" si="30"/>
        <v>45503</v>
      </c>
      <c r="AF34" s="6" t="str">
        <f t="shared" si="12"/>
        <v>Mar</v>
      </c>
      <c r="AG34" s="17" t="str">
        <f>IFERROR(IF(VLOOKUP(AE34,Fériés!$B$4:$B$16,1,0)=AE34,"Férié",""),"")</f>
        <v/>
      </c>
      <c r="AH34" s="8" t="str">
        <f t="shared" si="13"/>
        <v/>
      </c>
      <c r="AJ34" s="5">
        <f t="shared" si="31"/>
        <v>45534</v>
      </c>
      <c r="AK34" s="6" t="str">
        <f t="shared" si="14"/>
        <v>Ven</v>
      </c>
      <c r="AL34" s="17" t="str">
        <f>IFERROR(IF(VLOOKUP(AJ34,Fériés!$B$4:$B$16,1,0)=AJ34,"Férié",""),"")</f>
        <v/>
      </c>
      <c r="AM34" s="8" t="str">
        <f t="shared" si="15"/>
        <v/>
      </c>
      <c r="AO34" s="5">
        <f t="shared" si="32"/>
        <v>45565</v>
      </c>
      <c r="AP34" s="6" t="str">
        <f t="shared" si="16"/>
        <v>Lun</v>
      </c>
      <c r="AQ34" s="17" t="str">
        <f>IFERROR(IF(VLOOKUP(AO34,Fériés!$B$4:$B$16,1,0)=AO34,"Férié",""),"")</f>
        <v/>
      </c>
      <c r="AR34" s="8">
        <f t="shared" si="17"/>
        <v>40</v>
      </c>
      <c r="AT34" s="5">
        <f t="shared" si="33"/>
        <v>45595</v>
      </c>
      <c r="AU34" s="6" t="str">
        <f t="shared" si="18"/>
        <v>Mer</v>
      </c>
      <c r="AV34" s="17" t="str">
        <f>IFERROR(IF(VLOOKUP(AT34,Fériés!$B$4:$B$16,1,0)=AT34,"Férié",""),"")</f>
        <v/>
      </c>
      <c r="AW34" s="8" t="str">
        <f t="shared" si="19"/>
        <v/>
      </c>
      <c r="AY34" s="5">
        <f t="shared" si="34"/>
        <v>45626</v>
      </c>
      <c r="AZ34" s="6" t="str">
        <f t="shared" si="20"/>
        <v>Sam</v>
      </c>
      <c r="BA34" s="17" t="str">
        <f>IFERROR(IF(VLOOKUP(AY34,Fériés!$B$4:$B$16,1,0)=AY34,"Férié",""),"")</f>
        <v/>
      </c>
      <c r="BB34" s="8" t="str">
        <f t="shared" si="21"/>
        <v/>
      </c>
      <c r="BD34" s="5">
        <f t="shared" si="35"/>
        <v>45656</v>
      </c>
      <c r="BE34" s="6" t="str">
        <f t="shared" si="22"/>
        <v>Lun</v>
      </c>
      <c r="BF34" s="17" t="str">
        <f>IFERROR(IF(VLOOKUP(BD34,Fériés!$B$4:$B$16,1,0)=BD34,"Férié",""),"")</f>
        <v/>
      </c>
      <c r="BG34" s="8">
        <f t="shared" si="23"/>
        <v>1</v>
      </c>
    </row>
    <row r="35" spans="1:60" x14ac:dyDescent="0.25">
      <c r="A35" s="5">
        <f t="shared" si="24"/>
        <v>45322</v>
      </c>
      <c r="B35" s="6" t="str">
        <f t="shared" si="0"/>
        <v>Mer</v>
      </c>
      <c r="C35" s="17" t="str">
        <f>IFERROR(IF(VLOOKUP(A35,Fériés!$B$4:$B$16,1,0)=A35,"Férié",""),"")</f>
        <v/>
      </c>
      <c r="D35" s="15" t="str">
        <f t="shared" si="1"/>
        <v/>
      </c>
      <c r="F35" s="3"/>
      <c r="G35" s="1"/>
      <c r="I35" s="13"/>
      <c r="K35" s="5">
        <f t="shared" si="26"/>
        <v>45382</v>
      </c>
      <c r="L35" s="6" t="str">
        <f t="shared" si="4"/>
        <v>Dim</v>
      </c>
      <c r="M35" s="17" t="str">
        <f>IFERROR(IF(VLOOKUP(K35,Fériés!$B$4:$B$16,1,0)=K35,"Férié",""),"")</f>
        <v>Férié</v>
      </c>
      <c r="N35" s="8" t="str">
        <f t="shared" si="5"/>
        <v/>
      </c>
      <c r="P35" s="10"/>
      <c r="Q35" s="11"/>
      <c r="R35" s="11"/>
      <c r="S35" s="12"/>
      <c r="U35" s="5">
        <f t="shared" si="28"/>
        <v>45443</v>
      </c>
      <c r="V35" s="6" t="str">
        <f t="shared" si="8"/>
        <v>Ven</v>
      </c>
      <c r="W35" s="17" t="str">
        <f>IFERROR(IF(VLOOKUP(U35,Fériés!$B$4:$B$16,1,0)=U35,"Férié",""),"")</f>
        <v/>
      </c>
      <c r="X35" s="8" t="str">
        <f t="shared" si="9"/>
        <v/>
      </c>
      <c r="Z35" s="10"/>
      <c r="AA35" s="11"/>
      <c r="AB35" s="11"/>
      <c r="AC35" s="12"/>
      <c r="AE35" s="5">
        <f t="shared" si="30"/>
        <v>45504</v>
      </c>
      <c r="AF35" s="6" t="str">
        <f t="shared" si="12"/>
        <v>Mer</v>
      </c>
      <c r="AG35" s="17" t="str">
        <f>IFERROR(IF(VLOOKUP(AE35,Fériés!$B$4:$B$16,1,0)=AE35,"Férié",""),"")</f>
        <v/>
      </c>
      <c r="AH35" s="8" t="str">
        <f t="shared" si="13"/>
        <v/>
      </c>
      <c r="AJ35" s="5">
        <f t="shared" si="31"/>
        <v>45535</v>
      </c>
      <c r="AK35" s="6" t="str">
        <f t="shared" si="14"/>
        <v>Sam</v>
      </c>
      <c r="AL35" s="17" t="str">
        <f>IFERROR(IF(VLOOKUP(AJ35,Fériés!$B$4:$B$16,1,0)=AJ35,"Férié",""),"")</f>
        <v/>
      </c>
      <c r="AM35" s="8" t="str">
        <f t="shared" si="15"/>
        <v/>
      </c>
      <c r="AO35" s="10"/>
      <c r="AP35" s="11"/>
      <c r="AQ35" s="11"/>
      <c r="AR35" s="12"/>
      <c r="AT35" s="5">
        <f t="shared" si="33"/>
        <v>45596</v>
      </c>
      <c r="AU35" s="6" t="str">
        <f t="shared" si="18"/>
        <v>Jeu</v>
      </c>
      <c r="AV35" s="17" t="str">
        <f>IFERROR(IF(VLOOKUP(AT35,Fériés!$B$4:$B$16,1,0)=AT35,"Férié",""),"")</f>
        <v/>
      </c>
      <c r="AW35" s="8" t="str">
        <f t="shared" si="19"/>
        <v/>
      </c>
      <c r="AY35" s="10"/>
      <c r="AZ35" s="11"/>
      <c r="BA35" s="11"/>
      <c r="BB35" s="12"/>
      <c r="BD35" s="5">
        <f t="shared" si="35"/>
        <v>45657</v>
      </c>
      <c r="BE35" s="6" t="str">
        <f t="shared" si="22"/>
        <v>Mar</v>
      </c>
      <c r="BF35" s="17" t="str">
        <f>IFERROR(IF(VLOOKUP(BD35,Fériés!$B$4:$B$16,1,0)=BD35,"Férié",""),"")</f>
        <v/>
      </c>
      <c r="BG35" s="8" t="str">
        <f t="shared" si="23"/>
        <v/>
      </c>
    </row>
    <row r="36" spans="1:60" x14ac:dyDescent="0.25">
      <c r="A36" s="3"/>
      <c r="B36" s="4"/>
    </row>
    <row r="37" spans="1:60" x14ac:dyDescent="0.25">
      <c r="A37" s="3"/>
      <c r="B37" s="4"/>
    </row>
    <row r="38" spans="1:60" x14ac:dyDescent="0.25">
      <c r="A38" s="34" t="s">
        <v>0</v>
      </c>
      <c r="B38" s="34"/>
      <c r="C38" s="31" t="s">
        <v>10</v>
      </c>
      <c r="D38" s="31"/>
      <c r="F38" s="30" t="s">
        <v>8</v>
      </c>
      <c r="G38" s="30"/>
      <c r="H38" s="31" t="s">
        <v>4</v>
      </c>
      <c r="I38" s="31"/>
      <c r="K38" s="30" t="s">
        <v>5</v>
      </c>
      <c r="L38" s="30"/>
      <c r="M38" s="9" t="s">
        <v>9</v>
      </c>
      <c r="N38" s="1"/>
      <c r="P38" s="30" t="s">
        <v>2</v>
      </c>
      <c r="Q38" s="30"/>
      <c r="R38" s="9" t="s">
        <v>1</v>
      </c>
      <c r="S38" s="1"/>
      <c r="U38" s="30" t="s">
        <v>6</v>
      </c>
      <c r="V38" s="30"/>
      <c r="W38" s="31" t="s">
        <v>3</v>
      </c>
      <c r="X38" s="31"/>
      <c r="Z38" s="32"/>
      <c r="AA38" s="32"/>
      <c r="AB38" s="32"/>
      <c r="AC38" s="32"/>
    </row>
    <row r="39" spans="1:60" x14ac:dyDescent="0.25">
      <c r="A39" s="3"/>
      <c r="B39" s="4"/>
    </row>
    <row r="40" spans="1:60" x14ac:dyDescent="0.25">
      <c r="A40" s="3"/>
      <c r="B40" s="4"/>
    </row>
    <row r="41" spans="1:60" s="1" customFormat="1" x14ac:dyDescent="0.25">
      <c r="A41" s="3"/>
      <c r="B41" s="4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</row>
    <row r="42" spans="1:60" s="1" customFormat="1" x14ac:dyDescent="0.25">
      <c r="A42" s="3"/>
      <c r="B42" s="4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</row>
    <row r="43" spans="1:60" s="1" customFormat="1" x14ac:dyDescent="0.25">
      <c r="A43" s="3"/>
      <c r="B43" s="4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</row>
    <row r="44" spans="1:60" s="1" customFormat="1" x14ac:dyDescent="0.25">
      <c r="A44" s="3"/>
      <c r="B44" s="4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</row>
    <row r="45" spans="1:60" s="1" customFormat="1" x14ac:dyDescent="0.25">
      <c r="A45" s="3"/>
      <c r="B45" s="4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</row>
    <row r="46" spans="1:60" s="1" customFormat="1" x14ac:dyDescent="0.25">
      <c r="A46" s="3"/>
      <c r="B46" s="4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</row>
    <row r="47" spans="1:60" s="1" customFormat="1" x14ac:dyDescent="0.25">
      <c r="A47" s="3"/>
      <c r="B47" s="4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</row>
    <row r="48" spans="1:60" s="1" customFormat="1" x14ac:dyDescent="0.25">
      <c r="A48" s="3"/>
      <c r="B48" s="4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</row>
    <row r="49" spans="1:60" s="1" customFormat="1" x14ac:dyDescent="0.25">
      <c r="A49" s="3"/>
      <c r="B49" s="4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</row>
    <row r="50" spans="1:60" s="1" customFormat="1" x14ac:dyDescent="0.25">
      <c r="A50" s="3"/>
      <c r="B50" s="4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</row>
    <row r="51" spans="1:60" s="1" customFormat="1" x14ac:dyDescent="0.25">
      <c r="A51" s="3"/>
      <c r="B51" s="4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</row>
  </sheetData>
  <mergeCells count="25">
    <mergeCell ref="A1:AC1"/>
    <mergeCell ref="AD1:AG1"/>
    <mergeCell ref="A2:E2"/>
    <mergeCell ref="A4:D4"/>
    <mergeCell ref="F4:I4"/>
    <mergeCell ref="K4:N4"/>
    <mergeCell ref="P4:S4"/>
    <mergeCell ref="U4:X4"/>
    <mergeCell ref="Z4:AC4"/>
    <mergeCell ref="AE4:AH4"/>
    <mergeCell ref="A38:B38"/>
    <mergeCell ref="C38:D38"/>
    <mergeCell ref="F38:G38"/>
    <mergeCell ref="H38:I38"/>
    <mergeCell ref="K38:L38"/>
    <mergeCell ref="AJ4:AM4"/>
    <mergeCell ref="AO4:AR4"/>
    <mergeCell ref="AT4:AW4"/>
    <mergeCell ref="AY4:BB4"/>
    <mergeCell ref="BD4:BG4"/>
    <mergeCell ref="P38:Q38"/>
    <mergeCell ref="U38:V38"/>
    <mergeCell ref="W38:X38"/>
    <mergeCell ref="Z38:AA38"/>
    <mergeCell ref="AB38:AC38"/>
  </mergeCells>
  <conditionalFormatting sqref="A5:A35">
    <cfRule type="expression" dxfId="72" priority="86">
      <formula>OR(B5="sam",B5="dim")</formula>
    </cfRule>
  </conditionalFormatting>
  <conditionalFormatting sqref="B5:B35">
    <cfRule type="expression" dxfId="70" priority="85">
      <formula>OR(B5="sam",B5="dim")</formula>
    </cfRule>
  </conditionalFormatting>
  <conditionalFormatting sqref="C5:C35">
    <cfRule type="expression" dxfId="69" priority="83">
      <formula>OR(B5="sam",B5="dim")</formula>
    </cfRule>
  </conditionalFormatting>
  <conditionalFormatting sqref="D5:D35">
    <cfRule type="expression" dxfId="67" priority="82">
      <formula>OR(B5="sam",B5="dim")</formula>
    </cfRule>
  </conditionalFormatting>
  <conditionalFormatting sqref="F5:F33">
    <cfRule type="expression" dxfId="66" priority="81">
      <formula>OR(G5="sam",G5="dim")</formula>
    </cfRule>
  </conditionalFormatting>
  <conditionalFormatting sqref="F33:I33">
    <cfRule type="expression" dxfId="64" priority="30">
      <formula>$F33&lt;&gt;""</formula>
    </cfRule>
  </conditionalFormatting>
  <conditionalFormatting sqref="G5:G35">
    <cfRule type="expression" dxfId="63" priority="80">
      <formula>OR(G5="sam",G5="dim")</formula>
    </cfRule>
  </conditionalFormatting>
  <conditionalFormatting sqref="H5:H35">
    <cfRule type="expression" dxfId="62" priority="79">
      <formula>OR(G5="sam",G5="dim")</formula>
    </cfRule>
  </conditionalFormatting>
  <conditionalFormatting sqref="I5:I35">
    <cfRule type="expression" dxfId="60" priority="78">
      <formula>OR(G5="sam",G5="dim")</formula>
    </cfRule>
  </conditionalFormatting>
  <conditionalFormatting sqref="K5:K35">
    <cfRule type="expression" dxfId="59" priority="77">
      <formula>OR(L5="sam",L5="dim")</formula>
    </cfRule>
  </conditionalFormatting>
  <conditionalFormatting sqref="L5:L35">
    <cfRule type="expression" dxfId="57" priority="76">
      <formula>OR(L5="sam",L5="dim")</formula>
    </cfRule>
  </conditionalFormatting>
  <conditionalFormatting sqref="M5:M35">
    <cfRule type="expression" dxfId="56" priority="75">
      <formula>OR(L5="sam",L5="dim")</formula>
    </cfRule>
  </conditionalFormatting>
  <conditionalFormatting sqref="N5:N35">
    <cfRule type="expression" dxfId="54" priority="74">
      <formula>OR(L5="sam",L5="dim")</formula>
    </cfRule>
  </conditionalFormatting>
  <conditionalFormatting sqref="P5:P35">
    <cfRule type="expression" dxfId="53" priority="73">
      <formula>OR(Q5="sam",Q5="dim")</formula>
    </cfRule>
  </conditionalFormatting>
  <conditionalFormatting sqref="Q5:Q35">
    <cfRule type="expression" dxfId="51" priority="72">
      <formula>OR(Q5="sam",Q5="dim")</formula>
    </cfRule>
  </conditionalFormatting>
  <conditionalFormatting sqref="R5:R35">
    <cfRule type="expression" dxfId="50" priority="71">
      <formula>OR(Q5="sam",Q5="dim")</formula>
    </cfRule>
  </conditionalFormatting>
  <conditionalFormatting sqref="S5:S35">
    <cfRule type="expression" dxfId="48" priority="70">
      <formula>OR(Q5="sam",Q5="dim")</formula>
    </cfRule>
  </conditionalFormatting>
  <conditionalFormatting sqref="U5:U35">
    <cfRule type="expression" dxfId="47" priority="69">
      <formula>OR(V5="sam",V5="dim")</formula>
    </cfRule>
  </conditionalFormatting>
  <conditionalFormatting sqref="V5:V35">
    <cfRule type="expression" dxfId="45" priority="68">
      <formula>OR(V5="sam",V5="dim")</formula>
    </cfRule>
  </conditionalFormatting>
  <conditionalFormatting sqref="W5:W35">
    <cfRule type="expression" dxfId="44" priority="67">
      <formula>OR(V5="sam",V5="dim")</formula>
    </cfRule>
  </conditionalFormatting>
  <conditionalFormatting sqref="X5:X35">
    <cfRule type="expression" dxfId="43" priority="66">
      <formula>OR(V5="sam",V5="dim")</formula>
    </cfRule>
  </conditionalFormatting>
  <conditionalFormatting sqref="Z5:Z35">
    <cfRule type="expression" dxfId="41" priority="65">
      <formula>OR(AA5="sam",AA5="dim")</formula>
    </cfRule>
  </conditionalFormatting>
  <conditionalFormatting sqref="AA5:AA35">
    <cfRule type="expression" dxfId="39" priority="64">
      <formula>OR(AA5="sam",AA5="dim")</formula>
    </cfRule>
  </conditionalFormatting>
  <conditionalFormatting sqref="AB5:AB35">
    <cfRule type="expression" dxfId="38" priority="63">
      <formula>OR(AA5="sam",AA5="dim")</formula>
    </cfRule>
  </conditionalFormatting>
  <conditionalFormatting sqref="AC5:AC35">
    <cfRule type="expression" dxfId="36" priority="62">
      <formula>OR(AA5="sam",AA5="dim")</formula>
    </cfRule>
  </conditionalFormatting>
  <conditionalFormatting sqref="AE5:AE35">
    <cfRule type="expression" dxfId="35" priority="61">
      <formula>OR(AF5="sam",AF5="dim")</formula>
    </cfRule>
  </conditionalFormatting>
  <conditionalFormatting sqref="AF5:AF35">
    <cfRule type="expression" dxfId="33" priority="60">
      <formula>OR(AF5="sam",AF5="dim")</formula>
    </cfRule>
  </conditionalFormatting>
  <conditionalFormatting sqref="AG5:AG35">
    <cfRule type="expression" dxfId="32" priority="59">
      <formula>OR(AF5="sam",AF5="dim")</formula>
    </cfRule>
  </conditionalFormatting>
  <conditionalFormatting sqref="AH5:AH35">
    <cfRule type="expression" dxfId="30" priority="58">
      <formula>OR(AF5="sam",AF5="dim")</formula>
    </cfRule>
  </conditionalFormatting>
  <conditionalFormatting sqref="AJ5:AJ35">
    <cfRule type="expression" dxfId="29" priority="57">
      <formula>OR(AK5="sam",AK5="dim")</formula>
    </cfRule>
  </conditionalFormatting>
  <conditionalFormatting sqref="AK5:AK35">
    <cfRule type="expression" dxfId="27" priority="56">
      <formula>OR(AK5="sam",AK5="dim")</formula>
    </cfRule>
  </conditionalFormatting>
  <conditionalFormatting sqref="AL5:AL35">
    <cfRule type="expression" dxfId="26" priority="55">
      <formula>OR(AK5="sam",AK5="dim")</formula>
    </cfRule>
  </conditionalFormatting>
  <conditionalFormatting sqref="AM5:AM35">
    <cfRule type="expression" dxfId="24" priority="54">
      <formula>OR(AK5="sam",AK5="dim")</formula>
    </cfRule>
  </conditionalFormatting>
  <conditionalFormatting sqref="AO5:AO35">
    <cfRule type="expression" dxfId="23" priority="53">
      <formula>OR(AP5="sam",AP5="dim")</formula>
    </cfRule>
  </conditionalFormatting>
  <conditionalFormatting sqref="AP5:AP35">
    <cfRule type="expression" dxfId="21" priority="51">
      <formula>OR(AP5="sam",AP5="dim")</formula>
    </cfRule>
  </conditionalFormatting>
  <conditionalFormatting sqref="AQ5:AQ35">
    <cfRule type="expression" dxfId="20" priority="50">
      <formula>OR(AP5="sam",AP5="dim")</formula>
    </cfRule>
  </conditionalFormatting>
  <conditionalFormatting sqref="AR5:AR35">
    <cfRule type="expression" dxfId="18" priority="49">
      <formula>OR(AP5="sam",AP5="dim")</formula>
    </cfRule>
  </conditionalFormatting>
  <conditionalFormatting sqref="AT5:AT35">
    <cfRule type="expression" dxfId="17" priority="48">
      <formula>OR(AU5="sam",AU5="dim")</formula>
    </cfRule>
  </conditionalFormatting>
  <conditionalFormatting sqref="AU5:AU35">
    <cfRule type="expression" dxfId="15" priority="47">
      <formula>OR(AU5="sam",AU5="dim")</formula>
    </cfRule>
  </conditionalFormatting>
  <conditionalFormatting sqref="AV5:AV35">
    <cfRule type="expression" dxfId="14" priority="46">
      <formula>OR(AU5="sam",AU5="dim")</formula>
    </cfRule>
  </conditionalFormatting>
  <conditionalFormatting sqref="AW5:AW35">
    <cfRule type="expression" dxfId="12" priority="45">
      <formula>OR(AU5="sam",AU5="dim")</formula>
    </cfRule>
  </conditionalFormatting>
  <conditionalFormatting sqref="AY5:AY35">
    <cfRule type="expression" dxfId="11" priority="44">
      <formula>OR(AZ5="sam",AZ5="dim")</formula>
    </cfRule>
  </conditionalFormatting>
  <conditionalFormatting sqref="AZ5:AZ35">
    <cfRule type="expression" dxfId="9" priority="43">
      <formula>OR(AZ5="sam",AZ5="dim")</formula>
    </cfRule>
  </conditionalFormatting>
  <conditionalFormatting sqref="BA5:BA35">
    <cfRule type="expression" dxfId="8" priority="42">
      <formula>OR(AZ5="sam",AZ5="dim")</formula>
    </cfRule>
  </conditionalFormatting>
  <conditionalFormatting sqref="BB5:BB35">
    <cfRule type="expression" dxfId="6" priority="41">
      <formula>OR(AZ5="sam",AZ5="dim")</formula>
    </cfRule>
  </conditionalFormatting>
  <conditionalFormatting sqref="BD5:BD35">
    <cfRule type="expression" dxfId="5" priority="40">
      <formula>OR(BE5="sam",BE5="dim")</formula>
    </cfRule>
  </conditionalFormatting>
  <conditionalFormatting sqref="BE5:BE35">
    <cfRule type="expression" dxfId="3" priority="39">
      <formula>OR(BE5="sam",BE5="dim")</formula>
    </cfRule>
  </conditionalFormatting>
  <conditionalFormatting sqref="BF5:BF35">
    <cfRule type="expression" dxfId="2" priority="38">
      <formula>OR(BE5="sam",BE5="dim")</formula>
    </cfRule>
  </conditionalFormatting>
  <conditionalFormatting sqref="BG5:BG35">
    <cfRule type="expression" dxfId="1" priority="35">
      <formula>OR(BE5="sam",BE5="dim")</formula>
    </cfRule>
  </conditionalFormatting>
  <printOptions horizontalCentered="1" verticalCentered="1"/>
  <pageMargins left="0.23622047244094491" right="0.23622047244094491" top="0.23622047244094491" bottom="0.23622047244094491" header="0.23622047244094491" footer="0.23622047244094491"/>
  <pageSetup paperSize="8" scale="33" orientation="portrait" horizontalDpi="0" verticalDpi="0" r:id="rId1"/>
  <colBreaks count="1" manualBreakCount="1">
    <brk id="30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9" id="{04E5BC1E-D103-4B6A-9534-9CD29D082D8E}">
            <xm:f>VLOOKUP($A5:$A35,Fériés!$B$4:$B$16,1,0)=$A5:$A35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A5:D35</xm:sqref>
        </x14:conditionalFormatting>
        <x14:conditionalFormatting xmlns:xm="http://schemas.microsoft.com/office/excel/2006/main">
          <x14:cfRule type="expression" priority="13" id="{2B0E4C17-EF08-4C30-A953-CA647878122E}">
            <xm:f>VLOOKUP($A5:$A35,'Vacances scolaires'!$A:$A,1,0)=$A5:$A35</xm:f>
            <x14:dxf>
              <fill>
                <patternFill>
                  <bgColor theme="4" tint="0.79998168889431442"/>
                </patternFill>
              </fill>
            </x14:dxf>
          </x14:cfRule>
          <xm:sqref>D5:D35</xm:sqref>
        </x14:conditionalFormatting>
        <x14:conditionalFormatting xmlns:xm="http://schemas.microsoft.com/office/excel/2006/main">
          <x14:cfRule type="expression" priority="28" id="{BCF18817-B29C-493E-A034-7D52CBE789C7}">
            <xm:f>VLOOKUP($F5:$F35,Fériés!$B$4:$B$16,1,0)=$F5:$F35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F5:I33</xm:sqref>
        </x14:conditionalFormatting>
        <x14:conditionalFormatting xmlns:xm="http://schemas.microsoft.com/office/excel/2006/main">
          <x14:cfRule type="expression" priority="12" id="{ECA857C3-D418-45A8-9C06-708DC4B15DF3}">
            <xm:f>VLOOKUP($F5:$F35,'Vacances scolaires'!$A:$A,1,0)=$F5:$F35</xm:f>
            <x14:dxf>
              <fill>
                <patternFill>
                  <bgColor theme="4" tint="0.79998168889431442"/>
                </patternFill>
              </fill>
            </x14:dxf>
          </x14:cfRule>
          <xm:sqref>I5:I33</xm:sqref>
        </x14:conditionalFormatting>
        <x14:conditionalFormatting xmlns:xm="http://schemas.microsoft.com/office/excel/2006/main">
          <x14:cfRule type="expression" priority="27" id="{B669C28E-6F80-4ADD-8AD8-AF28CB65AC47}">
            <xm:f>VLOOKUP($K5:$K35,Fériés!$B$4:$B$16,1,0)=$K5:$K35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K5:N35</xm:sqref>
        </x14:conditionalFormatting>
        <x14:conditionalFormatting xmlns:xm="http://schemas.microsoft.com/office/excel/2006/main">
          <x14:cfRule type="expression" priority="11" id="{94A18D89-C226-4EEC-B2E7-7BAA081F4017}">
            <xm:f>VLOOKUP($K5:$K35,'Vacances scolaires'!$A:$A,1,0)=$K5:$K35</xm:f>
            <x14:dxf>
              <fill>
                <patternFill>
                  <bgColor theme="4" tint="0.79998168889431442"/>
                </patternFill>
              </fill>
            </x14:dxf>
          </x14:cfRule>
          <xm:sqref>N5:N35</xm:sqref>
        </x14:conditionalFormatting>
        <x14:conditionalFormatting xmlns:xm="http://schemas.microsoft.com/office/excel/2006/main">
          <x14:cfRule type="expression" priority="26" id="{09166CA8-657C-405C-9F8B-E99982FD4CE9}">
            <xm:f>VLOOKUP($P5:$P35,Fériés!$B$4:$B$16,1,0)=$P5:$P35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P5:S34</xm:sqref>
        </x14:conditionalFormatting>
        <x14:conditionalFormatting xmlns:xm="http://schemas.microsoft.com/office/excel/2006/main">
          <x14:cfRule type="expression" priority="10" id="{C38E6D4A-C2A1-4C1F-B30A-A516AF354675}">
            <xm:f>VLOOKUP($P5:$P35,'Vacances scolaires'!$A:$A,1,0)=$P5:$P35</xm:f>
            <x14:dxf>
              <fill>
                <patternFill>
                  <bgColor theme="4" tint="0.79998168889431442"/>
                </patternFill>
              </fill>
            </x14:dxf>
          </x14:cfRule>
          <xm:sqref>S5:S34</xm:sqref>
        </x14:conditionalFormatting>
        <x14:conditionalFormatting xmlns:xm="http://schemas.microsoft.com/office/excel/2006/main">
          <x14:cfRule type="expression" priority="25" id="{C8D8B3D4-2175-4C60-8CCF-5485CFD455A1}">
            <xm:f>VLOOKUP($U5:$U35,Fériés!$B$4:$B$16,1,0)=$U5:$U35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U5:X35</xm:sqref>
        </x14:conditionalFormatting>
        <x14:conditionalFormatting xmlns:xm="http://schemas.microsoft.com/office/excel/2006/main">
          <x14:cfRule type="expression" priority="9" id="{81FA9750-CB2B-49E1-8E18-600508ED015A}">
            <xm:f>VLOOKUP($U5:$U35,'Vacances scolaires'!$A:$A,1,0)=$U5:$U35</xm:f>
            <x14:dxf>
              <fill>
                <patternFill>
                  <bgColor theme="4" tint="0.79998168889431442"/>
                </patternFill>
              </fill>
            </x14:dxf>
          </x14:cfRule>
          <xm:sqref>X5:X35</xm:sqref>
        </x14:conditionalFormatting>
        <x14:conditionalFormatting xmlns:xm="http://schemas.microsoft.com/office/excel/2006/main">
          <x14:cfRule type="expression" priority="24" id="{601CEDE1-AA99-49ED-9F09-671100D9AAD0}">
            <xm:f>VLOOKUP($Z5:$Z35,Fériés!$B$4:$B$16,1,0)=$Z5:$Z35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Z5:AC33 AB6:AB34</xm:sqref>
        </x14:conditionalFormatting>
        <x14:conditionalFormatting xmlns:xm="http://schemas.microsoft.com/office/excel/2006/main">
          <x14:cfRule type="expression" priority="8" id="{356F11DA-EC4F-4AE2-ADF7-62A84FBE1922}">
            <xm:f>VLOOKUP($Z5:$Z35,'Vacances scolaires'!$A:$A,1,0)=$Z5:$Z35</xm:f>
            <x14:dxf>
              <fill>
                <patternFill>
                  <bgColor theme="4" tint="0.79998168889431442"/>
                </patternFill>
              </fill>
            </x14:dxf>
          </x14:cfRule>
          <xm:sqref>AC5:AC34</xm:sqref>
        </x14:conditionalFormatting>
        <x14:conditionalFormatting xmlns:xm="http://schemas.microsoft.com/office/excel/2006/main">
          <x14:cfRule type="expression" priority="19" id="{B526A2ED-F8BB-4EF0-A5C8-E931E009C6A2}">
            <xm:f>VLOOKUP($AE5:$AE35,Fériés!$B$4:$B$16,1,0)=$AE5:$AE35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AE5:AH35</xm:sqref>
        </x14:conditionalFormatting>
        <x14:conditionalFormatting xmlns:xm="http://schemas.microsoft.com/office/excel/2006/main">
          <x14:cfRule type="expression" priority="7" id="{A51E6B54-2A73-447D-9CC0-8D49DA249B8D}">
            <xm:f>VLOOKUP($AE5:$AE35,'Vacances scolaires'!$A:$A,1,0)=$AE5:$AE35</xm:f>
            <x14:dxf>
              <fill>
                <patternFill>
                  <bgColor theme="4" tint="0.79998168889431442"/>
                </patternFill>
              </fill>
            </x14:dxf>
          </x14:cfRule>
          <xm:sqref>AH5:AH35</xm:sqref>
        </x14:conditionalFormatting>
        <x14:conditionalFormatting xmlns:xm="http://schemas.microsoft.com/office/excel/2006/main">
          <x14:cfRule type="expression" priority="18" id="{E76CD5F3-DEE1-467D-9E1E-60CA12DBD874}">
            <xm:f>VLOOKUP($AJ5:$AJ35,Fériés!$B$4:$B$16,1,0)=$AJ5:$AJ35</xm:f>
            <x14:dxf>
              <font>
                <b val="0"/>
                <i val="0"/>
              </font>
              <fill>
                <patternFill patternType="solid">
                  <bgColor theme="9" tint="0.79998168889431442"/>
                </patternFill>
              </fill>
            </x14:dxf>
          </x14:cfRule>
          <xm:sqref>AJ5:AM35</xm:sqref>
        </x14:conditionalFormatting>
        <x14:conditionalFormatting xmlns:xm="http://schemas.microsoft.com/office/excel/2006/main">
          <x14:cfRule type="expression" priority="6" id="{0F6C74F3-C4F8-4309-9A65-60EB80540751}">
            <xm:f>VLOOKUP($AJ5:$AJ35,'Vacances scolaires'!$A:$A,1,0)=$AJ5:$AJ35</xm:f>
            <x14:dxf>
              <fill>
                <patternFill>
                  <bgColor theme="4" tint="0.79998168889431442"/>
                </patternFill>
              </fill>
            </x14:dxf>
          </x14:cfRule>
          <xm:sqref>AM5:AM35</xm:sqref>
        </x14:conditionalFormatting>
        <x14:conditionalFormatting xmlns:xm="http://schemas.microsoft.com/office/excel/2006/main">
          <x14:cfRule type="expression" priority="17" id="{2CF633CA-9649-439F-9D1C-561D531376D8}">
            <xm:f>VLOOKUP($AO5:$AO35,Fériés!$B$4:$B$16,1,0)=$AO5:$AO35</xm:f>
            <x14:dxf>
              <fill>
                <patternFill>
                  <bgColor theme="9" tint="0.79998168889431442"/>
                </patternFill>
              </fill>
            </x14:dxf>
          </x14:cfRule>
          <xm:sqref>AO5:AR34</xm:sqref>
        </x14:conditionalFormatting>
        <x14:conditionalFormatting xmlns:xm="http://schemas.microsoft.com/office/excel/2006/main">
          <x14:cfRule type="expression" priority="5" id="{DF8302DC-1A28-424B-A455-CFFB6DB0F447}">
            <xm:f>VLOOKUP($AO5:$AO35,'Vacances scolaires'!$A:$A,1,0)=$AO5:$AO35</xm:f>
            <x14:dxf>
              <fill>
                <patternFill>
                  <bgColor theme="4" tint="0.79998168889431442"/>
                </patternFill>
              </fill>
            </x14:dxf>
          </x14:cfRule>
          <xm:sqref>AR5:AR34</xm:sqref>
        </x14:conditionalFormatting>
        <x14:conditionalFormatting xmlns:xm="http://schemas.microsoft.com/office/excel/2006/main">
          <x14:cfRule type="expression" priority="16" id="{62BAD7F3-8E37-4B8D-8B51-62C4EE0EFAE1}">
            <xm:f>VLOOKUP($AT5:$AT35,Fériés!$B$4:$B$16,1,0)=$AT5:$AT35</xm:f>
            <x14:dxf>
              <fill>
                <patternFill>
                  <bgColor theme="9" tint="0.79998168889431442"/>
                </patternFill>
              </fill>
            </x14:dxf>
          </x14:cfRule>
          <xm:sqref>AT5:AW35</xm:sqref>
        </x14:conditionalFormatting>
        <x14:conditionalFormatting xmlns:xm="http://schemas.microsoft.com/office/excel/2006/main">
          <x14:cfRule type="expression" priority="4" id="{BCB7C24E-2E18-465B-AD69-321602A95D0D}">
            <xm:f>VLOOKUP($AT5:$AT35,'Vacances scolaires'!$A:$A,1,0)=$AT5:$AT35</xm:f>
            <x14:dxf>
              <fill>
                <patternFill>
                  <bgColor theme="4" tint="0.79998168889431442"/>
                </patternFill>
              </fill>
            </x14:dxf>
          </x14:cfRule>
          <xm:sqref>AW5:AW35</xm:sqref>
        </x14:conditionalFormatting>
        <x14:conditionalFormatting xmlns:xm="http://schemas.microsoft.com/office/excel/2006/main">
          <x14:cfRule type="expression" priority="20" id="{3128C7E2-57A8-4FCF-938B-89025049D12F}">
            <xm:f>VLOOKUP($AY5:$AY35,Fériés!$B$4:$B$16,1,0)=$AY5:$AY35</xm:f>
            <x14:dxf>
              <fill>
                <patternFill>
                  <bgColor theme="9" tint="0.79998168889431442"/>
                </patternFill>
              </fill>
            </x14:dxf>
          </x14:cfRule>
          <xm:sqref>AY5:BB34</xm:sqref>
        </x14:conditionalFormatting>
        <x14:conditionalFormatting xmlns:xm="http://schemas.microsoft.com/office/excel/2006/main">
          <x14:cfRule type="expression" priority="3" id="{752017EA-1E84-4858-9E1D-1720BD20B717}">
            <xm:f>VLOOKUP($AY5:$AY35,'Vacances scolaires'!$A:$A,1,0)=$AY5:$AY35</xm:f>
            <x14:dxf>
              <fill>
                <patternFill>
                  <bgColor theme="4" tint="0.79998168889431442"/>
                </patternFill>
              </fill>
            </x14:dxf>
          </x14:cfRule>
          <xm:sqref>BB5:BB34</xm:sqref>
        </x14:conditionalFormatting>
        <x14:conditionalFormatting xmlns:xm="http://schemas.microsoft.com/office/excel/2006/main">
          <x14:cfRule type="expression" priority="15" id="{2C33A96F-EB75-41B2-BD44-CDC9629F3635}">
            <xm:f>VLOOKUP($BD5:$BD35,Fériés!$B$4:$B$16,1,0)=$BD5:$BD35</xm:f>
            <x14:dxf>
              <fill>
                <patternFill>
                  <bgColor theme="9" tint="0.79998168889431442"/>
                </patternFill>
              </fill>
            </x14:dxf>
          </x14:cfRule>
          <xm:sqref>BD5:BG35</xm:sqref>
        </x14:conditionalFormatting>
        <x14:conditionalFormatting xmlns:xm="http://schemas.microsoft.com/office/excel/2006/main">
          <x14:cfRule type="expression" priority="2" id="{67791822-7246-41FB-B1CC-7F53CD3CAF2C}">
            <xm:f>VLOOKUP($BD5:$BD35,'Vacances scolaires'!$A:$A,1,0)=$BD5:$BD35</xm:f>
            <x14:dxf>
              <fill>
                <patternFill>
                  <bgColor theme="4" tint="0.79998168889431442"/>
                </patternFill>
              </fill>
            </x14:dxf>
          </x14:cfRule>
          <xm:sqref>BG5:BG35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63386-734C-4EEE-9AF7-1DEB2FE2E828}">
  <dimension ref="A1:C16"/>
  <sheetViews>
    <sheetView workbookViewId="0">
      <selection activeCell="B4" sqref="B4"/>
    </sheetView>
  </sheetViews>
  <sheetFormatPr baseColWidth="10" defaultRowHeight="15" x14ac:dyDescent="0.25"/>
  <cols>
    <col min="1" max="1" width="25.85546875" style="18" customWidth="1"/>
    <col min="2" max="2" width="37.85546875" style="18" customWidth="1"/>
    <col min="3" max="3" width="27.7109375" style="18" customWidth="1"/>
    <col min="4" max="16384" width="11.42578125" style="18"/>
  </cols>
  <sheetData>
    <row r="1" spans="1:3" ht="26.25" x14ac:dyDescent="0.25">
      <c r="A1" s="19" t="s">
        <v>40</v>
      </c>
      <c r="B1" s="20" cm="1">
        <f t="array" ref="B1">Année</f>
        <v>2024</v>
      </c>
    </row>
    <row r="3" spans="1:3" ht="18.75" x14ac:dyDescent="0.25">
      <c r="A3" s="21" t="s">
        <v>11</v>
      </c>
      <c r="B3" s="22" t="s">
        <v>12</v>
      </c>
      <c r="C3" s="21" t="s">
        <v>13</v>
      </c>
    </row>
    <row r="4" spans="1:3" ht="18.75" x14ac:dyDescent="0.25">
      <c r="A4" s="23" t="s">
        <v>14</v>
      </c>
      <c r="B4" s="24">
        <f>DATE(Année,1,1)</f>
        <v>45292</v>
      </c>
      <c r="C4" s="23" t="s">
        <v>27</v>
      </c>
    </row>
    <row r="5" spans="1:3" ht="18.75" x14ac:dyDescent="0.25">
      <c r="A5" s="23" t="s">
        <v>15</v>
      </c>
      <c r="B5" s="24">
        <f>ROUND(DATE(Année,4,MOD(234-11*MOD(Année,19),30))/7,0)*7-6</f>
        <v>45382</v>
      </c>
      <c r="C5" s="23" t="s">
        <v>28</v>
      </c>
    </row>
    <row r="6" spans="1:3" ht="18.75" x14ac:dyDescent="0.25">
      <c r="A6" s="23" t="s">
        <v>16</v>
      </c>
      <c r="B6" s="24">
        <f>B5+1</f>
        <v>45383</v>
      </c>
      <c r="C6" s="23" t="s">
        <v>29</v>
      </c>
    </row>
    <row r="7" spans="1:3" ht="18.75" x14ac:dyDescent="0.25">
      <c r="A7" s="23" t="s">
        <v>17</v>
      </c>
      <c r="B7" s="24">
        <f>DATE(Année,5,1)</f>
        <v>45413</v>
      </c>
      <c r="C7" s="23" t="s">
        <v>30</v>
      </c>
    </row>
    <row r="8" spans="1:3" ht="18.75" x14ac:dyDescent="0.25">
      <c r="A8" s="23" t="s">
        <v>18</v>
      </c>
      <c r="B8" s="24">
        <f>DATE(Année,5,8)</f>
        <v>45420</v>
      </c>
      <c r="C8" s="25" t="s">
        <v>31</v>
      </c>
    </row>
    <row r="9" spans="1:3" ht="18.75" x14ac:dyDescent="0.25">
      <c r="A9" s="23" t="s">
        <v>19</v>
      </c>
      <c r="B9" s="24">
        <f>B5+39</f>
        <v>45421</v>
      </c>
      <c r="C9" s="23" t="s">
        <v>32</v>
      </c>
    </row>
    <row r="10" spans="1:3" ht="18.75" x14ac:dyDescent="0.25">
      <c r="A10" s="23" t="s">
        <v>20</v>
      </c>
      <c r="B10" s="24">
        <f>B5+49</f>
        <v>45431</v>
      </c>
      <c r="C10" s="23" t="s">
        <v>33</v>
      </c>
    </row>
    <row r="11" spans="1:3" ht="18.75" x14ac:dyDescent="0.25">
      <c r="A11" s="23" t="s">
        <v>21</v>
      </c>
      <c r="B11" s="24">
        <f>B5+50</f>
        <v>45432</v>
      </c>
      <c r="C11" s="23" t="s">
        <v>34</v>
      </c>
    </row>
    <row r="12" spans="1:3" ht="18.75" x14ac:dyDescent="0.25">
      <c r="A12" s="23" t="s">
        <v>22</v>
      </c>
      <c r="B12" s="24">
        <f>DATE(Année,7,14)</f>
        <v>45487</v>
      </c>
      <c r="C12" s="25" t="s">
        <v>35</v>
      </c>
    </row>
    <row r="13" spans="1:3" ht="18.75" x14ac:dyDescent="0.25">
      <c r="A13" s="23" t="s">
        <v>23</v>
      </c>
      <c r="B13" s="24">
        <f>DATE(Année,8,15)</f>
        <v>45519</v>
      </c>
      <c r="C13" s="25" t="s">
        <v>36</v>
      </c>
    </row>
    <row r="14" spans="1:3" ht="18.75" x14ac:dyDescent="0.25">
      <c r="A14" s="23" t="s">
        <v>24</v>
      </c>
      <c r="B14" s="24">
        <f>DATE(Année,11,1)</f>
        <v>45597</v>
      </c>
      <c r="C14" s="25" t="s">
        <v>37</v>
      </c>
    </row>
    <row r="15" spans="1:3" ht="18.75" x14ac:dyDescent="0.25">
      <c r="A15" s="23" t="s">
        <v>25</v>
      </c>
      <c r="B15" s="24">
        <f>DATE(Année,11,11)</f>
        <v>45607</v>
      </c>
      <c r="C15" s="25" t="s">
        <v>38</v>
      </c>
    </row>
    <row r="16" spans="1:3" ht="18.75" x14ac:dyDescent="0.25">
      <c r="A16" s="23" t="s">
        <v>26</v>
      </c>
      <c r="B16" s="24">
        <f>DATE(Année,12,25)</f>
        <v>45651</v>
      </c>
      <c r="C16" s="25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57887-7AB4-4906-A196-4CC522571C8E}">
  <dimension ref="A3:A251"/>
  <sheetViews>
    <sheetView topLeftCell="A3" workbookViewId="0">
      <selection activeCell="A3" sqref="A3"/>
    </sheetView>
  </sheetViews>
  <sheetFormatPr baseColWidth="10" defaultRowHeight="15" x14ac:dyDescent="0.25"/>
  <cols>
    <col min="1" max="1" width="22.85546875" style="26" customWidth="1"/>
    <col min="2" max="16384" width="11.42578125" style="18"/>
  </cols>
  <sheetData>
    <row r="3" spans="1:1" x14ac:dyDescent="0.25">
      <c r="A3" s="27" t="s">
        <v>41</v>
      </c>
    </row>
    <row r="4" spans="1:1" x14ac:dyDescent="0.25">
      <c r="A4" s="28">
        <v>45584</v>
      </c>
    </row>
    <row r="5" spans="1:1" x14ac:dyDescent="0.25">
      <c r="A5" s="28">
        <v>45585</v>
      </c>
    </row>
    <row r="6" spans="1:1" x14ac:dyDescent="0.25">
      <c r="A6" s="28">
        <v>45586</v>
      </c>
    </row>
    <row r="7" spans="1:1" x14ac:dyDescent="0.25">
      <c r="A7" s="28">
        <v>45587</v>
      </c>
    </row>
    <row r="8" spans="1:1" x14ac:dyDescent="0.25">
      <c r="A8" s="28">
        <v>45588</v>
      </c>
    </row>
    <row r="9" spans="1:1" x14ac:dyDescent="0.25">
      <c r="A9" s="28">
        <v>45589</v>
      </c>
    </row>
    <row r="10" spans="1:1" x14ac:dyDescent="0.25">
      <c r="A10" s="28">
        <v>45590</v>
      </c>
    </row>
    <row r="11" spans="1:1" x14ac:dyDescent="0.25">
      <c r="A11" s="28">
        <v>45591</v>
      </c>
    </row>
    <row r="12" spans="1:1" x14ac:dyDescent="0.25">
      <c r="A12" s="28">
        <v>45592</v>
      </c>
    </row>
    <row r="13" spans="1:1" x14ac:dyDescent="0.25">
      <c r="A13" s="28">
        <v>45593</v>
      </c>
    </row>
    <row r="14" spans="1:1" x14ac:dyDescent="0.25">
      <c r="A14" s="28">
        <v>45594</v>
      </c>
    </row>
    <row r="15" spans="1:1" x14ac:dyDescent="0.25">
      <c r="A15" s="28">
        <v>45595</v>
      </c>
    </row>
    <row r="16" spans="1:1" x14ac:dyDescent="0.25">
      <c r="A16" s="28">
        <v>45596</v>
      </c>
    </row>
    <row r="17" spans="1:1" x14ac:dyDescent="0.25">
      <c r="A17" s="28">
        <v>45597</v>
      </c>
    </row>
    <row r="18" spans="1:1" x14ac:dyDescent="0.25">
      <c r="A18" s="28">
        <v>45598</v>
      </c>
    </row>
    <row r="19" spans="1:1" x14ac:dyDescent="0.25">
      <c r="A19" s="28">
        <v>45599</v>
      </c>
    </row>
    <row r="20" spans="1:1" x14ac:dyDescent="0.25">
      <c r="A20" s="28">
        <v>45647</v>
      </c>
    </row>
    <row r="21" spans="1:1" x14ac:dyDescent="0.25">
      <c r="A21" s="28">
        <v>45648</v>
      </c>
    </row>
    <row r="22" spans="1:1" x14ac:dyDescent="0.25">
      <c r="A22" s="28">
        <v>45649</v>
      </c>
    </row>
    <row r="23" spans="1:1" x14ac:dyDescent="0.25">
      <c r="A23" s="28">
        <v>45650</v>
      </c>
    </row>
    <row r="24" spans="1:1" x14ac:dyDescent="0.25">
      <c r="A24" s="28">
        <v>45651</v>
      </c>
    </row>
    <row r="25" spans="1:1" x14ac:dyDescent="0.25">
      <c r="A25" s="28">
        <v>45652</v>
      </c>
    </row>
    <row r="26" spans="1:1" x14ac:dyDescent="0.25">
      <c r="A26" s="28">
        <v>45653</v>
      </c>
    </row>
    <row r="27" spans="1:1" x14ac:dyDescent="0.25">
      <c r="A27" s="28">
        <v>45654</v>
      </c>
    </row>
    <row r="28" spans="1:1" x14ac:dyDescent="0.25">
      <c r="A28" s="28">
        <v>45655</v>
      </c>
    </row>
    <row r="29" spans="1:1" x14ac:dyDescent="0.25">
      <c r="A29" s="28">
        <v>45656</v>
      </c>
    </row>
    <row r="30" spans="1:1" x14ac:dyDescent="0.25">
      <c r="A30" s="28">
        <v>45657</v>
      </c>
    </row>
    <row r="31" spans="1:1" x14ac:dyDescent="0.25">
      <c r="A31" s="28">
        <v>45658</v>
      </c>
    </row>
    <row r="32" spans="1:1" x14ac:dyDescent="0.25">
      <c r="A32" s="28">
        <v>45659</v>
      </c>
    </row>
    <row r="33" spans="1:1" x14ac:dyDescent="0.25">
      <c r="A33" s="28">
        <v>45660</v>
      </c>
    </row>
    <row r="34" spans="1:1" x14ac:dyDescent="0.25">
      <c r="A34" s="28">
        <v>45661</v>
      </c>
    </row>
    <row r="35" spans="1:1" x14ac:dyDescent="0.25">
      <c r="A35" s="28">
        <v>45662</v>
      </c>
    </row>
    <row r="36" spans="1:1" x14ac:dyDescent="0.25">
      <c r="A36" s="28">
        <v>45696</v>
      </c>
    </row>
    <row r="37" spans="1:1" x14ac:dyDescent="0.25">
      <c r="A37" s="28">
        <v>45697</v>
      </c>
    </row>
    <row r="38" spans="1:1" x14ac:dyDescent="0.25">
      <c r="A38" s="28">
        <v>45698</v>
      </c>
    </row>
    <row r="39" spans="1:1" x14ac:dyDescent="0.25">
      <c r="A39" s="28">
        <v>45699</v>
      </c>
    </row>
    <row r="40" spans="1:1" x14ac:dyDescent="0.25">
      <c r="A40" s="28">
        <v>45700</v>
      </c>
    </row>
    <row r="41" spans="1:1" x14ac:dyDescent="0.25">
      <c r="A41" s="28">
        <v>45701</v>
      </c>
    </row>
    <row r="42" spans="1:1" x14ac:dyDescent="0.25">
      <c r="A42" s="28">
        <v>45702</v>
      </c>
    </row>
    <row r="43" spans="1:1" x14ac:dyDescent="0.25">
      <c r="A43" s="28">
        <v>45703</v>
      </c>
    </row>
    <row r="44" spans="1:1" x14ac:dyDescent="0.25">
      <c r="A44" s="28">
        <v>45704</v>
      </c>
    </row>
    <row r="45" spans="1:1" x14ac:dyDescent="0.25">
      <c r="A45" s="28">
        <v>45705</v>
      </c>
    </row>
    <row r="46" spans="1:1" x14ac:dyDescent="0.25">
      <c r="A46" s="28">
        <v>45706</v>
      </c>
    </row>
    <row r="47" spans="1:1" x14ac:dyDescent="0.25">
      <c r="A47" s="28">
        <v>45707</v>
      </c>
    </row>
    <row r="48" spans="1:1" x14ac:dyDescent="0.25">
      <c r="A48" s="28">
        <v>45708</v>
      </c>
    </row>
    <row r="49" spans="1:1" x14ac:dyDescent="0.25">
      <c r="A49" s="28">
        <v>45709</v>
      </c>
    </row>
    <row r="50" spans="1:1" x14ac:dyDescent="0.25">
      <c r="A50" s="28">
        <v>45710</v>
      </c>
    </row>
    <row r="51" spans="1:1" x14ac:dyDescent="0.25">
      <c r="A51" s="28">
        <v>45711</v>
      </c>
    </row>
    <row r="52" spans="1:1" x14ac:dyDescent="0.25">
      <c r="A52" s="28">
        <v>45752</v>
      </c>
    </row>
    <row r="53" spans="1:1" x14ac:dyDescent="0.25">
      <c r="A53" s="28">
        <v>45753</v>
      </c>
    </row>
    <row r="54" spans="1:1" x14ac:dyDescent="0.25">
      <c r="A54" s="28">
        <v>45754</v>
      </c>
    </row>
    <row r="55" spans="1:1" x14ac:dyDescent="0.25">
      <c r="A55" s="28">
        <v>45755</v>
      </c>
    </row>
    <row r="56" spans="1:1" x14ac:dyDescent="0.25">
      <c r="A56" s="28">
        <v>45756</v>
      </c>
    </row>
    <row r="57" spans="1:1" x14ac:dyDescent="0.25">
      <c r="A57" s="28">
        <v>45757</v>
      </c>
    </row>
    <row r="58" spans="1:1" x14ac:dyDescent="0.25">
      <c r="A58" s="28">
        <v>45758</v>
      </c>
    </row>
    <row r="59" spans="1:1" x14ac:dyDescent="0.25">
      <c r="A59" s="28">
        <v>45759</v>
      </c>
    </row>
    <row r="60" spans="1:1" x14ac:dyDescent="0.25">
      <c r="A60" s="28">
        <v>45760</v>
      </c>
    </row>
    <row r="61" spans="1:1" x14ac:dyDescent="0.25">
      <c r="A61" s="28">
        <v>45761</v>
      </c>
    </row>
    <row r="62" spans="1:1" x14ac:dyDescent="0.25">
      <c r="A62" s="28">
        <v>45762</v>
      </c>
    </row>
    <row r="63" spans="1:1" x14ac:dyDescent="0.25">
      <c r="A63" s="28">
        <v>45763</v>
      </c>
    </row>
    <row r="64" spans="1:1" x14ac:dyDescent="0.25">
      <c r="A64" s="28">
        <v>45764</v>
      </c>
    </row>
    <row r="65" spans="1:1" x14ac:dyDescent="0.25">
      <c r="A65" s="28">
        <v>45765</v>
      </c>
    </row>
    <row r="66" spans="1:1" x14ac:dyDescent="0.25">
      <c r="A66" s="28">
        <v>45766</v>
      </c>
    </row>
    <row r="67" spans="1:1" x14ac:dyDescent="0.25">
      <c r="A67" s="28">
        <v>45767</v>
      </c>
    </row>
    <row r="68" spans="1:1" x14ac:dyDescent="0.25">
      <c r="A68" s="28">
        <v>45768</v>
      </c>
    </row>
    <row r="69" spans="1:1" x14ac:dyDescent="0.25">
      <c r="A69" s="28">
        <v>45807</v>
      </c>
    </row>
    <row r="70" spans="1:1" x14ac:dyDescent="0.25">
      <c r="A70" s="28">
        <v>45843</v>
      </c>
    </row>
    <row r="71" spans="1:1" x14ac:dyDescent="0.25">
      <c r="A71" s="28">
        <v>45844</v>
      </c>
    </row>
    <row r="72" spans="1:1" x14ac:dyDescent="0.25">
      <c r="A72" s="28">
        <v>45845</v>
      </c>
    </row>
    <row r="73" spans="1:1" x14ac:dyDescent="0.25">
      <c r="A73" s="28">
        <v>45846</v>
      </c>
    </row>
    <row r="74" spans="1:1" x14ac:dyDescent="0.25">
      <c r="A74" s="28">
        <v>45847</v>
      </c>
    </row>
    <row r="75" spans="1:1" x14ac:dyDescent="0.25">
      <c r="A75" s="28">
        <v>45848</v>
      </c>
    </row>
    <row r="76" spans="1:1" x14ac:dyDescent="0.25">
      <c r="A76" s="28">
        <v>45849</v>
      </c>
    </row>
    <row r="77" spans="1:1" x14ac:dyDescent="0.25">
      <c r="A77" s="28">
        <v>45850</v>
      </c>
    </row>
    <row r="78" spans="1:1" x14ac:dyDescent="0.25">
      <c r="A78" s="28">
        <v>45851</v>
      </c>
    </row>
    <row r="79" spans="1:1" x14ac:dyDescent="0.25">
      <c r="A79" s="28">
        <v>45852</v>
      </c>
    </row>
    <row r="80" spans="1:1" x14ac:dyDescent="0.25">
      <c r="A80" s="28">
        <v>45853</v>
      </c>
    </row>
    <row r="81" spans="1:1" x14ac:dyDescent="0.25">
      <c r="A81" s="28">
        <v>45854</v>
      </c>
    </row>
    <row r="82" spans="1:1" x14ac:dyDescent="0.25">
      <c r="A82" s="28">
        <v>45855</v>
      </c>
    </row>
    <row r="83" spans="1:1" x14ac:dyDescent="0.25">
      <c r="A83" s="28">
        <v>45856</v>
      </c>
    </row>
    <row r="84" spans="1:1" x14ac:dyDescent="0.25">
      <c r="A84" s="28">
        <v>45857</v>
      </c>
    </row>
    <row r="85" spans="1:1" x14ac:dyDescent="0.25">
      <c r="A85" s="28">
        <v>45858</v>
      </c>
    </row>
    <row r="86" spans="1:1" x14ac:dyDescent="0.25">
      <c r="A86" s="28">
        <v>45859</v>
      </c>
    </row>
    <row r="87" spans="1:1" x14ac:dyDescent="0.25">
      <c r="A87" s="28">
        <v>45860</v>
      </c>
    </row>
    <row r="88" spans="1:1" x14ac:dyDescent="0.25">
      <c r="A88" s="28">
        <v>45861</v>
      </c>
    </row>
    <row r="89" spans="1:1" x14ac:dyDescent="0.25">
      <c r="A89" s="28">
        <v>45862</v>
      </c>
    </row>
    <row r="90" spans="1:1" x14ac:dyDescent="0.25">
      <c r="A90" s="28">
        <v>45863</v>
      </c>
    </row>
    <row r="91" spans="1:1" x14ac:dyDescent="0.25">
      <c r="A91" s="28">
        <v>45864</v>
      </c>
    </row>
    <row r="92" spans="1:1" x14ac:dyDescent="0.25">
      <c r="A92" s="28">
        <v>45865</v>
      </c>
    </row>
    <row r="93" spans="1:1" x14ac:dyDescent="0.25">
      <c r="A93" s="28">
        <v>45866</v>
      </c>
    </row>
    <row r="94" spans="1:1" x14ac:dyDescent="0.25">
      <c r="A94" s="28">
        <v>45867</v>
      </c>
    </row>
    <row r="95" spans="1:1" x14ac:dyDescent="0.25">
      <c r="A95" s="28">
        <v>45868</v>
      </c>
    </row>
    <row r="96" spans="1:1" x14ac:dyDescent="0.25">
      <c r="A96" s="28">
        <v>45869</v>
      </c>
    </row>
    <row r="97" spans="1:1" x14ac:dyDescent="0.25">
      <c r="A97" s="28">
        <v>45870</v>
      </c>
    </row>
    <row r="98" spans="1:1" x14ac:dyDescent="0.25">
      <c r="A98" s="28">
        <v>45871</v>
      </c>
    </row>
    <row r="99" spans="1:1" x14ac:dyDescent="0.25">
      <c r="A99" s="28">
        <v>45872</v>
      </c>
    </row>
    <row r="100" spans="1:1" x14ac:dyDescent="0.25">
      <c r="A100" s="28">
        <v>45873</v>
      </c>
    </row>
    <row r="101" spans="1:1" x14ac:dyDescent="0.25">
      <c r="A101" s="28">
        <v>45874</v>
      </c>
    </row>
    <row r="102" spans="1:1" x14ac:dyDescent="0.25">
      <c r="A102" s="28">
        <v>45875</v>
      </c>
    </row>
    <row r="103" spans="1:1" x14ac:dyDescent="0.25">
      <c r="A103" s="28">
        <v>45876</v>
      </c>
    </row>
    <row r="104" spans="1:1" x14ac:dyDescent="0.25">
      <c r="A104" s="28">
        <v>45877</v>
      </c>
    </row>
    <row r="105" spans="1:1" x14ac:dyDescent="0.25">
      <c r="A105" s="28">
        <v>45878</v>
      </c>
    </row>
    <row r="106" spans="1:1" x14ac:dyDescent="0.25">
      <c r="A106" s="28">
        <v>45879</v>
      </c>
    </row>
    <row r="107" spans="1:1" x14ac:dyDescent="0.25">
      <c r="A107" s="28">
        <v>45880</v>
      </c>
    </row>
    <row r="108" spans="1:1" x14ac:dyDescent="0.25">
      <c r="A108" s="28">
        <v>45881</v>
      </c>
    </row>
    <row r="109" spans="1:1" x14ac:dyDescent="0.25">
      <c r="A109" s="28">
        <v>45882</v>
      </c>
    </row>
    <row r="110" spans="1:1" x14ac:dyDescent="0.25">
      <c r="A110" s="28">
        <v>45883</v>
      </c>
    </row>
    <row r="111" spans="1:1" x14ac:dyDescent="0.25">
      <c r="A111" s="28">
        <v>45884</v>
      </c>
    </row>
    <row r="112" spans="1:1" x14ac:dyDescent="0.25">
      <c r="A112" s="28">
        <v>45885</v>
      </c>
    </row>
    <row r="113" spans="1:1" x14ac:dyDescent="0.25">
      <c r="A113" s="28">
        <v>45886</v>
      </c>
    </row>
    <row r="114" spans="1:1" x14ac:dyDescent="0.25">
      <c r="A114" s="28">
        <v>45887</v>
      </c>
    </row>
    <row r="115" spans="1:1" x14ac:dyDescent="0.25">
      <c r="A115" s="28">
        <v>45888</v>
      </c>
    </row>
    <row r="116" spans="1:1" x14ac:dyDescent="0.25">
      <c r="A116" s="28">
        <v>45889</v>
      </c>
    </row>
    <row r="117" spans="1:1" x14ac:dyDescent="0.25">
      <c r="A117" s="28">
        <v>45890</v>
      </c>
    </row>
    <row r="118" spans="1:1" x14ac:dyDescent="0.25">
      <c r="A118" s="28">
        <v>45891</v>
      </c>
    </row>
    <row r="119" spans="1:1" x14ac:dyDescent="0.25">
      <c r="A119" s="28">
        <v>45892</v>
      </c>
    </row>
    <row r="120" spans="1:1" x14ac:dyDescent="0.25">
      <c r="A120" s="28">
        <v>45893</v>
      </c>
    </row>
    <row r="121" spans="1:1" x14ac:dyDescent="0.25">
      <c r="A121" s="28">
        <v>45894</v>
      </c>
    </row>
    <row r="122" spans="1:1" x14ac:dyDescent="0.25">
      <c r="A122" s="28">
        <v>45895</v>
      </c>
    </row>
    <row r="123" spans="1:1" x14ac:dyDescent="0.25">
      <c r="A123" s="28">
        <v>45896</v>
      </c>
    </row>
    <row r="124" spans="1:1" x14ac:dyDescent="0.25">
      <c r="A124" s="28">
        <v>45897</v>
      </c>
    </row>
    <row r="125" spans="1:1" x14ac:dyDescent="0.25">
      <c r="A125" s="28">
        <v>45898</v>
      </c>
    </row>
    <row r="126" spans="1:1" x14ac:dyDescent="0.25">
      <c r="A126" s="28">
        <v>45899</v>
      </c>
    </row>
    <row r="127" spans="1:1" x14ac:dyDescent="0.25">
      <c r="A127" s="28">
        <v>45900</v>
      </c>
    </row>
    <row r="128" spans="1:1" x14ac:dyDescent="0.25">
      <c r="A128" s="28">
        <v>45948</v>
      </c>
    </row>
    <row r="129" spans="1:1" x14ac:dyDescent="0.25">
      <c r="A129" s="28">
        <v>45949</v>
      </c>
    </row>
    <row r="130" spans="1:1" x14ac:dyDescent="0.25">
      <c r="A130" s="28">
        <v>45950</v>
      </c>
    </row>
    <row r="131" spans="1:1" x14ac:dyDescent="0.25">
      <c r="A131" s="28">
        <v>45951</v>
      </c>
    </row>
    <row r="132" spans="1:1" x14ac:dyDescent="0.25">
      <c r="A132" s="28">
        <v>45952</v>
      </c>
    </row>
    <row r="133" spans="1:1" x14ac:dyDescent="0.25">
      <c r="A133" s="28">
        <v>45953</v>
      </c>
    </row>
    <row r="134" spans="1:1" x14ac:dyDescent="0.25">
      <c r="A134" s="28">
        <v>45954</v>
      </c>
    </row>
    <row r="135" spans="1:1" x14ac:dyDescent="0.25">
      <c r="A135" s="28">
        <v>45955</v>
      </c>
    </row>
    <row r="136" spans="1:1" x14ac:dyDescent="0.25">
      <c r="A136" s="28">
        <v>45956</v>
      </c>
    </row>
    <row r="137" spans="1:1" x14ac:dyDescent="0.25">
      <c r="A137" s="28">
        <v>45957</v>
      </c>
    </row>
    <row r="138" spans="1:1" x14ac:dyDescent="0.25">
      <c r="A138" s="28">
        <v>45958</v>
      </c>
    </row>
    <row r="139" spans="1:1" x14ac:dyDescent="0.25">
      <c r="A139" s="28">
        <v>45959</v>
      </c>
    </row>
    <row r="140" spans="1:1" x14ac:dyDescent="0.25">
      <c r="A140" s="28">
        <v>45960</v>
      </c>
    </row>
    <row r="141" spans="1:1" x14ac:dyDescent="0.25">
      <c r="A141" s="28">
        <v>45961</v>
      </c>
    </row>
    <row r="142" spans="1:1" x14ac:dyDescent="0.25">
      <c r="A142" s="28">
        <v>45962</v>
      </c>
    </row>
    <row r="143" spans="1:1" x14ac:dyDescent="0.25">
      <c r="A143" s="28">
        <v>45963</v>
      </c>
    </row>
    <row r="144" spans="1:1" x14ac:dyDescent="0.25">
      <c r="A144" s="28">
        <v>46011</v>
      </c>
    </row>
    <row r="145" spans="1:1" x14ac:dyDescent="0.25">
      <c r="A145" s="28">
        <v>46012</v>
      </c>
    </row>
    <row r="146" spans="1:1" x14ac:dyDescent="0.25">
      <c r="A146" s="28">
        <v>46013</v>
      </c>
    </row>
    <row r="147" spans="1:1" x14ac:dyDescent="0.25">
      <c r="A147" s="28">
        <v>46014</v>
      </c>
    </row>
    <row r="148" spans="1:1" x14ac:dyDescent="0.25">
      <c r="A148" s="28">
        <v>46015</v>
      </c>
    </row>
    <row r="149" spans="1:1" x14ac:dyDescent="0.25">
      <c r="A149" s="28">
        <v>46016</v>
      </c>
    </row>
    <row r="150" spans="1:1" x14ac:dyDescent="0.25">
      <c r="A150" s="28">
        <v>46017</v>
      </c>
    </row>
    <row r="151" spans="1:1" x14ac:dyDescent="0.25">
      <c r="A151" s="28">
        <v>46018</v>
      </c>
    </row>
    <row r="152" spans="1:1" x14ac:dyDescent="0.25">
      <c r="A152" s="28">
        <v>46019</v>
      </c>
    </row>
    <row r="153" spans="1:1" x14ac:dyDescent="0.25">
      <c r="A153" s="28">
        <v>46020</v>
      </c>
    </row>
    <row r="154" spans="1:1" x14ac:dyDescent="0.25">
      <c r="A154" s="28">
        <v>46021</v>
      </c>
    </row>
    <row r="155" spans="1:1" x14ac:dyDescent="0.25">
      <c r="A155" s="28">
        <v>46022</v>
      </c>
    </row>
    <row r="156" spans="1:1" x14ac:dyDescent="0.25">
      <c r="A156" s="28">
        <v>46023</v>
      </c>
    </row>
    <row r="157" spans="1:1" x14ac:dyDescent="0.25">
      <c r="A157" s="28">
        <v>46024</v>
      </c>
    </row>
    <row r="158" spans="1:1" x14ac:dyDescent="0.25">
      <c r="A158" s="28">
        <v>46025</v>
      </c>
    </row>
    <row r="159" spans="1:1" x14ac:dyDescent="0.25">
      <c r="A159" s="28">
        <v>46026</v>
      </c>
    </row>
    <row r="160" spans="1:1" x14ac:dyDescent="0.25">
      <c r="A160" s="28">
        <v>46067</v>
      </c>
    </row>
    <row r="161" spans="1:1" x14ac:dyDescent="0.25">
      <c r="A161" s="28">
        <v>46068</v>
      </c>
    </row>
    <row r="162" spans="1:1" x14ac:dyDescent="0.25">
      <c r="A162" s="28">
        <v>46069</v>
      </c>
    </row>
    <row r="163" spans="1:1" x14ac:dyDescent="0.25">
      <c r="A163" s="28">
        <v>46070</v>
      </c>
    </row>
    <row r="164" spans="1:1" x14ac:dyDescent="0.25">
      <c r="A164" s="28">
        <v>46071</v>
      </c>
    </row>
    <row r="165" spans="1:1" x14ac:dyDescent="0.25">
      <c r="A165" s="28">
        <v>46072</v>
      </c>
    </row>
    <row r="166" spans="1:1" x14ac:dyDescent="0.25">
      <c r="A166" s="28">
        <v>46073</v>
      </c>
    </row>
    <row r="167" spans="1:1" x14ac:dyDescent="0.25">
      <c r="A167" s="28">
        <v>46074</v>
      </c>
    </row>
    <row r="168" spans="1:1" x14ac:dyDescent="0.25">
      <c r="A168" s="28">
        <v>46075</v>
      </c>
    </row>
    <row r="169" spans="1:1" x14ac:dyDescent="0.25">
      <c r="A169" s="28">
        <v>46076</v>
      </c>
    </row>
    <row r="170" spans="1:1" x14ac:dyDescent="0.25">
      <c r="A170" s="28">
        <v>46077</v>
      </c>
    </row>
    <row r="171" spans="1:1" x14ac:dyDescent="0.25">
      <c r="A171" s="28">
        <v>46078</v>
      </c>
    </row>
    <row r="172" spans="1:1" x14ac:dyDescent="0.25">
      <c r="A172" s="28">
        <v>46079</v>
      </c>
    </row>
    <row r="173" spans="1:1" x14ac:dyDescent="0.25">
      <c r="A173" s="28">
        <v>46080</v>
      </c>
    </row>
    <row r="174" spans="1:1" x14ac:dyDescent="0.25">
      <c r="A174" s="28">
        <v>46081</v>
      </c>
    </row>
    <row r="175" spans="1:1" x14ac:dyDescent="0.25">
      <c r="A175" s="28">
        <v>46082</v>
      </c>
    </row>
    <row r="176" spans="1:1" x14ac:dyDescent="0.25">
      <c r="A176" s="28">
        <v>46123</v>
      </c>
    </row>
    <row r="177" spans="1:1" x14ac:dyDescent="0.25">
      <c r="A177" s="28">
        <v>46124</v>
      </c>
    </row>
    <row r="178" spans="1:1" x14ac:dyDescent="0.25">
      <c r="A178" s="28">
        <v>46125</v>
      </c>
    </row>
    <row r="179" spans="1:1" x14ac:dyDescent="0.25">
      <c r="A179" s="28">
        <v>46126</v>
      </c>
    </row>
    <row r="180" spans="1:1" x14ac:dyDescent="0.25">
      <c r="A180" s="28">
        <v>46127</v>
      </c>
    </row>
    <row r="181" spans="1:1" x14ac:dyDescent="0.25">
      <c r="A181" s="28">
        <v>46128</v>
      </c>
    </row>
    <row r="182" spans="1:1" x14ac:dyDescent="0.25">
      <c r="A182" s="28">
        <v>46129</v>
      </c>
    </row>
    <row r="183" spans="1:1" x14ac:dyDescent="0.25">
      <c r="A183" s="28">
        <v>46130</v>
      </c>
    </row>
    <row r="184" spans="1:1" x14ac:dyDescent="0.25">
      <c r="A184" s="28">
        <v>46131</v>
      </c>
    </row>
    <row r="185" spans="1:1" x14ac:dyDescent="0.25">
      <c r="A185" s="28">
        <v>46132</v>
      </c>
    </row>
    <row r="186" spans="1:1" x14ac:dyDescent="0.25">
      <c r="A186" s="28">
        <v>46133</v>
      </c>
    </row>
    <row r="187" spans="1:1" x14ac:dyDescent="0.25">
      <c r="A187" s="28">
        <v>46134</v>
      </c>
    </row>
    <row r="188" spans="1:1" x14ac:dyDescent="0.25">
      <c r="A188" s="28">
        <v>46135</v>
      </c>
    </row>
    <row r="189" spans="1:1" x14ac:dyDescent="0.25">
      <c r="A189" s="28">
        <v>46136</v>
      </c>
    </row>
    <row r="190" spans="1:1" x14ac:dyDescent="0.25">
      <c r="A190" s="28">
        <v>46137</v>
      </c>
    </row>
    <row r="191" spans="1:1" x14ac:dyDescent="0.25">
      <c r="A191" s="28">
        <v>46138</v>
      </c>
    </row>
    <row r="192" spans="1:1" x14ac:dyDescent="0.25">
      <c r="A192" s="28">
        <v>46157</v>
      </c>
    </row>
    <row r="193" spans="1:1" x14ac:dyDescent="0.25">
      <c r="A193" s="28">
        <v>46207</v>
      </c>
    </row>
    <row r="194" spans="1:1" x14ac:dyDescent="0.25">
      <c r="A194" s="28">
        <v>46208</v>
      </c>
    </row>
    <row r="195" spans="1:1" x14ac:dyDescent="0.25">
      <c r="A195" s="28">
        <v>46209</v>
      </c>
    </row>
    <row r="196" spans="1:1" x14ac:dyDescent="0.25">
      <c r="A196" s="28">
        <v>46210</v>
      </c>
    </row>
    <row r="197" spans="1:1" x14ac:dyDescent="0.25">
      <c r="A197" s="28">
        <v>46211</v>
      </c>
    </row>
    <row r="198" spans="1:1" x14ac:dyDescent="0.25">
      <c r="A198" s="28">
        <v>46212</v>
      </c>
    </row>
    <row r="199" spans="1:1" x14ac:dyDescent="0.25">
      <c r="A199" s="28">
        <v>46213</v>
      </c>
    </row>
    <row r="200" spans="1:1" x14ac:dyDescent="0.25">
      <c r="A200" s="28">
        <v>46214</v>
      </c>
    </row>
    <row r="201" spans="1:1" x14ac:dyDescent="0.25">
      <c r="A201" s="28">
        <v>46215</v>
      </c>
    </row>
    <row r="202" spans="1:1" x14ac:dyDescent="0.25">
      <c r="A202" s="28">
        <v>46216</v>
      </c>
    </row>
    <row r="203" spans="1:1" x14ac:dyDescent="0.25">
      <c r="A203" s="28">
        <v>46217</v>
      </c>
    </row>
    <row r="204" spans="1:1" x14ac:dyDescent="0.25">
      <c r="A204" s="28">
        <v>46218</v>
      </c>
    </row>
    <row r="205" spans="1:1" x14ac:dyDescent="0.25">
      <c r="A205" s="28">
        <v>46219</v>
      </c>
    </row>
    <row r="206" spans="1:1" x14ac:dyDescent="0.25">
      <c r="A206" s="28">
        <v>46220</v>
      </c>
    </row>
    <row r="207" spans="1:1" x14ac:dyDescent="0.25">
      <c r="A207" s="28">
        <v>46221</v>
      </c>
    </row>
    <row r="208" spans="1:1" x14ac:dyDescent="0.25">
      <c r="A208" s="28">
        <v>46222</v>
      </c>
    </row>
    <row r="209" spans="1:1" x14ac:dyDescent="0.25">
      <c r="A209" s="28">
        <v>46223</v>
      </c>
    </row>
    <row r="210" spans="1:1" x14ac:dyDescent="0.25">
      <c r="A210" s="28">
        <v>46224</v>
      </c>
    </row>
    <row r="211" spans="1:1" x14ac:dyDescent="0.25">
      <c r="A211" s="28">
        <v>46225</v>
      </c>
    </row>
    <row r="212" spans="1:1" x14ac:dyDescent="0.25">
      <c r="A212" s="28">
        <v>46226</v>
      </c>
    </row>
    <row r="213" spans="1:1" x14ac:dyDescent="0.25">
      <c r="A213" s="28">
        <v>46227</v>
      </c>
    </row>
    <row r="214" spans="1:1" x14ac:dyDescent="0.25">
      <c r="A214" s="28">
        <v>46228</v>
      </c>
    </row>
    <row r="215" spans="1:1" x14ac:dyDescent="0.25">
      <c r="A215" s="28">
        <v>46229</v>
      </c>
    </row>
    <row r="216" spans="1:1" x14ac:dyDescent="0.25">
      <c r="A216" s="28">
        <v>46230</v>
      </c>
    </row>
    <row r="217" spans="1:1" x14ac:dyDescent="0.25">
      <c r="A217" s="28">
        <v>46231</v>
      </c>
    </row>
    <row r="218" spans="1:1" x14ac:dyDescent="0.25">
      <c r="A218" s="28">
        <v>46232</v>
      </c>
    </row>
    <row r="219" spans="1:1" x14ac:dyDescent="0.25">
      <c r="A219" s="28">
        <v>46233</v>
      </c>
    </row>
    <row r="220" spans="1:1" x14ac:dyDescent="0.25">
      <c r="A220" s="28">
        <v>46234</v>
      </c>
    </row>
    <row r="221" spans="1:1" x14ac:dyDescent="0.25">
      <c r="A221" s="28">
        <v>46235</v>
      </c>
    </row>
    <row r="222" spans="1:1" x14ac:dyDescent="0.25">
      <c r="A222" s="28">
        <v>46236</v>
      </c>
    </row>
    <row r="223" spans="1:1" x14ac:dyDescent="0.25">
      <c r="A223" s="28">
        <v>46237</v>
      </c>
    </row>
    <row r="224" spans="1:1" x14ac:dyDescent="0.25">
      <c r="A224" s="28">
        <v>46238</v>
      </c>
    </row>
    <row r="225" spans="1:1" x14ac:dyDescent="0.25">
      <c r="A225" s="28">
        <v>46239</v>
      </c>
    </row>
    <row r="226" spans="1:1" x14ac:dyDescent="0.25">
      <c r="A226" s="28">
        <v>46240</v>
      </c>
    </row>
    <row r="227" spans="1:1" x14ac:dyDescent="0.25">
      <c r="A227" s="28">
        <v>46241</v>
      </c>
    </row>
    <row r="228" spans="1:1" x14ac:dyDescent="0.25">
      <c r="A228" s="28">
        <v>46242</v>
      </c>
    </row>
    <row r="229" spans="1:1" x14ac:dyDescent="0.25">
      <c r="A229" s="28">
        <v>46243</v>
      </c>
    </row>
    <row r="230" spans="1:1" x14ac:dyDescent="0.25">
      <c r="A230" s="28">
        <v>46244</v>
      </c>
    </row>
    <row r="231" spans="1:1" x14ac:dyDescent="0.25">
      <c r="A231" s="28">
        <v>46245</v>
      </c>
    </row>
    <row r="232" spans="1:1" x14ac:dyDescent="0.25">
      <c r="A232" s="28">
        <v>46246</v>
      </c>
    </row>
    <row r="233" spans="1:1" x14ac:dyDescent="0.25">
      <c r="A233" s="28">
        <v>46247</v>
      </c>
    </row>
    <row r="234" spans="1:1" x14ac:dyDescent="0.25">
      <c r="A234" s="28">
        <v>46248</v>
      </c>
    </row>
    <row r="235" spans="1:1" x14ac:dyDescent="0.25">
      <c r="A235" s="28">
        <v>46249</v>
      </c>
    </row>
    <row r="236" spans="1:1" x14ac:dyDescent="0.25">
      <c r="A236" s="28">
        <v>46250</v>
      </c>
    </row>
    <row r="237" spans="1:1" x14ac:dyDescent="0.25">
      <c r="A237" s="28">
        <v>46251</v>
      </c>
    </row>
    <row r="238" spans="1:1" x14ac:dyDescent="0.25">
      <c r="A238" s="28">
        <v>46252</v>
      </c>
    </row>
    <row r="239" spans="1:1" x14ac:dyDescent="0.25">
      <c r="A239" s="28">
        <v>46253</v>
      </c>
    </row>
    <row r="240" spans="1:1" x14ac:dyDescent="0.25">
      <c r="A240" s="28">
        <v>46254</v>
      </c>
    </row>
    <row r="241" spans="1:1" x14ac:dyDescent="0.25">
      <c r="A241" s="28">
        <v>46255</v>
      </c>
    </row>
    <row r="242" spans="1:1" x14ac:dyDescent="0.25">
      <c r="A242" s="28">
        <v>46256</v>
      </c>
    </row>
    <row r="243" spans="1:1" x14ac:dyDescent="0.25">
      <c r="A243" s="28">
        <v>46257</v>
      </c>
    </row>
    <row r="244" spans="1:1" x14ac:dyDescent="0.25">
      <c r="A244" s="28">
        <v>46258</v>
      </c>
    </row>
    <row r="245" spans="1:1" x14ac:dyDescent="0.25">
      <c r="A245" s="28">
        <v>46259</v>
      </c>
    </row>
    <row r="246" spans="1:1" x14ac:dyDescent="0.25">
      <c r="A246" s="28">
        <v>46260</v>
      </c>
    </row>
    <row r="247" spans="1:1" x14ac:dyDescent="0.25">
      <c r="A247" s="28">
        <v>46261</v>
      </c>
    </row>
    <row r="248" spans="1:1" x14ac:dyDescent="0.25">
      <c r="A248" s="28">
        <v>46262</v>
      </c>
    </row>
    <row r="249" spans="1:1" x14ac:dyDescent="0.25">
      <c r="A249" s="28">
        <v>46263</v>
      </c>
    </row>
    <row r="250" spans="1:1" x14ac:dyDescent="0.25">
      <c r="A250" s="28">
        <v>46264</v>
      </c>
    </row>
    <row r="251" spans="1:1" x14ac:dyDescent="0.25">
      <c r="A251" s="28">
        <v>46265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Calendrier</vt:lpstr>
      <vt:lpstr>Fériés</vt:lpstr>
      <vt:lpstr>Vacances scolaires</vt:lpstr>
      <vt:lpstr>Année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Florence LEGRAND</cp:lastModifiedBy>
  <cp:lastPrinted>2024-09-10T16:30:12Z</cp:lastPrinted>
  <dcterms:created xsi:type="dcterms:W3CDTF">2015-06-05T18:17:20Z</dcterms:created>
  <dcterms:modified xsi:type="dcterms:W3CDTF">2024-09-16T08:46:36Z</dcterms:modified>
</cp:coreProperties>
</file>