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guillot\Desktop\Moi\Personnel\Investissement\La Palmeraie\"/>
    </mc:Choice>
  </mc:AlternateContent>
  <bookViews>
    <workbookView xWindow="-105" yWindow="2595" windowWidth="23250" windowHeight="13170" activeTab="1"/>
  </bookViews>
  <sheets>
    <sheet name="Analyse par mois" sheetId="4" r:id="rId1"/>
    <sheet name="Journal d'enregistrement" sheetId="2" r:id="rId2"/>
    <sheet name="Catégories" sheetId="3" r:id="rId3"/>
  </sheets>
  <definedNames>
    <definedName name="l_catégories">Tableau5[[Catégories ]]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/>
  <c r="H2" i="2"/>
  <c r="A7" i="2"/>
  <c r="A6" i="2" l="1"/>
  <c r="A8" i="2" l="1"/>
  <c r="N11" i="4"/>
  <c r="N10" i="4"/>
  <c r="N13" i="4" l="1"/>
  <c r="A9" i="2" l="1"/>
  <c r="A10" i="2"/>
  <c r="A12" i="2"/>
  <c r="A11" i="2"/>
  <c r="I11" i="4" l="1"/>
  <c r="H11" i="4"/>
  <c r="M11" i="4"/>
  <c r="K11" i="4"/>
  <c r="G11" i="4"/>
  <c r="G10" i="4"/>
  <c r="I10" i="4"/>
  <c r="J11" i="4"/>
  <c r="L10" i="4"/>
  <c r="M10" i="4"/>
  <c r="L11" i="4"/>
  <c r="K10" i="4"/>
  <c r="J10" i="4"/>
  <c r="H10" i="4"/>
  <c r="G2" i="2"/>
  <c r="N5" i="4" s="1"/>
  <c r="F2" i="2"/>
  <c r="N4" i="4" s="1"/>
  <c r="C4" i="4" l="1"/>
  <c r="L5" i="4"/>
  <c r="H5" i="4"/>
  <c r="D5" i="4"/>
  <c r="K4" i="4"/>
  <c r="G4" i="4"/>
  <c r="B4" i="4"/>
  <c r="K5" i="4"/>
  <c r="G5" i="4"/>
  <c r="C5" i="4"/>
  <c r="J4" i="4"/>
  <c r="F4" i="4"/>
  <c r="M5" i="4"/>
  <c r="I5" i="4"/>
  <c r="E5" i="4"/>
  <c r="L4" i="4"/>
  <c r="H4" i="4"/>
  <c r="B5" i="4"/>
  <c r="J5" i="4"/>
  <c r="F5" i="4"/>
  <c r="M4" i="4"/>
  <c r="I4" i="4"/>
  <c r="E4" i="4"/>
  <c r="D4" i="4"/>
  <c r="I7" i="4" l="1"/>
  <c r="M7" i="4"/>
  <c r="D7" i="4"/>
  <c r="C7" i="4"/>
  <c r="L7" i="4"/>
  <c r="B7" i="4"/>
  <c r="B8" i="4" s="1"/>
  <c r="E7" i="4"/>
  <c r="G7" i="4"/>
  <c r="F7" i="4"/>
  <c r="J7" i="4"/>
  <c r="H7" i="4"/>
  <c r="K7" i="4"/>
  <c r="C8" i="4" l="1"/>
  <c r="D8" i="4" s="1"/>
  <c r="E8" i="4" s="1"/>
  <c r="F8" i="4" s="1"/>
  <c r="G8" i="4" s="1"/>
  <c r="H8" i="4" s="1"/>
  <c r="I8" i="4" s="1"/>
  <c r="J8" i="4" s="1"/>
  <c r="K8" i="4" s="1"/>
  <c r="L8" i="4" s="1"/>
  <c r="M8" i="4" s="1"/>
</calcChain>
</file>

<file path=xl/sharedStrings.xml><?xml version="1.0" encoding="utf-8"?>
<sst xmlns="http://schemas.openxmlformats.org/spreadsheetml/2006/main" count="70" uniqueCount="51">
  <si>
    <t>Analyse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</si>
  <si>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</si>
  <si>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</si>
  <si>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</si>
  <si>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</si>
  <si>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</si>
  <si>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</si>
  <si>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</si>
  <si>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</si>
  <si>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</si>
  <si>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</si>
  <si>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</si>
  <si>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</si>
  <si>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Revenus</t>
  </si>
  <si>
    <t>Dépenses</t>
  </si>
  <si>
    <t>Solde par mois</t>
  </si>
  <si>
    <t>Journal de suivi des revenus et des dépenses</t>
  </si>
  <si>
    <t>Cumul revenus</t>
  </si>
  <si>
    <t>Cumul dépenses</t>
  </si>
  <si>
    <t>Mois</t>
  </si>
  <si>
    <t>Date</t>
  </si>
  <si>
    <t>Catégorie</t>
  </si>
  <si>
    <t>Description</t>
  </si>
  <si>
    <t xml:space="preserve">Catégories </t>
  </si>
  <si>
    <t>Détail</t>
  </si>
  <si>
    <t>Loyer perçus</t>
  </si>
  <si>
    <t>Remboursements</t>
  </si>
  <si>
    <t>Report de solde</t>
  </si>
  <si>
    <t>Assurance PNO</t>
  </si>
  <si>
    <t>Assurance crédit</t>
  </si>
  <si>
    <t>Emprunt</t>
  </si>
  <si>
    <t>SMAE</t>
  </si>
  <si>
    <t>EDM</t>
  </si>
  <si>
    <t>Internet</t>
  </si>
  <si>
    <t>Ameublement</t>
  </si>
  <si>
    <t>Piscine</t>
  </si>
  <si>
    <t>Electroménager</t>
  </si>
  <si>
    <t>Travaux</t>
  </si>
  <si>
    <t>Frais bancaires</t>
  </si>
  <si>
    <t>Jardin</t>
  </si>
  <si>
    <t>dalles PVC salon</t>
  </si>
  <si>
    <t>dalles PVC cuisine</t>
  </si>
  <si>
    <t>Apports</t>
  </si>
  <si>
    <t>Qui</t>
  </si>
  <si>
    <t>Ecart mensuel</t>
  </si>
  <si>
    <t>TOTAL</t>
  </si>
  <si>
    <t>La couleur doit cette somme à la maison</t>
  </si>
  <si>
    <t>X</t>
  </si>
  <si>
    <t>Y</t>
  </si>
  <si>
    <t>Cumul X</t>
  </si>
  <si>
    <t xml:space="preserve">Cumul 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</si>
</sst>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2"/>
      <color theme="1"/>
      <name val="Trebuchet MS"/>
      <family val="2"/>
    </font>
    <font>
      <b/>
      <sz val="18"/>
      <color theme="0"/>
      <name val="Trebuchet MS"/>
      <family val="2"/>
    </font>
    <font>
      <b/>
      <sz val="14"/>
      <color theme="0"/>
      <name val="Trebuchet MS"/>
      <family val="2"/>
    </font>
    <font>
      <b/>
      <sz val="14"/>
      <color theme="1"/>
      <name val="Trebuchet MS"/>
      <family val="2"/>
    </font>
    <font>
      <b/>
      <sz val="18"/>
      <color theme="1"/>
      <name val="Trebuchet MS"/>
      <family val="2"/>
    </font>
    <font>
      <sz val="14"/>
      <color theme="1"/>
      <name val="Trebuchet MS"/>
      <family val="2"/>
    </font>
    <font>
      <sz val="12"/>
      <color rgb="FF002060"/>
      <name val="Trebuchet MS"/>
      <family val="2"/>
    </font>
    <font>
      <sz val="12"/>
      <color theme="2"/>
      <name val="Trebuchet MS"/>
      <family val="2"/>
    </font>
    <font>
      <sz val="14"/>
      <color theme="0"/>
      <name val="Trebuchet MS"/>
      <family val="2"/>
    </font>
    <font>
      <b/>
      <sz val="12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rgb="FF59272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/>
      <diagonal/>
    </border>
    <border>
      <left style="thin">
        <color rgb="FF3B3215"/>
      </left>
      <right style="thin">
        <color rgb="FF3B3215"/>
      </right>
      <top style="thin">
        <color rgb="FF3B3215"/>
      </top>
      <bottom style="thin">
        <color rgb="FF3B3215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0" fontId="2" fillId="2" borderId="0" xfId="0" applyFont="1" applyFill="1" applyAlignment="1">
      <alignment horizontal="center" vertical="center"/>
    </xf>
    <xf numFmtId="164" fontId="0" fillId="0" borderId="4" xfId="0" applyNumberFormat="1" applyBorder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/>
    <xf numFmtId="164" fontId="7" fillId="3" borderId="4" xfId="0" applyNumberFormat="1" applyFont="1" applyFill="1" applyBorder="1"/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right"/>
    </xf>
    <xf numFmtId="0" fontId="2" fillId="8" borderId="0" xfId="0" applyFont="1" applyFill="1" applyAlignment="1">
      <alignment horizontal="right"/>
    </xf>
    <xf numFmtId="0" fontId="1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6" borderId="0" xfId="0" applyFill="1"/>
    <xf numFmtId="0" fontId="0" fillId="0" borderId="5" xfId="0" quotePrefix="1" applyBorder="1"/>
    <xf numFmtId="0" fontId="0" fillId="0" borderId="5" xfId="0" applyBorder="1"/>
    <xf numFmtId="0" fontId="0" fillId="7" borderId="5" xfId="0" applyFill="1" applyBorder="1"/>
    <xf numFmtId="0" fontId="8" fillId="5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164" fontId="7" fillId="3" borderId="5" xfId="0" applyNumberFormat="1" applyFont="1" applyFill="1" applyBorder="1"/>
    <xf numFmtId="164" fontId="0" fillId="0" borderId="5" xfId="0" applyNumberFormat="1" applyBorder="1"/>
    <xf numFmtId="0" fontId="1" fillId="0" borderId="0" xfId="0" applyFont="1" applyFill="1" applyAlignment="1">
      <alignment vertical="center"/>
    </xf>
    <xf numFmtId="164" fontId="9" fillId="10" borderId="5" xfId="0" applyNumberFormat="1" applyFont="1" applyFill="1" applyBorder="1"/>
    <xf numFmtId="164" fontId="9" fillId="8" borderId="5" xfId="0" applyNumberFormat="1" applyFont="1" applyFill="1" applyBorder="1"/>
    <xf numFmtId="164" fontId="9" fillId="5" borderId="5" xfId="0" applyNumberFormat="1" applyFont="1" applyFill="1" applyBorder="1"/>
    <xf numFmtId="164" fontId="9" fillId="4" borderId="5" xfId="0" applyNumberFormat="1" applyFont="1" applyFill="1" applyBorder="1"/>
    <xf numFmtId="2" fontId="0" fillId="0" borderId="0" xfId="0" applyNumberFormat="1"/>
    <xf numFmtId="0" fontId="1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19">
    <dxf>
      <font>
        <b/>
        <i val="0"/>
        <color theme="0"/>
      </font>
      <fill>
        <patternFill>
          <bgColor rgb="FFCC0066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 patternType="solid">
          <fgColor indexed="64"/>
          <bgColor theme="4" tint="-0.249977111117893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rebuchet MS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0"/>
        <name val="Trebuchet MS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0066"/>
      <color rgb="FFEE0077"/>
      <color rgb="FFFF6600"/>
      <color rgb="FF592720"/>
      <color rgb="FF5E4BC0"/>
      <color rgb="FFC843AC"/>
      <color rgb="FF00FFBF"/>
      <color rgb="FF0041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508984</xdr:colOff>
      <xdr:row>0</xdr:row>
      <xdr:rowOff>295029</xdr:rowOff>
    </xdr:from>
    <xdr:to>
      <xdr:col>2</xdr:col>
      <xdr:colOff>85881</xdr:colOff>
      <xdr:row>5</xdr:row>
      <xdr:rowOff>0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EFFAC600-C2F6-4C4A-B492-0BB81B387D30}"/>
            </a:ext>
          </a:extLst>
        </xdr:cNvPr>
        <xdr:cNvSpPr/>
      </xdr:nvSpPr>
      <xdr:spPr>
        <a:xfrm>
          <a:off x="1347184" y="295029"/>
          <a:ext cx="415097" cy="714621"/>
        </a:xfrm>
        <a:prstGeom prst="leftBrace">
          <a:avLst/>
        </a:prstGeom>
        <a:ln w="38100">
          <a:solidFill>
            <a:schemeClr val="accent4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478504</xdr:colOff>
      <xdr:row>5</xdr:row>
      <xdr:rowOff>9524</xdr:rowOff>
    </xdr:from>
    <xdr:to>
      <xdr:col>2</xdr:col>
      <xdr:colOff>55401</xdr:colOff>
      <xdr:row>16</xdr:row>
      <xdr:rowOff>238124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6182BA44-5DF0-4912-B227-638A34B0BFA3}"/>
            </a:ext>
          </a:extLst>
        </xdr:cNvPr>
        <xdr:cNvSpPr/>
      </xdr:nvSpPr>
      <xdr:spPr>
        <a:xfrm>
          <a:off x="1316704" y="1028699"/>
          <a:ext cx="415097" cy="2905125"/>
        </a:xfrm>
        <a:prstGeom prst="leftBrace">
          <a:avLst/>
        </a:prstGeom>
        <a:ln w="38100">
          <a:solidFill>
            <a:schemeClr val="accent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BEFCFE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G12" totalsRowShown="0" headerRowDxfId="18">
  <autoFilter ref="A4:G12"/>
  <sortState ref="A5:G30">
    <sortCondition descending="1" ref="B4:B30"/>
  </sortState>
  <tableColumns count="7">
    <tableColumn id="1" name="Mois" dataDxfId="17">
      <calculatedColumnFormula>IF(Tableau1[Date]="","",PROPER(TEXT(Tableau1[Date],"mmmm")))</calculatedColumnFormula>
    </tableColumn>
    <tableColumn id="2" name="Date" dataDxfId="16"/>
    <tableColumn id="3" name="Catégorie" dataDxfId="15"/>
    <tableColumn id="4" name="Description" dataDxfId="14"/>
    <tableColumn id="7" name="Qui" dataDxfId="13"/>
    <tableColumn id="5" name="Revenus" dataDxfId="12"/>
    <tableColumn id="6" name="Dépenses" dataDxfId="1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5" displayName="Tableau5" ref="C1:D17" totalsRowShown="0" headerRowDxfId="10" dataDxfId="9">
  <autoFilter ref="C1:D17"/>
  <tableColumns count="2">
    <tableColumn id="1" name="Catégories " dataDxfId="8"/>
    <tableColumn id="2" name="Détail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2:F4" totalsRowShown="0" headerRowDxfId="6">
  <autoFilter ref="F2:F4"/>
  <tableColumns count="1">
    <tableColumn id="1" name="Qui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ersonnalisé 3">
      <a:dk1>
        <a:sysClr val="windowText" lastClr="000000"/>
      </a:dk1>
      <a:lt1>
        <a:sysClr val="window" lastClr="FFFFFF"/>
      </a:lt1>
      <a:dk2>
        <a:srgbClr val="454545"/>
      </a:dk2>
      <a:lt2>
        <a:srgbClr val="DADADA"/>
      </a:lt2>
      <a:accent1>
        <a:srgbClr val="DF2E28"/>
      </a:accent1>
      <a:accent2>
        <a:srgbClr val="FE801A"/>
      </a:accent2>
      <a:accent3>
        <a:srgbClr val="E9BF35"/>
      </a:accent3>
      <a:accent4>
        <a:srgbClr val="81BB42"/>
      </a:accent4>
      <a:accent5>
        <a:srgbClr val="32BAC8"/>
      </a:accent5>
      <a:accent6>
        <a:srgbClr val="A44BDB"/>
      </a:accent6>
      <a:hlink>
        <a:srgbClr val="F0532B"/>
      </a:hlink>
      <a:folHlink>
        <a:srgbClr val="F38B53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"/>
  <sheetViews>
    <sheetView zoomScale="90" zoomScaleNormal="90" workbookViewId="0">
      <selection activeCell="G11" sqref="G11:M11"/>
    </sheetView>
  </sheetViews>
  <sheetFormatPr baseColWidth="10" defaultColWidth="11" defaultRowHeight="25.15" customHeight="1" x14ac:dyDescent="0.35"/>
  <cols>
    <col min="1" max="1" width="20.5" customWidth="1"/>
    <col min="2" max="14" width="12.25" customWidth="1"/>
  </cols>
  <sheetData>
    <row r="1" spans="1:14" ht="33" customHeight="1" x14ac:dyDescent="0.35">
      <c r="A1" s="43" t="s">
        <v>0</v>
      </c>
      <c r="B1" s="43"/>
    </row>
    <row r="2" spans="1:14" ht="33" customHeight="1" x14ac:dyDescent="0.35">
      <c r="A2" s="37"/>
    </row>
    <row r="3" spans="1:14" ht="25.15" customHeight="1" x14ac:dyDescent="0.35">
      <c r="B3" s="17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18" t="s">
        <v>11</v>
      </c>
      <c r="M3" s="19" t="s">
        <v>12</v>
      </c>
      <c r="N3" s="19" t="s">
        <v>45</v>
      </c>
    </row>
    <row r="4" spans="1:14" ht="25.15" customHeight="1" x14ac:dyDescent="0.35">
      <c r="A4" s="24" t="s">
        <v>13</v>
      </c>
      <c r="B4" s="35">
        <f>SUMIF(Tableau1[[Mois]:[Mois]],'Analyse par mois'!B3,Tableau1[[Revenus]:[Revenus]])</f>
        <v>0</v>
      </c>
      <c r="C4" s="35">
        <f>SUMIF(Tableau1[[Mois]:[Mois]],'Analyse par mois'!C3,Tableau1[[Revenus]:[Revenus]])</f>
        <v>0</v>
      </c>
      <c r="D4" s="35">
        <f>SUMIF(Tableau1[[Mois]:[Mois]],'Analyse par mois'!D3,Tableau1[[Revenus]:[Revenus]])</f>
        <v>0</v>
      </c>
      <c r="E4" s="35">
        <f>SUMIF(Tableau1[[Mois]:[Mois]],'Analyse par mois'!E3,Tableau1[[Revenus]:[Revenus]])</f>
        <v>0</v>
      </c>
      <c r="F4" s="35">
        <f>SUMIF(Tableau1[[Mois]:[Mois]],'Analyse par mois'!F3,Tableau1[[Revenus]:[Revenus]])</f>
        <v>0</v>
      </c>
      <c r="G4" s="36">
        <f>SUMIF(Tableau1[[Mois]:[Mois]],'Analyse par mois'!G3,Tableau1[[Revenus]:[Revenus]])</f>
        <v>0</v>
      </c>
      <c r="H4" s="36">
        <f>SUMIF(Tableau1[[Mois]:[Mois]],'Analyse par mois'!H3,Tableau1[[Revenus]:[Revenus]])</f>
        <v>0</v>
      </c>
      <c r="I4" s="36">
        <f>SUMIF(Tableau1[[Mois]:[Mois]],'Analyse par mois'!I3,Tableau1[[Revenus]:[Revenus]])</f>
        <v>2000</v>
      </c>
      <c r="J4" s="36">
        <f>SUMIF(Tableau1[[Mois]:[Mois]],'Analyse par mois'!J3,Tableau1[[Revenus]:[Revenus]])</f>
        <v>500</v>
      </c>
      <c r="K4" s="36">
        <f>SUMIF(Tableau1[[Mois]:[Mois]],'Analyse par mois'!K3,Tableau1[[Revenus]:[Revenus]])</f>
        <v>0</v>
      </c>
      <c r="L4" s="36">
        <f>SUMIF(Tableau1[[Mois]:[Mois]],'Analyse par mois'!L3,Tableau1[[Revenus]:[Revenus]])</f>
        <v>0</v>
      </c>
      <c r="M4" s="36">
        <f>SUMIF(Tableau1[[Mois]:[Mois]],'Analyse par mois'!M3,Tableau1[[Revenus]:[Revenus]])</f>
        <v>0</v>
      </c>
      <c r="N4" s="38">
        <f>'Journal d''enregistrement'!F2</f>
        <v>2500</v>
      </c>
    </row>
    <row r="5" spans="1:14" ht="25.15" customHeight="1" x14ac:dyDescent="0.35">
      <c r="A5" s="20" t="s">
        <v>14</v>
      </c>
      <c r="B5" s="35">
        <f>SUMIF(Tableau1[[Mois]:[Mois]],'Analyse par mois'!B3,Tableau1[[Dépenses]:[Dépenses]])</f>
        <v>0</v>
      </c>
      <c r="C5" s="35">
        <f>SUMIF(Tableau1[[Mois]:[Mois]],'Analyse par mois'!C3,Tableau1[[Dépenses]:[Dépenses]])</f>
        <v>0</v>
      </c>
      <c r="D5" s="35">
        <f>SUMIF(Tableau1[[Mois]:[Mois]],'Analyse par mois'!D3,Tableau1[[Dépenses]:[Dépenses]])</f>
        <v>0</v>
      </c>
      <c r="E5" s="35">
        <f>SUMIF(Tableau1[[Mois]:[Mois]],'Analyse par mois'!E3,Tableau1[[Dépenses]:[Dépenses]])</f>
        <v>0</v>
      </c>
      <c r="F5" s="35">
        <f>SUMIF(Tableau1[[Mois]:[Mois]],'Analyse par mois'!F3,Tableau1[[Dépenses]:[Dépenses]])</f>
        <v>0</v>
      </c>
      <c r="G5" s="36">
        <f>SUMIF(Tableau1[[Mois]:[Mois]],'Analyse par mois'!G3,Tableau1[[Dépenses]:[Dépenses]])</f>
        <v>0</v>
      </c>
      <c r="H5" s="36">
        <f>SUMIF(Tableau1[[Mois]:[Mois]],'Analyse par mois'!H3,Tableau1[[Dépenses]:[Dépenses]])</f>
        <v>0</v>
      </c>
      <c r="I5" s="36">
        <f>SUMIF(Tableau1[[Mois]:[Mois]],'Analyse par mois'!I3,Tableau1[[Dépenses]:[Dépenses]])</f>
        <v>3066.17</v>
      </c>
      <c r="J5" s="36">
        <f>SUMIF(Tableau1[[Mois]:[Mois]],'Analyse par mois'!J3,Tableau1[[Dépenses]:[Dépenses]])</f>
        <v>0</v>
      </c>
      <c r="K5" s="36">
        <f>SUMIF(Tableau1[[Mois]:[Mois]],'Analyse par mois'!K3,Tableau1[[Dépenses]:[Dépenses]])</f>
        <v>0</v>
      </c>
      <c r="L5" s="36">
        <f>SUMIF(Tableau1[[Mois]:[Mois]],'Analyse par mois'!L3,Tableau1[[Dépenses]:[Dépenses]])</f>
        <v>0</v>
      </c>
      <c r="M5" s="36">
        <f>SUMIF(Tableau1[[Mois]:[Mois]],'Analyse par mois'!M3,Tableau1[[Dépenses]:[Dépenses]])</f>
        <v>0</v>
      </c>
      <c r="N5" s="39">
        <f>'Journal d''enregistrement'!G2</f>
        <v>3066.17</v>
      </c>
    </row>
    <row r="6" spans="1:14" ht="25.15" customHeigh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5.15" customHeight="1" x14ac:dyDescent="0.35">
      <c r="A7" s="2" t="s">
        <v>44</v>
      </c>
      <c r="B7" s="14">
        <f>B4-B5</f>
        <v>0</v>
      </c>
      <c r="C7" s="14">
        <f>C4-C5</f>
        <v>0</v>
      </c>
      <c r="D7" s="14">
        <f t="shared" ref="D7:M7" si="0">D4-D5</f>
        <v>0</v>
      </c>
      <c r="E7" s="14">
        <f t="shared" si="0"/>
        <v>0</v>
      </c>
      <c r="F7" s="14">
        <f t="shared" si="0"/>
        <v>0</v>
      </c>
      <c r="G7" s="3">
        <f t="shared" si="0"/>
        <v>0</v>
      </c>
      <c r="H7" s="3">
        <f t="shared" si="0"/>
        <v>0</v>
      </c>
      <c r="I7" s="3">
        <f t="shared" si="0"/>
        <v>-1066.17</v>
      </c>
      <c r="J7" s="3">
        <f t="shared" si="0"/>
        <v>500</v>
      </c>
      <c r="K7" s="3">
        <f t="shared" si="0"/>
        <v>0</v>
      </c>
      <c r="L7" s="3">
        <f t="shared" si="0"/>
        <v>0</v>
      </c>
      <c r="M7" s="3">
        <f t="shared" si="0"/>
        <v>0</v>
      </c>
      <c r="N7" s="1"/>
    </row>
    <row r="8" spans="1:14" ht="25.15" customHeight="1" x14ac:dyDescent="0.35">
      <c r="A8" s="22" t="s">
        <v>15</v>
      </c>
      <c r="B8" s="14">
        <f>B7</f>
        <v>0</v>
      </c>
      <c r="C8" s="14">
        <f>B8+C7</f>
        <v>0</v>
      </c>
      <c r="D8" s="14">
        <f t="shared" ref="D8:M8" si="1">C8+D7</f>
        <v>0</v>
      </c>
      <c r="E8" s="14">
        <f t="shared" si="1"/>
        <v>0</v>
      </c>
      <c r="F8" s="14">
        <f t="shared" si="1"/>
        <v>0</v>
      </c>
      <c r="G8" s="3">
        <f t="shared" si="1"/>
        <v>0</v>
      </c>
      <c r="H8" s="3">
        <f t="shared" si="1"/>
        <v>0</v>
      </c>
      <c r="I8" s="3">
        <f t="shared" si="1"/>
        <v>-1066.17</v>
      </c>
      <c r="J8" s="3">
        <f t="shared" si="1"/>
        <v>-566.17000000000007</v>
      </c>
      <c r="K8" s="3">
        <f t="shared" si="1"/>
        <v>-566.17000000000007</v>
      </c>
      <c r="L8" s="3">
        <f t="shared" si="1"/>
        <v>-566.17000000000007</v>
      </c>
      <c r="M8" s="3">
        <f t="shared" si="1"/>
        <v>-566.17000000000007</v>
      </c>
      <c r="N8" s="1"/>
    </row>
    <row r="9" spans="1:14" ht="25.15" customHeight="1" x14ac:dyDescent="0.35">
      <c r="N9" s="1"/>
    </row>
    <row r="10" spans="1:14" ht="25.15" customHeight="1" x14ac:dyDescent="0.35">
      <c r="A10" s="33" t="s">
        <v>47</v>
      </c>
      <c r="B10" s="32"/>
      <c r="C10" s="32"/>
      <c r="D10" s="32"/>
      <c r="E10" s="32"/>
      <c r="F10" s="32"/>
      <c r="G10" s="30">
        <f>SUMIFS(Tableau1[[Revenus]:[Revenus]],Tableau1[[Mois]:[Mois]],'Analyse par mois'!G3,Tableau1[[Qui]:[Qui]],"X")+(SUMIFS(Tableau1[[Dépenses]:[Dépenses]],Tableau1[[Mois]:[Mois]],'Analyse par mois'!G3,Tableau1[[Qui]:[Qui]],"X"))</f>
        <v>0</v>
      </c>
      <c r="H10" s="30">
        <f>SUMIFS(Tableau1[[Revenus]:[Revenus]],Tableau1[[Mois]:[Mois]],'Analyse par mois'!H3,Tableau1[[Qui]:[Qui]],"X")+(SUMIFS(Tableau1[[Dépenses]:[Dépenses]],Tableau1[[Mois]:[Mois]],'Analyse par mois'!H3,Tableau1[[Qui]:[Qui]],"X"))</f>
        <v>0</v>
      </c>
      <c r="I10" s="30">
        <f>SUMIFS(Tableau1[[Revenus]:[Revenus]],Tableau1[[Mois]:[Mois]],'Analyse par mois'!I3,Tableau1[[Qui]:[Qui]],"X")+(SUMIFS(Tableau1[[Dépenses]:[Dépenses]],Tableau1[[Mois]:[Mois]],'Analyse par mois'!I3,Tableau1[[Qui]:[Qui]],"X"))</f>
        <v>1000</v>
      </c>
      <c r="J10" s="30">
        <f>SUMIFS(Tableau1[[Revenus]:[Revenus]],Tableau1[[Mois]:[Mois]],'Analyse par mois'!J3,Tableau1[[Qui]:[Qui]],"X")+(SUMIFS(Tableau1[[Dépenses]:[Dépenses]],Tableau1[[Mois]:[Mois]],'Analyse par mois'!J3,Tableau1[[Qui]:[Qui]],"X"))</f>
        <v>0</v>
      </c>
      <c r="K10" s="30">
        <f>SUMIFS(Tableau1[[Revenus]:[Revenus]],Tableau1[[Mois]:[Mois]],'Analyse par mois'!K3,Tableau1[[Qui]:[Qui]],"X")+(SUMIFS(Tableau1[[Dépenses]:[Dépenses]],Tableau1[[Mois]:[Mois]],'Analyse par mois'!K3,Tableau1[[Qui]:[Qui]],"X"))</f>
        <v>0</v>
      </c>
      <c r="L10" s="30">
        <f>SUMIFS(Tableau1[[Revenus]:[Revenus]],Tableau1[[Mois]:[Mois]],'Analyse par mois'!L3,Tableau1[[Qui]:[Qui]],"X")+(SUMIFS(Tableau1[[Dépenses]:[Dépenses]],Tableau1[[Mois]:[Mois]],'Analyse par mois'!L3,Tableau1[[Qui]:[Qui]],"X"))</f>
        <v>0</v>
      </c>
      <c r="M10" s="30">
        <f>SUMIFS(Tableau1[[Revenus]:[Revenus]],Tableau1[[Mois]:[Mois]],'Analyse par mois'!M3,Tableau1[[Qui]:[Qui]],"X")+(SUMIFS(Tableau1[[Dépenses]:[Dépenses]],Tableau1[[Mois]:[Mois]],'Analyse par mois'!M3,Tableau1[[Qui]:[Qui]],"X"))</f>
        <v>0</v>
      </c>
      <c r="N10" s="40">
        <f>'Journal d''enregistrement'!H2</f>
        <v>1000</v>
      </c>
    </row>
    <row r="11" spans="1:14" ht="25.15" customHeight="1" x14ac:dyDescent="0.35">
      <c r="A11" s="34" t="s">
        <v>48</v>
      </c>
      <c r="B11" s="32"/>
      <c r="C11" s="32"/>
      <c r="D11" s="32"/>
      <c r="E11" s="32"/>
      <c r="F11" s="32"/>
      <c r="G11" s="31">
        <f>SUMIFS(Tableau1[[Revenus]:[Revenus]],Tableau1[[Mois]:[Mois]],'Analyse par mois'!G3,Tableau1[[Qui]:[Qui]],"Y")+(SUMIFS(Tableau1[[Dépenses]:[Dépenses]],Tableau1[[Mois]:[Mois]],'Analyse par mois'!G3,Tableau1[[Qui]:[Qui]],"Y"))</f>
        <v>0</v>
      </c>
      <c r="H11" s="31">
        <f>SUMIFS(Tableau1[[Revenus]:[Revenus]],Tableau1[[Mois]:[Mois]],'Analyse par mois'!H3,Tableau1[[Qui]:[Qui]],"Y")+(SUMIFS(Tableau1[[Dépenses]:[Dépenses]],Tableau1[[Mois]:[Mois]],'Analyse par mois'!H3,Tableau1[[Qui]:[Qui]],"Y"))</f>
        <v>0</v>
      </c>
      <c r="I11" s="31">
        <f>SUMIFS(Tableau1[[Revenus]:[Revenus]],Tableau1[[Mois]:[Mois]],'Analyse par mois'!I3,Tableau1[[Qui]:[Qui]],"Y")+(SUMIFS(Tableau1[[Dépenses]:[Dépenses]],Tableau1[[Mois]:[Mois]],'Analyse par mois'!I3,Tableau1[[Qui]:[Qui]],"Y"))</f>
        <v>1000</v>
      </c>
      <c r="J11" s="31">
        <f>SUMIFS(Tableau1[[Revenus]:[Revenus]],Tableau1[[Mois]:[Mois]],'Analyse par mois'!J3,Tableau1[[Qui]:[Qui]],"Y")+(SUMIFS(Tableau1[[Dépenses]:[Dépenses]],Tableau1[[Mois]:[Mois]],'Analyse par mois'!J3,Tableau1[[Qui]:[Qui]],"Y"))</f>
        <v>500</v>
      </c>
      <c r="K11" s="31">
        <f>SUMIFS(Tableau1[[Revenus]:[Revenus]],Tableau1[[Mois]:[Mois]],'Analyse par mois'!K3,Tableau1[[Qui]:[Qui]],"Y")+(SUMIFS(Tableau1[[Dépenses]:[Dépenses]],Tableau1[[Mois]:[Mois]],'Analyse par mois'!K3,Tableau1[[Qui]:[Qui]],"Y"))</f>
        <v>0</v>
      </c>
      <c r="L11" s="31">
        <f>SUMIFS(Tableau1[[Revenus]:[Revenus]],Tableau1[[Mois]:[Mois]],'Analyse par mois'!L3,Tableau1[[Qui]:[Qui]],"Y")+(SUMIFS(Tableau1[[Dépenses]:[Dépenses]],Tableau1[[Mois]:[Mois]],'Analyse par mois'!L3,Tableau1[[Qui]:[Qui]],"Y"))</f>
        <v>0</v>
      </c>
      <c r="M11" s="31">
        <f>SUMIFS(Tableau1[[Revenus]:[Revenus]],Tableau1[[Mois]:[Mois]],'Analyse par mois'!M3,Tableau1[[Qui]:[Qui]],"Y")+(SUMIFS(Tableau1[[Dépenses]:[Dépenses]],Tableau1[[Mois]:[Mois]],'Analyse par mois'!M3,Tableau1[[Qui]:[Qui]],"Y"))</f>
        <v>0</v>
      </c>
      <c r="N11" s="41">
        <f>'Journal d''enregistrement'!I2</f>
        <v>1500</v>
      </c>
    </row>
    <row r="13" spans="1:14" ht="25.15" customHeight="1" x14ac:dyDescent="0.35">
      <c r="L13" s="44" t="s">
        <v>46</v>
      </c>
      <c r="M13" s="44"/>
      <c r="N13" s="42">
        <f>N10-N11</f>
        <v>-500</v>
      </c>
    </row>
    <row r="14" spans="1:14" ht="25.15" customHeight="1" x14ac:dyDescent="0.35">
      <c r="L14" s="44"/>
      <c r="M14" s="44"/>
    </row>
  </sheetData>
  <mergeCells count="2">
    <mergeCell ref="A1:B1"/>
    <mergeCell ref="L13:M14"/>
  </mergeCells>
  <conditionalFormatting sqref="N13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F1FDB7D-3FF4-4AC2-846D-8A257212D14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iangles" iconId="0"/>
              <x14:cfIcon iconSet="NoIcons" iconId="0"/>
              <x14:cfIcon iconSet="NoIcons" iconId="0"/>
            </x14:iconSet>
          </x14:cfRule>
          <xm:sqref>B7:M7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3"/>
  <sheetViews>
    <sheetView tabSelected="1" zoomScale="80" zoomScaleNormal="80" workbookViewId="0">
      <selection activeCell="D14" sqref="D14"/>
    </sheetView>
  </sheetViews>
  <sheetFormatPr baseColWidth="10" defaultColWidth="14.75" defaultRowHeight="18" x14ac:dyDescent="0.35"/>
  <cols>
    <col min="1" max="1" width="16.75" style="5" customWidth="1"/>
    <col min="2" max="2" width="16.75" style="8" customWidth="1"/>
    <col min="3" max="3" width="19.5" style="9" customWidth="1"/>
    <col min="4" max="4" width="45.75" style="9" customWidth="1"/>
    <col min="5" max="5" width="11.875" style="9" customWidth="1"/>
    <col min="6" max="7" width="20.75" style="10" customWidth="1"/>
  </cols>
  <sheetData>
    <row r="1" spans="1:9" s="4" customFormat="1" ht="33" customHeight="1" x14ac:dyDescent="0.35">
      <c r="A1" s="43" t="s">
        <v>16</v>
      </c>
      <c r="B1" s="43"/>
      <c r="C1" s="43"/>
      <c r="D1" s="43"/>
      <c r="F1" s="24" t="s">
        <v>17</v>
      </c>
      <c r="G1" s="20" t="s">
        <v>18</v>
      </c>
      <c r="H1" s="16" t="s">
        <v>49</v>
      </c>
      <c r="I1" s="15" t="s">
        <v>50</v>
      </c>
    </row>
    <row r="2" spans="1:9" ht="19.899999999999999" customHeight="1" x14ac:dyDescent="0.35">
      <c r="A2"/>
      <c r="B2" s="5"/>
      <c r="C2"/>
      <c r="D2"/>
      <c r="E2"/>
      <c r="F2" s="6">
        <f>SUM(Tableau1[Revenus])</f>
        <v>2500</v>
      </c>
      <c r="G2" s="6">
        <f>SUM(Tableau1[Dépenses])</f>
        <v>3066.17</v>
      </c>
      <c r="H2" s="6">
        <f>(SUMIF(Tableau1[Qui],"X",Tableau1[Revenus]))+(SUMIF(Tableau1[Qui],"X",Tableau1[Dépenses]))</f>
        <v>1000</v>
      </c>
      <c r="I2" s="6">
        <f>(SUMIF(Tableau1[Qui],"Y",Tableau1[Revenus]))+(SUMIF(Tableau1[Qui],"Y",Tableau1[Dépenses]))</f>
        <v>1500</v>
      </c>
    </row>
    <row r="3" spans="1:9" ht="19.899999999999999" customHeight="1" x14ac:dyDescent="0.35">
      <c r="A3"/>
      <c r="B3" s="5"/>
      <c r="C3"/>
      <c r="D3"/>
      <c r="E3"/>
      <c r="F3"/>
      <c r="G3"/>
      <c r="H3" s="1"/>
    </row>
    <row r="4" spans="1:9" s="7" customFormat="1" ht="31.15" customHeight="1" x14ac:dyDescent="0.35">
      <c r="A4" s="17" t="s">
        <v>19</v>
      </c>
      <c r="B4" s="18" t="s">
        <v>20</v>
      </c>
      <c r="C4" s="18" t="s">
        <v>21</v>
      </c>
      <c r="D4" s="18" t="s">
        <v>22</v>
      </c>
      <c r="E4" s="19" t="s">
        <v>43</v>
      </c>
      <c r="F4" s="23" t="s">
        <v>13</v>
      </c>
      <c r="G4" s="21" t="s">
        <v>14</v>
      </c>
    </row>
    <row r="5" spans="1:9" ht="25.15" hidden="1" customHeight="1" x14ac:dyDescent="0.35">
      <c r="H5" s="1"/>
    </row>
    <row r="6" spans="1:9" ht="25.15" customHeight="1" x14ac:dyDescent="0.35">
      <c r="A6" s="5" t="str">
        <f>IF(Tableau1[Date]="","",PROPER(TEXT(Tableau1[Date],"mmmm")))</f>
        <v/>
      </c>
      <c r="H6" s="1"/>
    </row>
    <row r="7" spans="1:9" ht="25.15" customHeight="1" x14ac:dyDescent="0.35">
      <c r="A7" s="5" t="str">
        <f>IF(Tableau1[Date]="","",PROPER(TEXT(Tableau1[Date],"mmmm")))</f>
        <v>Septembre</v>
      </c>
      <c r="B7" s="8">
        <v>45536</v>
      </c>
      <c r="C7" s="9" t="s">
        <v>42</v>
      </c>
      <c r="D7" s="9" t="s">
        <v>48</v>
      </c>
      <c r="E7" s="9" t="s">
        <v>48</v>
      </c>
      <c r="F7" s="10">
        <v>500</v>
      </c>
      <c r="H7" s="1"/>
    </row>
    <row r="8" spans="1:9" ht="25.15" customHeight="1" x14ac:dyDescent="0.35">
      <c r="A8" s="5" t="str">
        <f>IF(Tableau1[Date]="","",PROPER(TEXT(Tableau1[Date],"mmmm")))</f>
        <v>Août</v>
      </c>
      <c r="B8" s="8">
        <v>45534</v>
      </c>
      <c r="C8" s="9" t="s">
        <v>37</v>
      </c>
      <c r="D8" s="9" t="s">
        <v>41</v>
      </c>
      <c r="G8" s="10">
        <v>399.3</v>
      </c>
    </row>
    <row r="9" spans="1:9" ht="25.15" customHeight="1" x14ac:dyDescent="0.35">
      <c r="A9" s="5" t="str">
        <f>IF(Tableau1[Date]="","",PROPER(TEXT(Tableau1[Date],"mmmm")))</f>
        <v>Août</v>
      </c>
      <c r="B9" s="8">
        <v>45534</v>
      </c>
      <c r="C9" s="9" t="s">
        <v>30</v>
      </c>
      <c r="G9" s="10">
        <v>1695.41</v>
      </c>
    </row>
    <row r="10" spans="1:9" ht="25.15" customHeight="1" x14ac:dyDescent="0.35">
      <c r="A10" s="5" t="str">
        <f>IF(Tableau1[Date]="","",PROPER(TEXT(Tableau1[Date],"mmmm")))</f>
        <v>Août</v>
      </c>
      <c r="B10" s="8">
        <v>45531</v>
      </c>
      <c r="C10" s="9" t="s">
        <v>42</v>
      </c>
      <c r="D10" s="9" t="s">
        <v>47</v>
      </c>
      <c r="E10" s="9" t="s">
        <v>47</v>
      </c>
      <c r="F10" s="10">
        <v>1000</v>
      </c>
    </row>
    <row r="11" spans="1:9" ht="25.15" customHeight="1" x14ac:dyDescent="0.35">
      <c r="A11" s="5" t="str">
        <f>IF(Tableau1[Date]="","",PROPER(TEXT(Tableau1[Date],"mmmm")))</f>
        <v>Août</v>
      </c>
      <c r="B11" s="8">
        <v>45530</v>
      </c>
      <c r="C11" s="9" t="s">
        <v>37</v>
      </c>
      <c r="D11" s="9" t="s">
        <v>40</v>
      </c>
      <c r="G11" s="10">
        <v>971.46</v>
      </c>
    </row>
    <row r="12" spans="1:9" ht="25.15" customHeight="1" x14ac:dyDescent="0.35">
      <c r="A12" s="5" t="str">
        <f>IF(Tableau1[Date]="","",PROPER(TEXT(Tableau1[Date],"mmmm")))</f>
        <v>Août</v>
      </c>
      <c r="B12" s="8">
        <v>45530</v>
      </c>
      <c r="C12" s="9" t="s">
        <v>42</v>
      </c>
      <c r="D12" s="9" t="s">
        <v>48</v>
      </c>
      <c r="E12" s="9" t="s">
        <v>48</v>
      </c>
      <c r="F12" s="10">
        <v>1000</v>
      </c>
    </row>
    <row r="13" spans="1:9" ht="25.15" customHeight="1" x14ac:dyDescent="0.35"/>
    <row r="14" spans="1:9" ht="25.15" customHeight="1" x14ac:dyDescent="0.35"/>
    <row r="15" spans="1:9" ht="25.15" customHeight="1" x14ac:dyDescent="0.35"/>
    <row r="16" spans="1:9" ht="25.15" customHeight="1" x14ac:dyDescent="0.35"/>
    <row r="17" ht="25.15" customHeight="1" x14ac:dyDescent="0.35"/>
    <row r="18" ht="25.15" customHeight="1" x14ac:dyDescent="0.35"/>
    <row r="19" ht="25.15" customHeight="1" x14ac:dyDescent="0.35"/>
    <row r="20" ht="25.15" customHeight="1" x14ac:dyDescent="0.35"/>
    <row r="21" ht="25.15" customHeight="1" x14ac:dyDescent="0.35"/>
    <row r="22" ht="25.15" customHeight="1" x14ac:dyDescent="0.35"/>
    <row r="23" ht="25.15" customHeight="1" x14ac:dyDescent="0.35"/>
    <row r="24" ht="25.15" customHeight="1" x14ac:dyDescent="0.35"/>
    <row r="25" ht="25.15" customHeight="1" x14ac:dyDescent="0.35"/>
    <row r="26" ht="25.15" customHeight="1" x14ac:dyDescent="0.35"/>
    <row r="27" ht="25.15" customHeight="1" x14ac:dyDescent="0.35"/>
    <row r="28" ht="25.15" customHeight="1" x14ac:dyDescent="0.35"/>
    <row r="29" ht="25.15" customHeight="1" x14ac:dyDescent="0.35"/>
    <row r="30" ht="25.15" customHeight="1" x14ac:dyDescent="0.35"/>
    <row r="31" ht="25.15" customHeight="1" x14ac:dyDescent="0.35"/>
    <row r="32" ht="25.15" customHeight="1" x14ac:dyDescent="0.35"/>
    <row r="33" ht="25.15" customHeight="1" x14ac:dyDescent="0.35"/>
    <row r="34" ht="25.15" customHeight="1" x14ac:dyDescent="0.35"/>
    <row r="35" ht="25.15" customHeight="1" x14ac:dyDescent="0.35"/>
    <row r="36" ht="25.15" customHeight="1" x14ac:dyDescent="0.35"/>
    <row r="37" ht="25.15" customHeight="1" x14ac:dyDescent="0.35"/>
    <row r="38" ht="25.15" customHeight="1" x14ac:dyDescent="0.35"/>
    <row r="39" ht="25.15" customHeight="1" x14ac:dyDescent="0.35"/>
    <row r="40" ht="25.15" customHeight="1" x14ac:dyDescent="0.35"/>
    <row r="41" ht="25.15" customHeight="1" x14ac:dyDescent="0.35"/>
    <row r="42" ht="25.15" customHeight="1" x14ac:dyDescent="0.35"/>
    <row r="43" ht="25.15" customHeight="1" x14ac:dyDescent="0.35"/>
    <row r="44" ht="25.15" customHeight="1" x14ac:dyDescent="0.35"/>
    <row r="45" ht="25.15" customHeight="1" x14ac:dyDescent="0.35"/>
    <row r="46" ht="25.15" customHeight="1" x14ac:dyDescent="0.35"/>
    <row r="47" ht="25.15" customHeight="1" x14ac:dyDescent="0.35"/>
    <row r="48" ht="25.15" customHeight="1" x14ac:dyDescent="0.35"/>
    <row r="49" ht="25.15" customHeight="1" x14ac:dyDescent="0.35"/>
    <row r="50" ht="25.15" customHeight="1" x14ac:dyDescent="0.35"/>
    <row r="51" ht="25.15" customHeight="1" x14ac:dyDescent="0.35"/>
    <row r="52" ht="25.15" customHeight="1" x14ac:dyDescent="0.35"/>
    <row r="53" ht="25.15" customHeight="1" x14ac:dyDescent="0.35"/>
    <row r="54" ht="25.15" customHeight="1" x14ac:dyDescent="0.35"/>
    <row r="55" ht="25.15" customHeight="1" x14ac:dyDescent="0.35"/>
    <row r="56" ht="25.15" customHeight="1" x14ac:dyDescent="0.35"/>
    <row r="57" ht="25.15" customHeight="1" x14ac:dyDescent="0.35"/>
    <row r="58" ht="25.15" customHeight="1" x14ac:dyDescent="0.35"/>
    <row r="59" ht="25.15" customHeight="1" x14ac:dyDescent="0.35"/>
    <row r="60" ht="25.15" customHeight="1" x14ac:dyDescent="0.35"/>
    <row r="61" ht="25.15" customHeight="1" x14ac:dyDescent="0.35"/>
    <row r="62" ht="25.15" customHeight="1" x14ac:dyDescent="0.35"/>
    <row r="63" ht="25.15" customHeight="1" x14ac:dyDescent="0.35"/>
    <row r="64" ht="25.15" customHeight="1" x14ac:dyDescent="0.35"/>
    <row r="65" ht="25.15" customHeight="1" x14ac:dyDescent="0.35"/>
    <row r="66" ht="25.15" customHeight="1" x14ac:dyDescent="0.35"/>
    <row r="67" ht="25.15" customHeight="1" x14ac:dyDescent="0.35"/>
    <row r="68" ht="25.15" customHeight="1" x14ac:dyDescent="0.35"/>
    <row r="69" ht="25.15" customHeight="1" x14ac:dyDescent="0.35"/>
    <row r="70" ht="25.15" customHeight="1" x14ac:dyDescent="0.35"/>
    <row r="71" ht="25.15" customHeight="1" x14ac:dyDescent="0.35"/>
    <row r="72" ht="25.15" customHeight="1" x14ac:dyDescent="0.35"/>
    <row r="73" ht="25.15" customHeight="1" x14ac:dyDescent="0.35"/>
    <row r="74" ht="25.15" customHeight="1" x14ac:dyDescent="0.35"/>
    <row r="75" ht="25.15" customHeight="1" x14ac:dyDescent="0.35"/>
    <row r="76" ht="25.15" customHeight="1" x14ac:dyDescent="0.35"/>
    <row r="77" ht="25.15" customHeight="1" x14ac:dyDescent="0.35"/>
    <row r="78" ht="25.15" customHeight="1" x14ac:dyDescent="0.35"/>
    <row r="79" ht="25.15" customHeight="1" x14ac:dyDescent="0.35"/>
    <row r="80" ht="25.15" customHeight="1" x14ac:dyDescent="0.35"/>
    <row r="81" ht="25.15" customHeight="1" x14ac:dyDescent="0.35"/>
    <row r="82" ht="25.15" customHeight="1" x14ac:dyDescent="0.35"/>
    <row r="83" ht="25.15" customHeight="1" x14ac:dyDescent="0.35"/>
    <row r="84" ht="25.15" customHeight="1" x14ac:dyDescent="0.35"/>
    <row r="85" ht="25.15" customHeight="1" x14ac:dyDescent="0.35"/>
    <row r="86" ht="25.15" customHeight="1" x14ac:dyDescent="0.35"/>
    <row r="87" ht="25.15" customHeight="1" x14ac:dyDescent="0.35"/>
    <row r="88" ht="25.15" customHeight="1" x14ac:dyDescent="0.35"/>
    <row r="89" ht="25.15" customHeight="1" x14ac:dyDescent="0.35"/>
    <row r="90" ht="25.15" customHeight="1" x14ac:dyDescent="0.35"/>
    <row r="91" ht="25.15" customHeight="1" x14ac:dyDescent="0.35"/>
    <row r="92" ht="25.15" customHeight="1" x14ac:dyDescent="0.35"/>
    <row r="93" ht="25.15" customHeight="1" x14ac:dyDescent="0.35"/>
    <row r="94" ht="25.15" customHeight="1" x14ac:dyDescent="0.35"/>
    <row r="95" ht="25.15" customHeight="1" x14ac:dyDescent="0.35"/>
    <row r="96" ht="25.15" customHeight="1" x14ac:dyDescent="0.35"/>
    <row r="97" ht="25.15" customHeight="1" x14ac:dyDescent="0.35"/>
    <row r="98" ht="25.15" customHeight="1" x14ac:dyDescent="0.35"/>
    <row r="99" ht="25.15" customHeight="1" x14ac:dyDescent="0.35"/>
    <row r="100" ht="25.15" customHeight="1" x14ac:dyDescent="0.35"/>
    <row r="101" ht="25.15" customHeight="1" x14ac:dyDescent="0.35"/>
    <row r="102" ht="25.15" customHeight="1" x14ac:dyDescent="0.35"/>
    <row r="103" ht="25.15" customHeight="1" x14ac:dyDescent="0.35"/>
    <row r="104" ht="25.15" customHeight="1" x14ac:dyDescent="0.35"/>
    <row r="105" ht="25.15" customHeight="1" x14ac:dyDescent="0.35"/>
    <row r="106" ht="25.15" customHeight="1" x14ac:dyDescent="0.35"/>
    <row r="107" ht="25.15" customHeight="1" x14ac:dyDescent="0.35"/>
    <row r="108" ht="25.15" customHeight="1" x14ac:dyDescent="0.35"/>
    <row r="109" ht="25.15" customHeight="1" x14ac:dyDescent="0.35"/>
    <row r="110" ht="25.15" customHeight="1" x14ac:dyDescent="0.35"/>
    <row r="111" ht="25.15" customHeight="1" x14ac:dyDescent="0.35"/>
    <row r="112" ht="25.15" customHeight="1" x14ac:dyDescent="0.35"/>
    <row r="113" ht="25.15" customHeight="1" x14ac:dyDescent="0.35"/>
    <row r="114" ht="25.15" customHeight="1" x14ac:dyDescent="0.35"/>
    <row r="115" ht="25.15" customHeight="1" x14ac:dyDescent="0.35"/>
    <row r="116" ht="25.15" customHeight="1" x14ac:dyDescent="0.35"/>
    <row r="117" ht="25.15" customHeight="1" x14ac:dyDescent="0.35"/>
    <row r="118" ht="25.15" customHeight="1" x14ac:dyDescent="0.35"/>
    <row r="119" ht="25.15" customHeight="1" x14ac:dyDescent="0.35"/>
    <row r="120" ht="25.15" customHeight="1" x14ac:dyDescent="0.35"/>
    <row r="121" ht="25.15" customHeight="1" x14ac:dyDescent="0.35"/>
    <row r="122" ht="25.15" customHeight="1" x14ac:dyDescent="0.35"/>
    <row r="123" ht="25.15" customHeight="1" x14ac:dyDescent="0.35"/>
    <row r="124" ht="25.15" customHeight="1" x14ac:dyDescent="0.35"/>
    <row r="125" ht="25.15" customHeight="1" x14ac:dyDescent="0.35"/>
    <row r="126" ht="25.15" customHeight="1" x14ac:dyDescent="0.35"/>
    <row r="127" ht="25.15" customHeight="1" x14ac:dyDescent="0.35"/>
    <row r="128" ht="25.15" customHeight="1" x14ac:dyDescent="0.35"/>
    <row r="129" ht="25.15" customHeight="1" x14ac:dyDescent="0.35"/>
    <row r="130" ht="25.15" customHeight="1" x14ac:dyDescent="0.35"/>
    <row r="131" ht="25.15" customHeight="1" x14ac:dyDescent="0.35"/>
    <row r="132" ht="25.15" customHeight="1" x14ac:dyDescent="0.35"/>
    <row r="133" ht="25.15" customHeight="1" x14ac:dyDescent="0.35"/>
    <row r="134" ht="25.15" customHeight="1" x14ac:dyDescent="0.35"/>
    <row r="135" ht="25.15" customHeight="1" x14ac:dyDescent="0.35"/>
    <row r="136" ht="25.15" customHeight="1" x14ac:dyDescent="0.35"/>
    <row r="137" ht="25.15" customHeight="1" x14ac:dyDescent="0.35"/>
    <row r="138" ht="25.15" customHeight="1" x14ac:dyDescent="0.35"/>
    <row r="139" ht="25.15" customHeight="1" x14ac:dyDescent="0.35"/>
    <row r="140" ht="25.15" customHeight="1" x14ac:dyDescent="0.35"/>
    <row r="141" ht="25.15" customHeight="1" x14ac:dyDescent="0.35"/>
    <row r="142" ht="25.15" customHeight="1" x14ac:dyDescent="0.35"/>
    <row r="143" ht="25.15" customHeight="1" x14ac:dyDescent="0.35"/>
    <row r="144" ht="25.15" customHeight="1" x14ac:dyDescent="0.35"/>
    <row r="145" ht="25.15" customHeight="1" x14ac:dyDescent="0.35"/>
    <row r="146" ht="25.15" customHeight="1" x14ac:dyDescent="0.35"/>
    <row r="147" ht="25.15" customHeight="1" x14ac:dyDescent="0.35"/>
    <row r="148" ht="25.15" customHeight="1" x14ac:dyDescent="0.35"/>
    <row r="149" ht="25.15" customHeight="1" x14ac:dyDescent="0.35"/>
    <row r="150" ht="25.15" customHeight="1" x14ac:dyDescent="0.35"/>
    <row r="151" ht="25.15" customHeight="1" x14ac:dyDescent="0.35"/>
    <row r="152" ht="25.15" customHeight="1" x14ac:dyDescent="0.35"/>
    <row r="153" ht="25.15" customHeight="1" x14ac:dyDescent="0.35"/>
    <row r="154" ht="25.15" customHeight="1" x14ac:dyDescent="0.35"/>
    <row r="155" ht="25.15" customHeight="1" x14ac:dyDescent="0.35"/>
    <row r="156" ht="25.15" customHeight="1" x14ac:dyDescent="0.35"/>
    <row r="157" ht="25.15" customHeight="1" x14ac:dyDescent="0.35"/>
    <row r="158" ht="25.15" customHeight="1" x14ac:dyDescent="0.35"/>
    <row r="159" ht="25.15" customHeight="1" x14ac:dyDescent="0.35"/>
    <row r="160" ht="25.15" customHeight="1" x14ac:dyDescent="0.35"/>
    <row r="161" ht="25.15" customHeight="1" x14ac:dyDescent="0.35"/>
    <row r="162" ht="25.15" customHeight="1" x14ac:dyDescent="0.35"/>
    <row r="163" ht="25.15" customHeight="1" x14ac:dyDescent="0.35"/>
    <row r="164" ht="25.15" customHeight="1" x14ac:dyDescent="0.35"/>
    <row r="165" ht="25.15" customHeight="1" x14ac:dyDescent="0.35"/>
    <row r="166" ht="25.15" customHeight="1" x14ac:dyDescent="0.35"/>
    <row r="167" ht="25.15" customHeight="1" x14ac:dyDescent="0.35"/>
    <row r="168" ht="25.15" customHeight="1" x14ac:dyDescent="0.35"/>
    <row r="169" ht="25.15" customHeight="1" x14ac:dyDescent="0.35"/>
    <row r="170" ht="25.15" customHeight="1" x14ac:dyDescent="0.35"/>
    <row r="171" ht="25.15" customHeight="1" x14ac:dyDescent="0.35"/>
    <row r="172" ht="25.15" customHeight="1" x14ac:dyDescent="0.35"/>
    <row r="173" ht="25.15" customHeight="1" x14ac:dyDescent="0.35"/>
    <row r="174" ht="25.15" customHeight="1" x14ac:dyDescent="0.35"/>
    <row r="175" ht="25.15" customHeight="1" x14ac:dyDescent="0.35"/>
    <row r="176" ht="25.15" customHeight="1" x14ac:dyDescent="0.35"/>
    <row r="177" ht="25.15" customHeight="1" x14ac:dyDescent="0.35"/>
    <row r="178" ht="25.15" customHeight="1" x14ac:dyDescent="0.35"/>
    <row r="179" ht="25.15" customHeight="1" x14ac:dyDescent="0.35"/>
    <row r="180" ht="25.15" customHeight="1" x14ac:dyDescent="0.35"/>
    <row r="181" ht="25.15" customHeight="1" x14ac:dyDescent="0.35"/>
    <row r="182" ht="25.15" customHeight="1" x14ac:dyDescent="0.35"/>
    <row r="183" ht="25.15" customHeight="1" x14ac:dyDescent="0.35"/>
  </sheetData>
  <mergeCells count="1">
    <mergeCell ref="A1:D1"/>
  </mergeCells>
  <dataValidations count="1">
    <dataValidation type="list" allowBlank="1" showInputMessage="1" showErrorMessage="1" sqref="C5:C12">
      <formula1>l_catégories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Catégories!$F$3:$F$4</xm:f>
          </x14:formula1>
          <xm:sqref>E5:E12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7"/>
  <sheetViews>
    <sheetView zoomScale="90" zoomScaleNormal="90" workbookViewId="0">
      <selection activeCell="F4" sqref="F4"/>
    </sheetView>
  </sheetViews>
  <sheetFormatPr baseColWidth="10" defaultColWidth="11" defaultRowHeight="19.899999999999999" customHeight="1" x14ac:dyDescent="0.35"/>
  <cols>
    <col min="3" max="3" width="27.75" style="9" customWidth="1"/>
    <col min="4" max="4" width="21.125" customWidth="1"/>
  </cols>
  <sheetData>
    <row r="1" spans="1:6" s="11" customFormat="1" ht="23.25" x14ac:dyDescent="0.3">
      <c r="C1" s="27" t="s">
        <v>23</v>
      </c>
      <c r="D1" s="28" t="s">
        <v>24</v>
      </c>
    </row>
    <row r="2" spans="1:6" ht="18.75" x14ac:dyDescent="0.35">
      <c r="C2" s="9" t="s">
        <v>25</v>
      </c>
      <c r="D2" s="12"/>
      <c r="F2" s="29" t="s">
        <v>43</v>
      </c>
    </row>
    <row r="3" spans="1:6" ht="18.75" x14ac:dyDescent="0.35">
      <c r="C3" s="9" t="s">
        <v>42</v>
      </c>
      <c r="D3" s="12"/>
      <c r="F3" t="s">
        <v>48</v>
      </c>
    </row>
    <row r="4" spans="1:6" ht="19.5" x14ac:dyDescent="0.35">
      <c r="A4" s="25" t="s">
        <v>13</v>
      </c>
      <c r="C4" s="9" t="s">
        <v>26</v>
      </c>
      <c r="D4" s="12"/>
      <c r="F4" t="s">
        <v>47</v>
      </c>
    </row>
    <row r="5" spans="1:6" ht="18.75" x14ac:dyDescent="0.35">
      <c r="C5" s="9" t="s">
        <v>27</v>
      </c>
      <c r="D5" s="12"/>
    </row>
    <row r="6" spans="1:6" ht="18.75" x14ac:dyDescent="0.35">
      <c r="B6" s="13"/>
      <c r="C6" s="9" t="s">
        <v>28</v>
      </c>
      <c r="D6" s="12"/>
    </row>
    <row r="7" spans="1:6" ht="18.75" x14ac:dyDescent="0.35">
      <c r="C7" s="9" t="s">
        <v>29</v>
      </c>
      <c r="D7" s="12"/>
    </row>
    <row r="8" spans="1:6" ht="18.75" x14ac:dyDescent="0.35">
      <c r="C8" s="9" t="s">
        <v>30</v>
      </c>
      <c r="D8" s="12"/>
    </row>
    <row r="9" spans="1:6" ht="18.75" x14ac:dyDescent="0.35">
      <c r="C9" s="9" t="s">
        <v>31</v>
      </c>
      <c r="D9" s="12"/>
    </row>
    <row r="10" spans="1:6" ht="18.75" x14ac:dyDescent="0.35">
      <c r="C10" s="9" t="s">
        <v>32</v>
      </c>
      <c r="D10" s="12"/>
    </row>
    <row r="11" spans="1:6" ht="19.899999999999999" customHeight="1" x14ac:dyDescent="0.35">
      <c r="A11" s="26" t="s">
        <v>14</v>
      </c>
      <c r="C11" s="9" t="s">
        <v>33</v>
      </c>
      <c r="D11" s="9"/>
    </row>
    <row r="12" spans="1:6" ht="19.899999999999999" customHeight="1" x14ac:dyDescent="0.35">
      <c r="C12" s="9" t="s">
        <v>34</v>
      </c>
      <c r="D12" s="9"/>
    </row>
    <row r="13" spans="1:6" ht="19.899999999999999" customHeight="1" x14ac:dyDescent="0.35">
      <c r="C13" s="9" t="s">
        <v>35</v>
      </c>
      <c r="D13" s="9"/>
    </row>
    <row r="14" spans="1:6" ht="19.899999999999999" customHeight="1" x14ac:dyDescent="0.35">
      <c r="C14" s="9" t="s">
        <v>36</v>
      </c>
      <c r="D14" s="9"/>
    </row>
    <row r="15" spans="1:6" ht="19.899999999999999" customHeight="1" x14ac:dyDescent="0.35">
      <c r="C15" s="9" t="s">
        <v>37</v>
      </c>
      <c r="D15" s="9"/>
    </row>
    <row r="16" spans="1:6" ht="19.899999999999999" customHeight="1" x14ac:dyDescent="0.35">
      <c r="C16" s="9" t="s">
        <v>38</v>
      </c>
      <c r="D16" s="9"/>
    </row>
    <row r="17" spans="3:4" ht="19.899999999999999" customHeight="1" x14ac:dyDescent="0.35">
      <c r="C17" s="9" t="s">
        <v>39</v>
      </c>
      <c r="D17" s="9"/>
    </row>
    <row r="18" spans="3:4" ht="18" x14ac:dyDescent="0.35">
      <c r="D18" s="9"/>
    </row>
    <row r="19" spans="3:4" ht="19.899999999999999" customHeight="1" x14ac:dyDescent="0.35">
      <c r="D19" s="9"/>
    </row>
    <row r="20" spans="3:4" ht="19.899999999999999" customHeight="1" x14ac:dyDescent="0.35">
      <c r="D20" s="9"/>
    </row>
    <row r="21" spans="3:4" ht="19.899999999999999" customHeight="1" x14ac:dyDescent="0.35">
      <c r="D21" s="9"/>
    </row>
    <row r="22" spans="3:4" ht="19.899999999999999" customHeight="1" x14ac:dyDescent="0.35">
      <c r="D22" s="9"/>
    </row>
    <row r="23" spans="3:4" ht="19.899999999999999" customHeight="1" x14ac:dyDescent="0.35">
      <c r="D23" s="9"/>
    </row>
    <row r="24" spans="3:4" ht="19.899999999999999" customHeight="1" x14ac:dyDescent="0.35">
      <c r="D24" s="9"/>
    </row>
    <row r="25" spans="3:4" ht="19.899999999999999" customHeight="1" x14ac:dyDescent="0.35">
      <c r="D25" s="9"/>
    </row>
    <row r="26" spans="3:4" ht="19.899999999999999" customHeight="1" x14ac:dyDescent="0.35">
      <c r="D26" s="9"/>
    </row>
    <row r="27" spans="3:4" ht="19.899999999999999" customHeight="1" x14ac:dyDescent="0.35">
      <c r="D27" s="9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Analyse par mois</vt:lpstr>
      <vt:lpstr>Journal d'enregistrement</vt:lpstr>
      <vt:lpstr>Catégories</vt:lpstr>
      <vt:lpstr>l_catégories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Info</dc:creator>
  <cp:keywords/>
  <dc:description/>
  <cp:lastModifiedBy>cguillot</cp:lastModifiedBy>
  <cp:revision/>
  <dcterms:created xsi:type="dcterms:W3CDTF">2023-08-12T14:52:44Z</dcterms:created>
  <dcterms:modified xsi:type="dcterms:W3CDTF">2024-09-13T07:45:57Z</dcterms:modified>
  <cp:category/>
  <cp:contentStatus/>
</cp:coreProperties>
</file>