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7ECA7247-BEB5-4A5F-81B2-C54837FC60F5}" xr6:coauthVersionLast="47" xr6:coauthVersionMax="47" xr10:uidLastSave="{00000000-0000-0000-0000-000000000000}"/>
  <bookViews>
    <workbookView xWindow="10860" yWindow="10650" windowWidth="37005" windowHeight="18165" activeTab="1" xr2:uid="{00000000-000D-0000-FFFF-FFFF00000000}"/>
  </bookViews>
  <sheets>
    <sheet name="Déc 25" sheetId="1" r:id="rId1"/>
    <sheet name="Janv 26" sheetId="3" r:id="rId2"/>
    <sheet name="Fév 26" sheetId="5" r:id="rId3"/>
    <sheet name="Mars 26" sheetId="6" r:id="rId4"/>
  </sheets>
  <definedNames>
    <definedName name="_xlnm._FilterDatabase" localSheetId="1" hidden="1">'Janv 26'!$A$32:$F$34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G27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10" i="3"/>
  <c r="J3" i="3"/>
  <c r="F5" i="3"/>
  <c r="E24" i="3"/>
  <c r="G24" i="3"/>
  <c r="G25" i="3"/>
  <c r="J2" i="3"/>
  <c r="G28" i="6"/>
  <c r="E3" i="5"/>
  <c r="F3" i="5"/>
  <c r="E4" i="5"/>
  <c r="F4" i="5"/>
  <c r="E5" i="5"/>
  <c r="F5" i="5"/>
  <c r="E6" i="5"/>
  <c r="F6" i="5"/>
  <c r="E7" i="5"/>
  <c r="F7" i="5"/>
  <c r="E8" i="5"/>
  <c r="F8" i="5"/>
  <c r="E9" i="5"/>
  <c r="F9" i="5"/>
  <c r="E10" i="5"/>
  <c r="F10" i="5"/>
  <c r="E11" i="5"/>
  <c r="F11" i="5"/>
  <c r="E12" i="5"/>
  <c r="F12" i="5"/>
  <c r="E13" i="5"/>
  <c r="F13" i="5"/>
  <c r="E14" i="5"/>
  <c r="F14" i="5"/>
  <c r="F25" i="5"/>
  <c r="G3" i="5"/>
  <c r="G4" i="5"/>
  <c r="G5" i="5"/>
  <c r="G6" i="5"/>
  <c r="G7" i="5"/>
  <c r="G8" i="5"/>
  <c r="G9" i="5"/>
  <c r="G10" i="5"/>
  <c r="G11" i="5"/>
  <c r="G12" i="5"/>
  <c r="G13" i="5"/>
  <c r="G14" i="5"/>
  <c r="G25" i="5"/>
  <c r="G26" i="5"/>
  <c r="G28" i="5"/>
  <c r="G26" i="3"/>
  <c r="G28" i="3"/>
  <c r="H25" i="3"/>
  <c r="G19" i="5"/>
  <c r="G20" i="5"/>
  <c r="G21" i="5"/>
  <c r="G22" i="5"/>
  <c r="F19" i="5"/>
  <c r="F20" i="5"/>
  <c r="F21" i="5"/>
  <c r="F22" i="5"/>
  <c r="E19" i="5"/>
  <c r="E20" i="5"/>
  <c r="E21" i="5"/>
  <c r="E22" i="5"/>
  <c r="H25" i="6"/>
  <c r="E3" i="6"/>
  <c r="F3" i="6"/>
  <c r="E4" i="6"/>
  <c r="F4" i="6"/>
  <c r="E5" i="6"/>
  <c r="F5" i="6"/>
  <c r="E6" i="6"/>
  <c r="F6" i="6"/>
  <c r="E7" i="6"/>
  <c r="F7" i="6"/>
  <c r="E8" i="6"/>
  <c r="F8" i="6"/>
  <c r="E9" i="6"/>
  <c r="F9" i="6"/>
  <c r="E10" i="6"/>
  <c r="F10" i="6"/>
  <c r="E11" i="6"/>
  <c r="F11" i="6"/>
  <c r="E12" i="6"/>
  <c r="F12" i="6"/>
  <c r="E13" i="6"/>
  <c r="F13" i="6"/>
  <c r="E14" i="6"/>
  <c r="F14" i="6"/>
  <c r="E15" i="6"/>
  <c r="F15" i="6"/>
  <c r="E16" i="6"/>
  <c r="F16" i="6"/>
  <c r="E17" i="6"/>
  <c r="F17" i="6"/>
  <c r="E18" i="6"/>
  <c r="F18" i="6"/>
  <c r="E19" i="6"/>
  <c r="F19" i="6"/>
  <c r="E20" i="6"/>
  <c r="F20" i="6"/>
  <c r="E21" i="6"/>
  <c r="F21" i="6"/>
  <c r="E22" i="6"/>
  <c r="F22" i="6"/>
  <c r="E23" i="6"/>
  <c r="F23" i="6"/>
  <c r="E24" i="6"/>
  <c r="F24" i="6"/>
  <c r="F25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F26" i="6"/>
  <c r="E25" i="6"/>
  <c r="H25" i="5"/>
  <c r="E15" i="5"/>
  <c r="F15" i="5"/>
  <c r="E16" i="5"/>
  <c r="F16" i="5"/>
  <c r="E17" i="5"/>
  <c r="F17" i="5"/>
  <c r="E18" i="5"/>
  <c r="F18" i="5"/>
  <c r="G15" i="5"/>
  <c r="G16" i="5"/>
  <c r="G17" i="5"/>
  <c r="G18" i="5"/>
  <c r="F26" i="5"/>
  <c r="E25" i="5"/>
  <c r="E5" i="3"/>
  <c r="G5" i="3"/>
  <c r="E6" i="3"/>
  <c r="G6" i="3"/>
  <c r="E7" i="3"/>
  <c r="G7" i="3"/>
  <c r="E10" i="3"/>
  <c r="G10" i="3"/>
  <c r="E11" i="3"/>
  <c r="G11" i="3"/>
  <c r="E12" i="3"/>
  <c r="G12" i="3"/>
  <c r="E13" i="3"/>
  <c r="G13" i="3"/>
  <c r="E14" i="3"/>
  <c r="G14" i="3"/>
  <c r="E15" i="3"/>
  <c r="G15" i="3"/>
  <c r="E16" i="3"/>
  <c r="G16" i="3"/>
  <c r="E17" i="3"/>
  <c r="G17" i="3"/>
  <c r="E18" i="3"/>
  <c r="G18" i="3"/>
  <c r="E19" i="3"/>
  <c r="G19" i="3"/>
  <c r="E20" i="3"/>
  <c r="G20" i="3"/>
  <c r="E21" i="3"/>
  <c r="G21" i="3"/>
  <c r="E22" i="3"/>
  <c r="G22" i="3"/>
  <c r="E23" i="3"/>
  <c r="G23" i="3"/>
  <c r="F6" i="3"/>
  <c r="F7" i="3"/>
  <c r="E25" i="3"/>
  <c r="H26" i="1"/>
  <c r="E3" i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23" i="1"/>
  <c r="F23" i="1"/>
  <c r="E24" i="1"/>
  <c r="F24" i="1"/>
  <c r="F2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3" i="1"/>
  <c r="G24" i="1"/>
  <c r="G26" i="1"/>
  <c r="G27" i="1"/>
  <c r="G29" i="1"/>
  <c r="F27" i="1"/>
  <c r="E26" i="1"/>
  <c r="F27" i="5"/>
  <c r="F27" i="5" a="1"/>
  <c r="F28" i="1"/>
  <c r="F28" i="1" a="1"/>
  <c r="G28" i="1"/>
  <c r="G28" i="1" a="1"/>
  <c r="F27" i="6"/>
  <c r="F27" i="6" a="1"/>
  <c r="G27" i="6"/>
  <c r="G27" i="6" a="1"/>
  <c r="G27" i="5"/>
  <c r="G27" i="5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<sst xmlns="http://schemas.openxmlformats.org/spreadsheetml/2006/main" count="108" uniqueCount="26">
  <si>
    <t>JOUR</t>
  </si>
  <si>
    <t>Heures travaillées</t>
  </si>
  <si>
    <t>Heures supp</t>
  </si>
  <si>
    <t>Heures prises</t>
  </si>
  <si>
    <t>En +</t>
  </si>
  <si>
    <t>En -</t>
  </si>
  <si>
    <t>X</t>
  </si>
  <si>
    <t>TOTAL</t>
  </si>
  <si>
    <t>DÉCEMBRE 2025</t>
  </si>
  <si>
    <t>FÉRIÉ</t>
  </si>
  <si>
    <t>TOTAL HEURES SUPP</t>
  </si>
  <si>
    <t>TOTAL HEURES</t>
  </si>
  <si>
    <t>JANVIER 2026</t>
  </si>
  <si>
    <t>FÉVRIER 2026</t>
  </si>
  <si>
    <t>MARS 2026</t>
  </si>
  <si>
    <t>Heures supp. précédentes : 16h + 6h = 22h</t>
  </si>
  <si>
    <t>TOTAL HEURES CUMULÉES</t>
  </si>
  <si>
    <t>INTEMPÉRIES</t>
  </si>
  <si>
    <t>Heures supp. actualisées : 22h – 37h30 = –15h30</t>
  </si>
  <si>
    <t>—</t>
  </si>
  <si>
    <t xml:space="preserve">Heures supp. actualisées : </t>
  </si>
  <si>
    <t xml:space="preserve">Heures supp. précédentes : </t>
  </si>
  <si>
    <t>Heures supp. précédentes : – 17h</t>
  </si>
  <si>
    <t>CI BTP</t>
  </si>
  <si>
    <t>Heures supp. actualisées : – 17h + 2 h = –15h</t>
  </si>
  <si>
    <t>Heures supp. précédentes : – 15h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</si>
</sst>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h:mm;@"/>
    <numFmt numFmtId="166" formatCode="[h]:mm:ss;@"/>
  </numFmts>
  <fonts count="13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theme="2" tint="-9.9978637043366805E-2"/>
      <name val="Aptos Narrow"/>
      <family val="2"/>
      <scheme val="minor"/>
    </font>
    <font>
      <sz val="11"/>
      <color theme="2" tint="-0.249977111117893"/>
      <name val="Aptos Narrow"/>
      <family val="2"/>
      <scheme val="minor"/>
    </font>
    <font>
      <b/>
      <sz val="12"/>
      <color rgb="FFC000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3" tint="0.249977111117893"/>
      <name val="Arial"/>
      <family val="18"/>
    </font>
    <font>
      <u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</fills>
  <borders count="87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medium">
        <color rgb="FF505050"/>
      </right>
      <top style="medium">
        <color theme="1"/>
      </top>
      <bottom style="thin">
        <color theme="1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medium">
        <color rgb="FF505050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medium">
        <color rgb="FF505050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rgb="FF505050"/>
      </right>
      <top/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thin">
        <color theme="1"/>
      </bottom>
      <diagonal/>
    </border>
    <border>
      <left style="medium">
        <color rgb="FF505050"/>
      </left>
      <right style="medium">
        <color rgb="FF505050"/>
      </right>
      <top style="thin">
        <color theme="1"/>
      </top>
      <bottom style="thin">
        <color theme="1"/>
      </bottom>
      <diagonal/>
    </border>
    <border>
      <left style="medium">
        <color rgb="FF505050"/>
      </left>
      <right style="medium">
        <color rgb="FF505050"/>
      </right>
      <top style="thin">
        <color theme="1"/>
      </top>
      <bottom style="medium">
        <color rgb="FF505050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/>
      <right/>
      <top style="medium">
        <color rgb="FF505050"/>
      </top>
      <bottom/>
      <diagonal/>
    </border>
    <border>
      <left style="thin">
        <color rgb="FF505050"/>
      </left>
      <right/>
      <top style="medium">
        <color rgb="FF505050"/>
      </top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/>
      <right style="medium">
        <color rgb="FF505050"/>
      </right>
      <top/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thin">
        <color theme="1"/>
      </bottom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/>
      <top style="thin">
        <color rgb="FF505050"/>
      </top>
      <bottom style="thin">
        <color rgb="FF505050"/>
      </bottom>
      <diagonal/>
    </border>
    <border>
      <left style="medium">
        <color rgb="FF505050"/>
      </left>
      <right/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/>
      <top style="thin">
        <color rgb="FF505050"/>
      </top>
      <bottom style="medium">
        <color rgb="FF505050"/>
      </bottom>
      <diagonal/>
    </border>
    <border>
      <left style="medium">
        <color theme="1"/>
      </left>
      <right/>
      <top/>
      <bottom/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medium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/>
      <right style="medium">
        <color rgb="FF505050"/>
      </right>
      <top style="thin">
        <color theme="1"/>
      </top>
      <bottom style="medium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/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/>
      <bottom style="medium">
        <color rgb="FF505050"/>
      </bottom>
      <diagonal/>
    </border>
    <border>
      <left style="thin">
        <color rgb="FF505050"/>
      </left>
      <right/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4" borderId="0" applyNumberFormat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165" fontId="1" fillId="2" borderId="14" xfId="1" applyNumberFormat="1" applyBorder="1" applyAlignment="1">
      <alignment horizontal="center" vertical="center"/>
    </xf>
    <xf numFmtId="165" fontId="5" fillId="4" borderId="15" xfId="2" applyNumberFormat="1" applyBorder="1" applyAlignment="1">
      <alignment horizontal="center" vertical="center"/>
    </xf>
    <xf numFmtId="165" fontId="1" fillId="2" borderId="16" xfId="1" applyNumberFormat="1" applyBorder="1" applyAlignment="1">
      <alignment horizontal="center" vertical="center"/>
    </xf>
    <xf numFmtId="165" fontId="5" fillId="4" borderId="17" xfId="2" applyNumberFormat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20" fontId="0" fillId="3" borderId="19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165" fontId="1" fillId="2" borderId="24" xfId="1" applyNumberFormat="1" applyBorder="1" applyAlignment="1">
      <alignment horizontal="center" vertical="center"/>
    </xf>
    <xf numFmtId="165" fontId="5" fillId="4" borderId="25" xfId="2" applyNumberFormat="1" applyBorder="1" applyAlignment="1">
      <alignment horizontal="center" vertical="center"/>
    </xf>
    <xf numFmtId="165" fontId="3" fillId="0" borderId="26" xfId="0" applyNumberFormat="1" applyFon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165" fontId="5" fillId="4" borderId="28" xfId="2" applyNumberFormat="1" applyBorder="1" applyAlignment="1">
      <alignment horizontal="center" vertical="center"/>
    </xf>
    <xf numFmtId="20" fontId="0" fillId="3" borderId="29" xfId="0" applyNumberFormat="1" applyFill="1" applyBorder="1" applyAlignment="1">
      <alignment horizontal="center" vertical="center"/>
    </xf>
    <xf numFmtId="20" fontId="0" fillId="3" borderId="31" xfId="0" applyNumberFormat="1" applyFill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0" fillId="0" borderId="36" xfId="0" applyNumberFormat="1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20" fontId="0" fillId="0" borderId="40" xfId="0" applyNumberFormat="1" applyBorder="1" applyAlignment="1">
      <alignment horizontal="center" vertical="center"/>
    </xf>
    <xf numFmtId="165" fontId="5" fillId="4" borderId="12" xfId="2" applyNumberFormat="1" applyBorder="1" applyAlignment="1">
      <alignment horizontal="center" vertical="center"/>
    </xf>
    <xf numFmtId="165" fontId="1" fillId="2" borderId="46" xfId="1" applyNumberFormat="1" applyBorder="1" applyAlignment="1">
      <alignment horizontal="center" vertical="center"/>
    </xf>
    <xf numFmtId="166" fontId="0" fillId="3" borderId="12" xfId="0" applyNumberFormat="1" applyFill="1" applyBorder="1" applyAlignment="1">
      <alignment horizontal="center" vertical="center"/>
    </xf>
    <xf numFmtId="165" fontId="5" fillId="4" borderId="46" xfId="2" applyNumberFormat="1" applyBorder="1" applyAlignment="1">
      <alignment horizontal="center" vertical="center"/>
    </xf>
    <xf numFmtId="20" fontId="0" fillId="7" borderId="9" xfId="0" applyNumberFormat="1" applyFill="1" applyBorder="1" applyAlignment="1">
      <alignment horizontal="center" vertical="center"/>
    </xf>
    <xf numFmtId="20" fontId="0" fillId="7" borderId="10" xfId="0" applyNumberFormat="1" applyFill="1" applyBorder="1" applyAlignment="1">
      <alignment horizontal="center" vertical="center"/>
    </xf>
    <xf numFmtId="20" fontId="0" fillId="7" borderId="27" xfId="0" applyNumberFormat="1" applyFill="1" applyBorder="1" applyAlignment="1">
      <alignment horizontal="center" vertical="center"/>
    </xf>
    <xf numFmtId="20" fontId="0" fillId="7" borderId="23" xfId="0" applyNumberFormat="1" applyFill="1" applyBorder="1" applyAlignment="1">
      <alignment horizontal="center" vertical="center"/>
    </xf>
    <xf numFmtId="165" fontId="5" fillId="4" borderId="51" xfId="2" applyNumberFormat="1" applyBorder="1" applyAlignment="1">
      <alignment horizontal="center" vertical="center"/>
    </xf>
    <xf numFmtId="165" fontId="1" fillId="2" borderId="51" xfId="1" applyNumberFormat="1" applyBorder="1" applyAlignment="1">
      <alignment horizontal="center" vertical="center"/>
    </xf>
    <xf numFmtId="166" fontId="0" fillId="5" borderId="13" xfId="0" applyNumberForma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20" fontId="9" fillId="8" borderId="21" xfId="0" applyNumberFormat="1" applyFont="1" applyFill="1" applyBorder="1" applyAlignment="1">
      <alignment vertical="center"/>
    </xf>
    <xf numFmtId="164" fontId="0" fillId="0" borderId="60" xfId="0" applyNumberFormat="1" applyBorder="1" applyAlignment="1">
      <alignment horizontal="center" vertical="center"/>
    </xf>
    <xf numFmtId="20" fontId="0" fillId="8" borderId="44" xfId="0" applyNumberFormat="1" applyFill="1" applyBorder="1" applyAlignment="1">
      <alignment vertical="center"/>
    </xf>
    <xf numFmtId="20" fontId="0" fillId="8" borderId="21" xfId="0" applyNumberFormat="1" applyFill="1" applyBorder="1" applyAlignment="1">
      <alignment vertical="center"/>
    </xf>
    <xf numFmtId="164" fontId="0" fillId="0" borderId="61" xfId="0" applyNumberFormat="1" applyBorder="1" applyAlignment="1">
      <alignment horizontal="center" vertical="center"/>
    </xf>
    <xf numFmtId="164" fontId="0" fillId="0" borderId="62" xfId="0" applyNumberFormat="1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/>
    </xf>
    <xf numFmtId="165" fontId="3" fillId="0" borderId="21" xfId="0" applyNumberFormat="1" applyFont="1" applyBorder="1" applyAlignment="1">
      <alignment horizontal="center" vertical="center"/>
    </xf>
    <xf numFmtId="20" fontId="0" fillId="0" borderId="64" xfId="0" applyNumberFormat="1" applyBorder="1" applyAlignment="1">
      <alignment horizontal="center" vertical="center"/>
    </xf>
    <xf numFmtId="165" fontId="3" fillId="0" borderId="59" xfId="0" applyNumberFormat="1" applyFont="1" applyBorder="1" applyAlignment="1">
      <alignment horizontal="center" vertical="center"/>
    </xf>
    <xf numFmtId="20" fontId="0" fillId="0" borderId="59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9" fillId="8" borderId="16" xfId="0" applyNumberFormat="1" applyFont="1" applyFill="1" applyBorder="1" applyAlignment="1">
      <alignment vertical="center"/>
    </xf>
    <xf numFmtId="20" fontId="0" fillId="8" borderId="16" xfId="0" applyNumberFormat="1" applyFill="1" applyBorder="1" applyAlignment="1">
      <alignment vertical="center"/>
    </xf>
    <xf numFmtId="165" fontId="1" fillId="2" borderId="64" xfId="1" applyNumberFormat="1" applyBorder="1" applyAlignment="1">
      <alignment horizontal="center" vertical="center"/>
    </xf>
    <xf numFmtId="20" fontId="0" fillId="8" borderId="24" xfId="0" applyNumberFormat="1" applyFill="1" applyBorder="1" applyAlignment="1">
      <alignment vertical="center"/>
    </xf>
    <xf numFmtId="0" fontId="4" fillId="0" borderId="58" xfId="0" applyFont="1" applyBorder="1" applyAlignment="1">
      <alignment horizontal="center" vertical="top"/>
    </xf>
    <xf numFmtId="20" fontId="0" fillId="5" borderId="68" xfId="0" applyNumberFormat="1" applyFill="1" applyBorder="1" applyAlignment="1">
      <alignment horizontal="center" vertical="center"/>
    </xf>
    <xf numFmtId="20" fontId="0" fillId="5" borderId="69" xfId="0" applyNumberFormat="1" applyFill="1" applyBorder="1" applyAlignment="1">
      <alignment horizontal="center" vertical="center"/>
    </xf>
    <xf numFmtId="165" fontId="3" fillId="0" borderId="44" xfId="0" applyNumberFormat="1" applyFont="1" applyBorder="1" applyAlignment="1">
      <alignment horizontal="center" vertical="center"/>
    </xf>
    <xf numFmtId="166" fontId="0" fillId="5" borderId="47" xfId="0" applyNumberFormat="1" applyFill="1" applyBorder="1" applyAlignment="1">
      <alignment horizontal="center"/>
    </xf>
    <xf numFmtId="0" fontId="0" fillId="3" borderId="5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20" fontId="0" fillId="3" borderId="17" xfId="0" applyNumberFormat="1" applyFill="1" applyBorder="1" applyAlignment="1">
      <alignment horizontal="center" vertical="center"/>
    </xf>
    <xf numFmtId="20" fontId="9" fillId="3" borderId="71" xfId="0" applyNumberFormat="1" applyFont="1" applyFill="1" applyBorder="1" applyAlignment="1">
      <alignment vertical="center"/>
    </xf>
    <xf numFmtId="20" fontId="0" fillId="3" borderId="28" xfId="0" applyNumberFormat="1" applyFill="1" applyBorder="1" applyAlignment="1">
      <alignment horizontal="center" vertical="center"/>
    </xf>
    <xf numFmtId="20" fontId="0" fillId="3" borderId="25" xfId="0" applyNumberFormat="1" applyFill="1" applyBorder="1" applyAlignment="1">
      <alignment horizontal="center" vertical="center"/>
    </xf>
    <xf numFmtId="20" fontId="0" fillId="3" borderId="72" xfId="0" applyNumberFormat="1" applyFill="1" applyBorder="1" applyAlignment="1">
      <alignment horizontal="center" vertical="center"/>
    </xf>
    <xf numFmtId="166" fontId="0" fillId="3" borderId="55" xfId="0" applyNumberFormat="1" applyFill="1" applyBorder="1" applyAlignment="1">
      <alignment horizontal="center" vertical="center"/>
    </xf>
    <xf numFmtId="165" fontId="5" fillId="4" borderId="65" xfId="2" applyNumberFormat="1" applyBorder="1" applyAlignment="1">
      <alignment horizontal="center" vertical="center"/>
    </xf>
    <xf numFmtId="165" fontId="5" fillId="4" borderId="66" xfId="2" applyNumberFormat="1" applyBorder="1" applyAlignment="1">
      <alignment horizontal="center" vertical="center"/>
    </xf>
    <xf numFmtId="165" fontId="1" fillId="2" borderId="45" xfId="1" applyNumberFormat="1" applyBorder="1" applyAlignment="1">
      <alignment horizontal="center" vertical="center"/>
    </xf>
    <xf numFmtId="165" fontId="5" fillId="4" borderId="67" xfId="2" applyNumberForma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10" borderId="21" xfId="0" applyNumberFormat="1" applyFont="1" applyFill="1" applyBorder="1" applyAlignment="1">
      <alignment horizontal="center" vertical="center"/>
    </xf>
    <xf numFmtId="166" fontId="5" fillId="4" borderId="20" xfId="2" applyNumberFormat="1" applyBorder="1" applyAlignment="1">
      <alignment horizontal="center" vertical="center"/>
    </xf>
    <xf numFmtId="165" fontId="10" fillId="10" borderId="37" xfId="0" applyNumberFormat="1" applyFont="1" applyFill="1" applyBorder="1" applyAlignment="1">
      <alignment horizontal="center" vertical="center"/>
    </xf>
    <xf numFmtId="165" fontId="1" fillId="2" borderId="20" xfId="1" applyNumberFormat="1" applyBorder="1" applyAlignment="1">
      <alignment horizontal="center" vertical="center"/>
    </xf>
    <xf numFmtId="165" fontId="10" fillId="9" borderId="37" xfId="0" applyNumberFormat="1" applyFont="1" applyFill="1" applyBorder="1" applyAlignment="1">
      <alignment horizontal="center" vertical="center"/>
    </xf>
    <xf numFmtId="165" fontId="5" fillId="4" borderId="20" xfId="2" applyNumberFormat="1" applyBorder="1" applyAlignment="1">
      <alignment horizontal="center" vertical="center"/>
    </xf>
    <xf numFmtId="165" fontId="10" fillId="9" borderId="38" xfId="0" applyNumberFormat="1" applyFont="1" applyFill="1" applyBorder="1" applyAlignment="1">
      <alignment horizontal="center" vertical="center"/>
    </xf>
    <xf numFmtId="165" fontId="10" fillId="10" borderId="38" xfId="0" applyNumberFormat="1" applyFont="1" applyFill="1" applyBorder="1" applyAlignment="1">
      <alignment horizontal="center" vertical="center"/>
    </xf>
    <xf numFmtId="20" fontId="0" fillId="8" borderId="16" xfId="0" applyNumberFormat="1" applyFill="1" applyBorder="1" applyAlignment="1">
      <alignment horizontal="center" vertical="center"/>
    </xf>
    <xf numFmtId="20" fontId="0" fillId="8" borderId="21" xfId="0" applyNumberFormat="1" applyFill="1" applyBorder="1" applyAlignment="1">
      <alignment horizontal="center" vertical="center"/>
    </xf>
    <xf numFmtId="20" fontId="0" fillId="8" borderId="24" xfId="0" applyNumberFormat="1" applyFill="1" applyBorder="1" applyAlignment="1">
      <alignment horizontal="center" vertical="center"/>
    </xf>
    <xf numFmtId="20" fontId="0" fillId="8" borderId="44" xfId="0" applyNumberFormat="1" applyFill="1" applyBorder="1" applyAlignment="1">
      <alignment horizontal="center" vertical="center"/>
    </xf>
    <xf numFmtId="165" fontId="0" fillId="3" borderId="55" xfId="0" applyNumberFormat="1" applyFill="1" applyBorder="1" applyAlignment="1">
      <alignment horizontal="center" vertical="center"/>
    </xf>
    <xf numFmtId="164" fontId="0" fillId="0" borderId="74" xfId="0" applyNumberFormat="1" applyBorder="1" applyAlignment="1">
      <alignment horizontal="center" vertical="center"/>
    </xf>
    <xf numFmtId="164" fontId="0" fillId="0" borderId="75" xfId="0" applyNumberFormat="1" applyBorder="1" applyAlignment="1">
      <alignment horizontal="center" vertical="center"/>
    </xf>
    <xf numFmtId="20" fontId="0" fillId="0" borderId="76" xfId="0" applyNumberFormat="1" applyBorder="1" applyAlignment="1">
      <alignment horizontal="center" vertical="center"/>
    </xf>
    <xf numFmtId="20" fontId="0" fillId="0" borderId="37" xfId="0" applyNumberFormat="1" applyBorder="1" applyAlignment="1">
      <alignment horizontal="center" vertical="center"/>
    </xf>
    <xf numFmtId="20" fontId="0" fillId="5" borderId="65" xfId="0" applyNumberFormat="1" applyFill="1" applyBorder="1" applyAlignment="1">
      <alignment horizontal="center" vertical="center"/>
    </xf>
    <xf numFmtId="20" fontId="0" fillId="5" borderId="66" xfId="0" applyNumberFormat="1" applyFill="1" applyBorder="1" applyAlignment="1">
      <alignment horizontal="center" vertical="center"/>
    </xf>
    <xf numFmtId="165" fontId="3" fillId="0" borderId="43" xfId="0" applyNumberFormat="1" applyFont="1" applyBorder="1" applyAlignment="1">
      <alignment horizontal="center" vertical="center"/>
    </xf>
    <xf numFmtId="20" fontId="0" fillId="0" borderId="43" xfId="0" applyNumberFormat="1" applyBorder="1" applyAlignment="1">
      <alignment horizontal="center" vertical="center"/>
    </xf>
    <xf numFmtId="20" fontId="0" fillId="5" borderId="79" xfId="0" applyNumberFormat="1" applyFill="1" applyBorder="1" applyAlignment="1">
      <alignment horizontal="center" vertical="center"/>
    </xf>
    <xf numFmtId="165" fontId="1" fillId="2" borderId="76" xfId="1" applyNumberFormat="1" applyBorder="1" applyAlignment="1">
      <alignment horizontal="center" vertical="center"/>
    </xf>
    <xf numFmtId="165" fontId="1" fillId="2" borderId="37" xfId="1" applyNumberFormat="1" applyBorder="1" applyAlignment="1">
      <alignment horizontal="center" vertical="center"/>
    </xf>
    <xf numFmtId="165" fontId="1" fillId="2" borderId="77" xfId="1" applyNumberFormat="1" applyBorder="1" applyAlignment="1">
      <alignment horizontal="center" vertical="center"/>
    </xf>
    <xf numFmtId="166" fontId="0" fillId="5" borderId="83" xfId="0" applyNumberFormat="1" applyFill="1" applyBorder="1" applyAlignment="1">
      <alignment horizontal="center"/>
    </xf>
    <xf numFmtId="164" fontId="0" fillId="0" borderId="78" xfId="0" applyNumberFormat="1" applyBorder="1" applyAlignment="1">
      <alignment horizontal="center" vertical="center"/>
    </xf>
    <xf numFmtId="20" fontId="0" fillId="0" borderId="42" xfId="0" applyNumberFormat="1" applyBorder="1" applyAlignment="1">
      <alignment horizontal="center" vertical="center"/>
    </xf>
    <xf numFmtId="20" fontId="12" fillId="8" borderId="37" xfId="0" applyNumberFormat="1" applyFont="1" applyFill="1" applyBorder="1" applyAlignment="1">
      <alignment vertical="center"/>
    </xf>
    <xf numFmtId="20" fontId="0" fillId="8" borderId="37" xfId="0" applyNumberFormat="1" applyFill="1" applyBorder="1" applyAlignment="1">
      <alignment vertical="center"/>
    </xf>
    <xf numFmtId="20" fontId="0" fillId="8" borderId="77" xfId="0" applyNumberFormat="1" applyFill="1" applyBorder="1" applyAlignment="1">
      <alignment vertical="center"/>
    </xf>
    <xf numFmtId="20" fontId="12" fillId="8" borderId="21" xfId="0" applyNumberFormat="1" applyFont="1" applyFill="1" applyBorder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5" fontId="5" fillId="4" borderId="68" xfId="2" applyNumberFormat="1" applyBorder="1" applyAlignment="1">
      <alignment horizontal="center" vertical="center"/>
    </xf>
    <xf numFmtId="165" fontId="5" fillId="4" borderId="69" xfId="2" applyNumberFormat="1" applyBorder="1" applyAlignment="1">
      <alignment horizontal="center" vertical="center"/>
    </xf>
    <xf numFmtId="165" fontId="5" fillId="4" borderId="85" xfId="2" applyNumberFormat="1" applyBorder="1" applyAlignment="1">
      <alignment horizontal="center" vertical="center"/>
    </xf>
    <xf numFmtId="0" fontId="0" fillId="3" borderId="74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166" fontId="0" fillId="3" borderId="86" xfId="0" applyNumberFormat="1" applyFill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 vertical="center"/>
    </xf>
    <xf numFmtId="49" fontId="7" fillId="0" borderId="47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4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/>
    </xf>
    <xf numFmtId="0" fontId="6" fillId="5" borderId="53" xfId="0" applyFont="1" applyFill="1" applyBorder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20" fontId="0" fillId="6" borderId="20" xfId="0" applyNumberFormat="1" applyFill="1" applyBorder="1" applyAlignment="1">
      <alignment horizontal="center" vertical="center"/>
    </xf>
    <xf numFmtId="20" fontId="9" fillId="6" borderId="38" xfId="0" applyNumberFormat="1" applyFont="1" applyFill="1" applyBorder="1" applyAlignment="1">
      <alignment horizontal="center" vertical="center"/>
    </xf>
    <xf numFmtId="20" fontId="9" fillId="6" borderId="30" xfId="0" applyNumberFormat="1" applyFont="1" applyFill="1" applyBorder="1" applyAlignment="1">
      <alignment horizontal="center" vertical="center"/>
    </xf>
    <xf numFmtId="20" fontId="9" fillId="6" borderId="21" xfId="0" applyNumberFormat="1" applyFont="1" applyFill="1" applyBorder="1" applyAlignment="1">
      <alignment horizontal="center" vertical="center"/>
    </xf>
    <xf numFmtId="20" fontId="0" fillId="6" borderId="38" xfId="0" applyNumberFormat="1" applyFill="1" applyBorder="1" applyAlignment="1">
      <alignment horizontal="center" vertical="center"/>
    </xf>
    <xf numFmtId="20" fontId="0" fillId="6" borderId="30" xfId="0" applyNumberFormat="1" applyFill="1" applyBorder="1" applyAlignment="1">
      <alignment horizontal="center" vertical="center"/>
    </xf>
    <xf numFmtId="20" fontId="0" fillId="6" borderId="37" xfId="0" applyNumberFormat="1" applyFill="1" applyBorder="1" applyAlignment="1">
      <alignment horizontal="center" vertical="center"/>
    </xf>
    <xf numFmtId="20" fontId="0" fillId="6" borderId="21" xfId="0" applyNumberFormat="1" applyFill="1" applyBorder="1" applyAlignment="1">
      <alignment horizontal="center" vertical="center"/>
    </xf>
    <xf numFmtId="20" fontId="0" fillId="6" borderId="42" xfId="0" applyNumberFormat="1" applyFill="1" applyBorder="1" applyAlignment="1">
      <alignment horizontal="center" vertical="center"/>
    </xf>
    <xf numFmtId="20" fontId="0" fillId="6" borderId="43" xfId="0" applyNumberFormat="1" applyFill="1" applyBorder="1" applyAlignment="1">
      <alignment horizontal="center" vertical="center"/>
    </xf>
    <xf numFmtId="20" fontId="0" fillId="6" borderId="44" xfId="0" applyNumberForma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66" fontId="6" fillId="0" borderId="46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166" fontId="6" fillId="0" borderId="54" xfId="0" applyNumberFormat="1" applyFont="1" applyBorder="1" applyAlignment="1">
      <alignment horizontal="center" vertical="center"/>
    </xf>
    <xf numFmtId="166" fontId="6" fillId="0" borderId="55" xfId="0" applyNumberFormat="1" applyFont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/>
    </xf>
    <xf numFmtId="49" fontId="7" fillId="0" borderId="47" xfId="0" applyNumberFormat="1" applyFont="1" applyBorder="1" applyAlignment="1">
      <alignment horizontal="center"/>
    </xf>
    <xf numFmtId="49" fontId="7" fillId="0" borderId="51" xfId="0" applyNumberFormat="1" applyFont="1" applyBorder="1" applyAlignment="1">
      <alignment horizontal="center"/>
    </xf>
    <xf numFmtId="20" fontId="10" fillId="6" borderId="46" xfId="0" applyNumberFormat="1" applyFont="1" applyFill="1" applyBorder="1" applyAlignment="1">
      <alignment horizontal="center" vertical="center"/>
    </xf>
    <xf numFmtId="20" fontId="10" fillId="6" borderId="52" xfId="0" applyNumberFormat="1" applyFont="1" applyFill="1" applyBorder="1" applyAlignment="1">
      <alignment horizontal="center" vertical="center"/>
    </xf>
    <xf numFmtId="20" fontId="10" fillId="6" borderId="13" xfId="0" applyNumberFormat="1" applyFont="1" applyFill="1" applyBorder="1" applyAlignment="1">
      <alignment horizontal="center" vertical="center"/>
    </xf>
    <xf numFmtId="20" fontId="10" fillId="6" borderId="60" xfId="0" applyNumberFormat="1" applyFont="1" applyFill="1" applyBorder="1" applyAlignment="1">
      <alignment horizontal="center" vertical="center"/>
    </xf>
    <xf numFmtId="20" fontId="10" fillId="6" borderId="73" xfId="0" applyNumberFormat="1" applyFont="1" applyFill="1" applyBorder="1" applyAlignment="1">
      <alignment horizontal="center" vertical="center"/>
    </xf>
    <xf numFmtId="20" fontId="10" fillId="6" borderId="71" xfId="0" applyNumberFormat="1" applyFont="1" applyFill="1" applyBorder="1" applyAlignment="1">
      <alignment horizontal="center" vertical="center"/>
    </xf>
    <xf numFmtId="0" fontId="6" fillId="5" borderId="50" xfId="0" applyFont="1" applyFill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166" fontId="6" fillId="0" borderId="46" xfId="0" applyNumberFormat="1" applyFont="1" applyBorder="1" applyAlignment="1">
      <alignment horizontal="center" vertical="center" wrapText="1"/>
    </xf>
    <xf numFmtId="166" fontId="6" fillId="0" borderId="13" xfId="0" applyNumberFormat="1" applyFont="1" applyBorder="1" applyAlignment="1">
      <alignment horizontal="center" vertical="center" wrapText="1"/>
    </xf>
    <xf numFmtId="166" fontId="6" fillId="0" borderId="54" xfId="0" applyNumberFormat="1" applyFont="1" applyBorder="1" applyAlignment="1">
      <alignment horizontal="center" vertical="center" wrapText="1"/>
    </xf>
    <xf numFmtId="166" fontId="6" fillId="0" borderId="55" xfId="0" applyNumberFormat="1" applyFont="1" applyBorder="1" applyAlignment="1">
      <alignment horizontal="center" vertical="center" wrapText="1"/>
    </xf>
    <xf numFmtId="164" fontId="4" fillId="0" borderId="58" xfId="0" applyNumberFormat="1" applyFont="1" applyBorder="1" applyAlignment="1">
      <alignment horizontal="center" vertical="center"/>
    </xf>
    <xf numFmtId="164" fontId="4" fillId="0" borderId="84" xfId="0" applyNumberFormat="1" applyFont="1" applyBorder="1" applyAlignment="1">
      <alignment horizontal="center" vertical="center"/>
    </xf>
    <xf numFmtId="0" fontId="6" fillId="5" borderId="80" xfId="0" applyFont="1" applyFill="1" applyBorder="1" applyAlignment="1">
      <alignment horizontal="center" vertical="center"/>
    </xf>
    <xf numFmtId="0" fontId="6" fillId="5" borderId="81" xfId="0" applyFont="1" applyFill="1" applyBorder="1" applyAlignment="1">
      <alignment horizontal="center" vertical="center"/>
    </xf>
    <xf numFmtId="0" fontId="6" fillId="5" borderId="8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09D11-7F16-2E43-943D-30E18910D631}">
  <sheetPr codeName="Feuil1"/>
  <dimension ref="A1:J38"/>
  <sheetViews>
    <sheetView topLeftCell="C4" zoomScaleNormal="60" zoomScaleSheetLayoutView="100" workbookViewId="0">
      <selection activeCell="F28" sqref="F28"/>
    </sheetView>
  </sheetViews>
  <sheetFormatPr baseColWidth="10" defaultColWidth="8.85546875" defaultRowHeight="15" x14ac:dyDescent="0.25"/>
  <cols>
    <col min="1" max="1" width="10.5703125" style="1" bestFit="1" customWidth="1"/>
    <col min="2" max="2" width="5.85546875" style="1" bestFit="1" customWidth="1"/>
    <col min="3" max="3" width="5" style="1" bestFit="1" customWidth="1"/>
    <col min="4" max="4" width="5.85546875" style="1" bestFit="1" customWidth="1"/>
    <col min="5" max="5" width="9.28515625" style="1" bestFit="1" customWidth="1"/>
    <col min="6" max="6" width="9" style="1" customWidth="1"/>
    <col min="7" max="7" width="8.7109375" style="1" customWidth="1"/>
    <col min="8" max="8" width="13.7109375" style="1" bestFit="1" customWidth="1"/>
    <col min="9" max="16384" width="8.85546875" style="1"/>
  </cols>
  <sheetData>
    <row r="1" spans="1:10" ht="16.5" thickBot="1" x14ac:dyDescent="0.3">
      <c r="A1" s="123" t="s">
        <v>0</v>
      </c>
      <c r="B1" s="125" t="s">
        <v>1</v>
      </c>
      <c r="C1" s="126"/>
      <c r="D1" s="126"/>
      <c r="E1" s="127"/>
      <c r="F1" s="125" t="s">
        <v>2</v>
      </c>
      <c r="G1" s="127"/>
      <c r="H1" s="130" t="s">
        <v>3</v>
      </c>
      <c r="J1" s="2">
        <v>0.29166666666666669</v>
      </c>
    </row>
    <row r="2" spans="1:10" ht="16.5" thickBot="1" x14ac:dyDescent="0.3">
      <c r="A2" s="124"/>
      <c r="B2" s="128"/>
      <c r="C2" s="129"/>
      <c r="D2" s="129"/>
      <c r="E2" s="129"/>
      <c r="F2" s="7" t="s">
        <v>4</v>
      </c>
      <c r="G2" s="8" t="s">
        <v>5</v>
      </c>
      <c r="H2" s="131"/>
    </row>
    <row r="3" spans="1:10" x14ac:dyDescent="0.25">
      <c r="A3" s="27">
        <v>45992</v>
      </c>
      <c r="B3" s="30">
        <v>0.33333333333333331</v>
      </c>
      <c r="C3" s="5">
        <v>2.0833333333333332E-2</v>
      </c>
      <c r="D3" s="6">
        <v>0.64583333333333337</v>
      </c>
      <c r="E3" s="38">
        <f t="shared" ref="E3:E17" si="0">(D3-B3)-C3</f>
        <v>0.29166666666666674</v>
      </c>
      <c r="F3" s="9" t="str">
        <f t="shared" ref="F3:F17" si="1">IF(E3&gt;$J$1,E3-$J$1,"")</f>
        <v/>
      </c>
      <c r="G3" s="10" t="str">
        <f t="shared" ref="G3:G17" si="2">IF(E3&lt;$J$1,$J$1-E3,"")</f>
        <v/>
      </c>
      <c r="H3" s="13" t="s">
        <v>6</v>
      </c>
    </row>
    <row r="4" spans="1:10" x14ac:dyDescent="0.25">
      <c r="A4" s="28">
        <v>45993</v>
      </c>
      <c r="B4" s="31">
        <v>0.33333333333333331</v>
      </c>
      <c r="C4" s="4">
        <v>2.0833333333333332E-2</v>
      </c>
      <c r="D4" s="3">
        <v>0.72916666666666663</v>
      </c>
      <c r="E4" s="39">
        <f t="shared" si="0"/>
        <v>0.375</v>
      </c>
      <c r="F4" s="11">
        <f t="shared" si="1"/>
        <v>8.3333333333333315E-2</v>
      </c>
      <c r="G4" s="12" t="str">
        <f t="shared" si="2"/>
        <v/>
      </c>
      <c r="H4" s="14" t="s">
        <v>6</v>
      </c>
    </row>
    <row r="5" spans="1:10" x14ac:dyDescent="0.25">
      <c r="A5" s="28">
        <v>45994</v>
      </c>
      <c r="B5" s="31">
        <v>0.33333333333333331</v>
      </c>
      <c r="C5" s="4">
        <v>2.0833333333333332E-2</v>
      </c>
      <c r="D5" s="3">
        <v>0.70833333333333337</v>
      </c>
      <c r="E5" s="39">
        <f t="shared" si="0"/>
        <v>0.35416666666666674</v>
      </c>
      <c r="F5" s="11">
        <f t="shared" si="1"/>
        <v>6.2500000000000056E-2</v>
      </c>
      <c r="G5" s="12" t="str">
        <f t="shared" si="2"/>
        <v/>
      </c>
      <c r="H5" s="14" t="s">
        <v>6</v>
      </c>
    </row>
    <row r="6" spans="1:10" x14ac:dyDescent="0.25">
      <c r="A6" s="28">
        <v>45995</v>
      </c>
      <c r="B6" s="31">
        <v>0.33333333333333331</v>
      </c>
      <c r="C6" s="4">
        <v>2.0833333333333332E-2</v>
      </c>
      <c r="D6" s="3">
        <v>0.58333333333333337</v>
      </c>
      <c r="E6" s="39">
        <f t="shared" si="0"/>
        <v>0.22916666666666671</v>
      </c>
      <c r="F6" s="11" t="str">
        <f t="shared" si="1"/>
        <v/>
      </c>
      <c r="G6" s="12">
        <f t="shared" si="2"/>
        <v>6.2499999999999972E-2</v>
      </c>
      <c r="H6" s="14" t="s">
        <v>6</v>
      </c>
    </row>
    <row r="7" spans="1:10" x14ac:dyDescent="0.25">
      <c r="A7" s="28">
        <v>45996</v>
      </c>
      <c r="B7" s="31">
        <v>0.33333333333333331</v>
      </c>
      <c r="C7" s="4">
        <v>2.0833333333333332E-2</v>
      </c>
      <c r="D7" s="3">
        <v>0.64583333333333337</v>
      </c>
      <c r="E7" s="39">
        <f t="shared" si="0"/>
        <v>0.29166666666666674</v>
      </c>
      <c r="F7" s="11" t="str">
        <f t="shared" si="1"/>
        <v/>
      </c>
      <c r="G7" s="12" t="str">
        <f t="shared" si="2"/>
        <v/>
      </c>
      <c r="H7" s="14" t="s">
        <v>6</v>
      </c>
    </row>
    <row r="8" spans="1:10" x14ac:dyDescent="0.25">
      <c r="A8" s="28">
        <v>45999</v>
      </c>
      <c r="B8" s="31">
        <v>0.33333333333333331</v>
      </c>
      <c r="C8" s="4">
        <v>2.0833333333333332E-2</v>
      </c>
      <c r="D8" s="3">
        <v>0.625</v>
      </c>
      <c r="E8" s="39">
        <f t="shared" si="0"/>
        <v>0.27083333333333337</v>
      </c>
      <c r="F8" s="11" t="str">
        <f t="shared" si="1"/>
        <v/>
      </c>
      <c r="G8" s="12">
        <f t="shared" si="2"/>
        <v>2.0833333333333315E-2</v>
      </c>
      <c r="H8" s="14" t="s">
        <v>6</v>
      </c>
    </row>
    <row r="9" spans="1:10" x14ac:dyDescent="0.25">
      <c r="A9" s="28">
        <v>46000</v>
      </c>
      <c r="B9" s="31">
        <v>0.33333333333333331</v>
      </c>
      <c r="C9" s="4">
        <v>2.0833333333333332E-2</v>
      </c>
      <c r="D9" s="3">
        <v>0.70833333333333337</v>
      </c>
      <c r="E9" s="39">
        <f t="shared" si="0"/>
        <v>0.35416666666666674</v>
      </c>
      <c r="F9" s="11">
        <f t="shared" si="1"/>
        <v>6.2500000000000056E-2</v>
      </c>
      <c r="G9" s="12" t="str">
        <f t="shared" si="2"/>
        <v/>
      </c>
      <c r="H9" s="14" t="s">
        <v>6</v>
      </c>
    </row>
    <row r="10" spans="1:10" x14ac:dyDescent="0.25">
      <c r="A10" s="28">
        <v>46001</v>
      </c>
      <c r="B10" s="31">
        <v>0.33333333333333331</v>
      </c>
      <c r="C10" s="4">
        <v>2.0833333333333332E-2</v>
      </c>
      <c r="D10" s="3">
        <v>0.64583333333333337</v>
      </c>
      <c r="E10" s="39">
        <f t="shared" si="0"/>
        <v>0.29166666666666674</v>
      </c>
      <c r="F10" s="11" t="str">
        <f t="shared" si="1"/>
        <v/>
      </c>
      <c r="G10" s="12" t="str">
        <f t="shared" si="2"/>
        <v/>
      </c>
      <c r="H10" s="14" t="s">
        <v>6</v>
      </c>
    </row>
    <row r="11" spans="1:10" x14ac:dyDescent="0.25">
      <c r="A11" s="28">
        <v>46002</v>
      </c>
      <c r="B11" s="31">
        <v>0.33333333333333331</v>
      </c>
      <c r="C11" s="4">
        <v>4.1666666666666664E-2</v>
      </c>
      <c r="D11" s="3">
        <v>0.6875</v>
      </c>
      <c r="E11" s="39">
        <f t="shared" si="0"/>
        <v>0.3125</v>
      </c>
      <c r="F11" s="11">
        <f t="shared" si="1"/>
        <v>2.0833333333333315E-2</v>
      </c>
      <c r="G11" s="12" t="str">
        <f t="shared" si="2"/>
        <v/>
      </c>
      <c r="H11" s="14" t="s">
        <v>6</v>
      </c>
    </row>
    <row r="12" spans="1:10" x14ac:dyDescent="0.25">
      <c r="A12" s="28">
        <v>46003</v>
      </c>
      <c r="B12" s="31">
        <v>0.33333333333333331</v>
      </c>
      <c r="C12" s="4">
        <v>4.1666666666666664E-2</v>
      </c>
      <c r="D12" s="3">
        <v>0.66666666666666663</v>
      </c>
      <c r="E12" s="39">
        <f t="shared" si="0"/>
        <v>0.29166666666666663</v>
      </c>
      <c r="F12" s="11" t="str">
        <f t="shared" si="1"/>
        <v/>
      </c>
      <c r="G12" s="12" t="str">
        <f t="shared" si="2"/>
        <v/>
      </c>
      <c r="H12" s="14" t="s">
        <v>6</v>
      </c>
    </row>
    <row r="13" spans="1:10" x14ac:dyDescent="0.25">
      <c r="A13" s="28">
        <v>46006</v>
      </c>
      <c r="B13" s="31">
        <v>0.33333333333333331</v>
      </c>
      <c r="C13" s="4">
        <v>2.0833333333333332E-2</v>
      </c>
      <c r="D13" s="3">
        <v>0.64583333333333337</v>
      </c>
      <c r="E13" s="39">
        <f t="shared" si="0"/>
        <v>0.29166666666666674</v>
      </c>
      <c r="F13" s="11" t="str">
        <f t="shared" si="1"/>
        <v/>
      </c>
      <c r="G13" s="12" t="str">
        <f t="shared" si="2"/>
        <v/>
      </c>
      <c r="H13" s="14" t="s">
        <v>6</v>
      </c>
    </row>
    <row r="14" spans="1:10" x14ac:dyDescent="0.25">
      <c r="A14" s="28">
        <v>46007</v>
      </c>
      <c r="B14" s="31">
        <v>0.33333333333333331</v>
      </c>
      <c r="C14" s="4">
        <v>2.0833333333333332E-2</v>
      </c>
      <c r="D14" s="3">
        <v>0.66666666666666663</v>
      </c>
      <c r="E14" s="39">
        <f t="shared" si="0"/>
        <v>0.3125</v>
      </c>
      <c r="F14" s="11">
        <f t="shared" si="1"/>
        <v>2.0833333333333315E-2</v>
      </c>
      <c r="G14" s="12" t="str">
        <f t="shared" si="2"/>
        <v/>
      </c>
      <c r="H14" s="14" t="s">
        <v>6</v>
      </c>
    </row>
    <row r="15" spans="1:10" x14ac:dyDescent="0.25">
      <c r="A15" s="28">
        <v>46008</v>
      </c>
      <c r="B15" s="31">
        <v>0.33333333333333331</v>
      </c>
      <c r="C15" s="4">
        <v>2.0833333333333332E-2</v>
      </c>
      <c r="D15" s="3">
        <v>0.58333333333333337</v>
      </c>
      <c r="E15" s="39">
        <f t="shared" si="0"/>
        <v>0.22916666666666671</v>
      </c>
      <c r="F15" s="11" t="str">
        <f t="shared" si="1"/>
        <v/>
      </c>
      <c r="G15" s="12">
        <f t="shared" si="2"/>
        <v>6.2499999999999972E-2</v>
      </c>
      <c r="H15" s="14" t="s">
        <v>6</v>
      </c>
    </row>
    <row r="16" spans="1:10" x14ac:dyDescent="0.25">
      <c r="A16" s="28">
        <v>46009</v>
      </c>
      <c r="B16" s="31">
        <v>0.33333333333333331</v>
      </c>
      <c r="C16" s="4">
        <v>2.0833333333333332E-2</v>
      </c>
      <c r="D16" s="3">
        <v>0.64583333333333337</v>
      </c>
      <c r="E16" s="39">
        <f t="shared" si="0"/>
        <v>0.29166666666666674</v>
      </c>
      <c r="F16" s="11" t="str">
        <f t="shared" si="1"/>
        <v/>
      </c>
      <c r="G16" s="12" t="str">
        <f t="shared" si="2"/>
        <v/>
      </c>
      <c r="H16" s="14" t="s">
        <v>6</v>
      </c>
    </row>
    <row r="17" spans="1:8" x14ac:dyDescent="0.25">
      <c r="A17" s="28">
        <v>46010</v>
      </c>
      <c r="B17" s="31">
        <v>0.33333333333333331</v>
      </c>
      <c r="C17" s="4">
        <v>2.0833333333333332E-2</v>
      </c>
      <c r="D17" s="3">
        <v>0.54166666666666663</v>
      </c>
      <c r="E17" s="39">
        <f t="shared" si="0"/>
        <v>0.18749999999999997</v>
      </c>
      <c r="F17" s="11" t="str">
        <f t="shared" si="1"/>
        <v/>
      </c>
      <c r="G17" s="12">
        <f t="shared" si="2"/>
        <v>0.10416666666666671</v>
      </c>
      <c r="H17" s="14" t="s">
        <v>6</v>
      </c>
    </row>
    <row r="18" spans="1:8" x14ac:dyDescent="0.25">
      <c r="A18" s="28">
        <v>46013</v>
      </c>
      <c r="B18" s="135"/>
      <c r="C18" s="135"/>
      <c r="D18" s="135"/>
      <c r="E18" s="135"/>
      <c r="F18" s="135"/>
      <c r="G18" s="136"/>
      <c r="H18" s="15">
        <v>0.29166666666666669</v>
      </c>
    </row>
    <row r="19" spans="1:8" x14ac:dyDescent="0.25">
      <c r="A19" s="28">
        <v>46014</v>
      </c>
      <c r="B19" s="142"/>
      <c r="C19" s="143"/>
      <c r="D19" s="143"/>
      <c r="E19" s="143"/>
      <c r="F19" s="143"/>
      <c r="G19" s="143"/>
      <c r="H19" s="15">
        <v>0.29166666666666669</v>
      </c>
    </row>
    <row r="20" spans="1:8" x14ac:dyDescent="0.25">
      <c r="A20" s="28">
        <v>46015</v>
      </c>
      <c r="B20" s="140"/>
      <c r="C20" s="141"/>
      <c r="D20" s="141"/>
      <c r="E20" s="141"/>
      <c r="F20" s="141"/>
      <c r="G20" s="141"/>
      <c r="H20" s="25">
        <v>0.29166666666666669</v>
      </c>
    </row>
    <row r="21" spans="1:8" ht="15.75" x14ac:dyDescent="0.25">
      <c r="A21" s="28">
        <v>46016</v>
      </c>
      <c r="B21" s="137" t="s">
        <v>9</v>
      </c>
      <c r="C21" s="138"/>
      <c r="D21" s="138"/>
      <c r="E21" s="138"/>
      <c r="F21" s="138"/>
      <c r="G21" s="138"/>
      <c r="H21" s="139"/>
    </row>
    <row r="22" spans="1:8" x14ac:dyDescent="0.25">
      <c r="A22" s="28">
        <v>46017</v>
      </c>
      <c r="B22" s="140"/>
      <c r="C22" s="141"/>
      <c r="D22" s="141"/>
      <c r="E22" s="141"/>
      <c r="F22" s="141"/>
      <c r="G22" s="141"/>
      <c r="H22" s="26">
        <v>0.29166666666666669</v>
      </c>
    </row>
    <row r="23" spans="1:8" x14ac:dyDescent="0.25">
      <c r="A23" s="28">
        <v>46020</v>
      </c>
      <c r="B23" s="32">
        <v>0.33333333333333331</v>
      </c>
      <c r="C23" s="22">
        <v>4.1666666666666664E-2</v>
      </c>
      <c r="D23" s="23">
        <v>0.79166666666666663</v>
      </c>
      <c r="E23" s="40">
        <f>(D23-B23)-C23</f>
        <v>0.41666666666666663</v>
      </c>
      <c r="F23" s="9">
        <f>IF(E23&gt;$J$1,E23-$J$1,"")</f>
        <v>0.12499999999999994</v>
      </c>
      <c r="G23" s="24" t="str">
        <f>IF(E23&lt;$J$1,$J$1-E23,"")</f>
        <v/>
      </c>
      <c r="H23" s="14" t="s">
        <v>6</v>
      </c>
    </row>
    <row r="24" spans="1:8" x14ac:dyDescent="0.25">
      <c r="A24" s="28">
        <v>46021</v>
      </c>
      <c r="B24" s="33">
        <v>0.33333333333333331</v>
      </c>
      <c r="C24" s="18"/>
      <c r="D24" s="19">
        <v>0.39583333333333331</v>
      </c>
      <c r="E24" s="41">
        <f>(D24-B24)-C24</f>
        <v>6.25E-2</v>
      </c>
      <c r="F24" s="20" t="str">
        <f>IF(E24&gt;$J$1,E24-$J$1,"")</f>
        <v/>
      </c>
      <c r="G24" s="21">
        <f>IF(E24&lt;$J$1,$J$1-E24,"")</f>
        <v>0.22916666666666669</v>
      </c>
      <c r="H24" s="14" t="s">
        <v>6</v>
      </c>
    </row>
    <row r="25" spans="1:8" ht="15.75" thickBot="1" x14ac:dyDescent="0.3">
      <c r="A25" s="29">
        <v>46022</v>
      </c>
      <c r="B25" s="144"/>
      <c r="C25" s="145"/>
      <c r="D25" s="145"/>
      <c r="E25" s="145"/>
      <c r="F25" s="146"/>
      <c r="G25" s="146"/>
      <c r="H25" s="25">
        <v>0.29166666666666669</v>
      </c>
    </row>
    <row r="26" spans="1:8" ht="15.75" thickBot="1" x14ac:dyDescent="0.3">
      <c r="B26" s="132" t="s">
        <v>7</v>
      </c>
      <c r="C26" s="133"/>
      <c r="D26" s="134"/>
      <c r="E26" s="44">
        <f>SUM(E3:E25)</f>
        <v>4.854166666666667</v>
      </c>
      <c r="F26" s="35">
        <f>SUM(F3:F25)</f>
        <v>0.375</v>
      </c>
      <c r="G26" s="37">
        <f>SUM(G3:G25)</f>
        <v>0.47916666666666663</v>
      </c>
      <c r="H26" s="36">
        <f>SUM(H3:H25,)</f>
        <v>1.4583333333333335</v>
      </c>
    </row>
    <row r="27" spans="1:8" ht="15.75" thickBot="1" x14ac:dyDescent="0.3">
      <c r="D27" s="147" t="s">
        <v>10</v>
      </c>
      <c r="E27" s="148"/>
      <c r="F27" s="43" t="str">
        <f>IF(F26-G26&gt;0,F26-G26,"")</f>
        <v/>
      </c>
      <c r="G27" s="42">
        <f>IF(F26-G26&lt;0,G26-F26,"")</f>
        <v>0.10416666666666663</v>
      </c>
      <c r="H27" s="17"/>
    </row>
    <row r="28" spans="1:8" x14ac:dyDescent="0.25">
      <c r="D28" s="149" t="s">
        <v>11</v>
      </c>
      <c r="E28" s="150"/>
      <c r="F28" s="16" cm="1">
        <f t="array" aca="1" ref="F28" ca="1">_xlfn.SWITCH(F27=0,F28="","",F27-H26&gt;0,F27-H26)</f>
        <v>0</v>
      </c>
      <c r="G28" s="16" cm="1">
        <f t="array" aca="1" ref="G28" ca="1">_xlfn.SWITCH(F27=0,G28="",F27-H26&lt;0,H26-F27)</f>
        <v>0</v>
      </c>
    </row>
    <row r="29" spans="1:8" ht="15.75" thickBot="1" x14ac:dyDescent="0.3">
      <c r="D29" s="151"/>
      <c r="E29" s="152"/>
      <c r="G29" s="17">
        <f>(H26+G27)</f>
        <v>1.5625</v>
      </c>
    </row>
    <row r="30" spans="1:8" ht="15.75" thickBot="1" x14ac:dyDescent="0.3">
      <c r="G30" s="17"/>
    </row>
    <row r="31" spans="1:8" ht="18.75" thickBot="1" x14ac:dyDescent="0.3">
      <c r="A31" s="119" t="s">
        <v>8</v>
      </c>
      <c r="B31" s="120"/>
      <c r="C31" s="120"/>
      <c r="D31" s="120"/>
      <c r="E31" s="120"/>
      <c r="F31" s="120"/>
      <c r="G31" s="120"/>
      <c r="H31" s="121"/>
    </row>
    <row r="33" spans="1:8" ht="15.75" x14ac:dyDescent="0.25">
      <c r="A33" s="122" t="s">
        <v>15</v>
      </c>
      <c r="B33" s="122"/>
      <c r="C33" s="122"/>
      <c r="D33" s="122"/>
      <c r="E33" s="122"/>
      <c r="F33" s="122"/>
    </row>
    <row r="35" spans="1:8" ht="15.75" x14ac:dyDescent="0.25">
      <c r="A35" s="122" t="s">
        <v>18</v>
      </c>
      <c r="B35" s="122"/>
      <c r="C35" s="122"/>
      <c r="D35" s="122"/>
      <c r="E35" s="122"/>
      <c r="F35" s="122"/>
    </row>
    <row r="38" spans="1:8" x14ac:dyDescent="0.25">
      <c r="H38" s="79"/>
    </row>
  </sheetData>
  <mergeCells count="16">
    <mergeCell ref="A31:H31"/>
    <mergeCell ref="A33:F33"/>
    <mergeCell ref="A35:F35"/>
    <mergeCell ref="A1:A2"/>
    <mergeCell ref="B1:E2"/>
    <mergeCell ref="F1:G1"/>
    <mergeCell ref="H1:H2"/>
    <mergeCell ref="B26:D26"/>
    <mergeCell ref="B18:G18"/>
    <mergeCell ref="B21:H21"/>
    <mergeCell ref="B22:G22"/>
    <mergeCell ref="B20:G20"/>
    <mergeCell ref="B19:G19"/>
    <mergeCell ref="B25:G25"/>
    <mergeCell ref="D27:E27"/>
    <mergeCell ref="D28:E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A574-DB67-494E-99BC-F3E9F6684C3F}">
  <sheetPr codeName="Feuil2"/>
  <dimension ref="A1:J34"/>
  <sheetViews>
    <sheetView tabSelected="1" zoomScaleNormal="60" zoomScaleSheetLayoutView="100" workbookViewId="0">
      <selection activeCell="F27" sqref="F27"/>
    </sheetView>
  </sheetViews>
  <sheetFormatPr baseColWidth="10" defaultColWidth="8.85546875" defaultRowHeight="15" x14ac:dyDescent="0.25"/>
  <cols>
    <col min="1" max="1" width="10.5703125" style="1" bestFit="1" customWidth="1"/>
    <col min="2" max="2" width="5.85546875" style="1" bestFit="1" customWidth="1"/>
    <col min="3" max="3" width="5" style="1" bestFit="1" customWidth="1"/>
    <col min="4" max="4" width="5.85546875" style="1" bestFit="1" customWidth="1"/>
    <col min="5" max="5" width="9.7109375" style="1" bestFit="1" customWidth="1"/>
    <col min="6" max="6" width="9" style="1" customWidth="1"/>
    <col min="7" max="7" width="8.7109375" style="1" customWidth="1"/>
    <col min="8" max="8" width="13.7109375" style="1" bestFit="1" customWidth="1"/>
    <col min="9" max="9" width="8.85546875" style="1"/>
    <col min="10" max="10" width="12" style="1" bestFit="1" customWidth="1"/>
    <col min="11" max="16384" width="8.85546875" style="1"/>
  </cols>
  <sheetData>
    <row r="1" spans="1:10" ht="16.5" thickBot="1" x14ac:dyDescent="0.3">
      <c r="A1" s="123" t="s">
        <v>0</v>
      </c>
      <c r="B1" s="125" t="s">
        <v>1</v>
      </c>
      <c r="C1" s="126"/>
      <c r="D1" s="126"/>
      <c r="E1" s="127"/>
      <c r="F1" s="125" t="s">
        <v>2</v>
      </c>
      <c r="G1" s="127"/>
      <c r="H1" s="130" t="s">
        <v>3</v>
      </c>
      <c r="J1" s="2">
        <v>0.29166666666666669</v>
      </c>
    </row>
    <row r="2" spans="1:10" ht="16.5" thickBot="1" x14ac:dyDescent="0.3">
      <c r="A2" s="124"/>
      <c r="B2" s="165"/>
      <c r="C2" s="166"/>
      <c r="D2" s="166"/>
      <c r="E2" s="166"/>
      <c r="F2" s="62" t="s">
        <v>4</v>
      </c>
      <c r="G2" s="8" t="s">
        <v>5</v>
      </c>
      <c r="H2" s="167"/>
      <c r="J2" s="79" t="str">
        <f>IF(F26-H25&lt;0,H25-F26,"")</f>
        <v/>
      </c>
    </row>
    <row r="3" spans="1:10" x14ac:dyDescent="0.25">
      <c r="A3" s="50">
        <v>46023</v>
      </c>
      <c r="B3" s="156" t="s">
        <v>9</v>
      </c>
      <c r="C3" s="157"/>
      <c r="D3" s="157"/>
      <c r="E3" s="157"/>
      <c r="F3" s="157"/>
      <c r="G3" s="157"/>
      <c r="H3" s="158"/>
      <c r="J3" s="112">
        <f>IF(F26-H25&gt;0,F26-H25,"")</f>
        <v>8.3333333333333259E-2</v>
      </c>
    </row>
    <row r="4" spans="1:10" x14ac:dyDescent="0.25">
      <c r="A4" s="47">
        <v>46024</v>
      </c>
      <c r="B4" s="159"/>
      <c r="C4" s="160"/>
      <c r="D4" s="160"/>
      <c r="E4" s="160"/>
      <c r="F4" s="160"/>
      <c r="G4" s="161"/>
      <c r="H4" s="69" t="s">
        <v>23</v>
      </c>
    </row>
    <row r="5" spans="1:10" x14ac:dyDescent="0.25">
      <c r="A5" s="47">
        <v>46027</v>
      </c>
      <c r="B5" s="57">
        <v>0.33333333333333331</v>
      </c>
      <c r="C5" s="53">
        <v>4.1666666666666664E-2</v>
      </c>
      <c r="D5" s="52">
        <v>0.72916666666666663</v>
      </c>
      <c r="E5" s="64">
        <f>(D5-B5)-C5</f>
        <v>0.35416666666666663</v>
      </c>
      <c r="F5" s="11">
        <f>IF(E5&gt;$J$1,E5-$J$1,"")</f>
        <v>6.2499999999999944E-2</v>
      </c>
      <c r="G5" s="76" t="str">
        <f t="shared" ref="G5:G24" si="0">IF(E5&lt;$J$1,$J$1-E5,"")</f>
        <v/>
      </c>
      <c r="H5" s="68" t="s">
        <v>6</v>
      </c>
    </row>
    <row r="6" spans="1:10" x14ac:dyDescent="0.25">
      <c r="A6" s="47">
        <v>46028</v>
      </c>
      <c r="B6" s="57">
        <v>0.375</v>
      </c>
      <c r="C6" s="53">
        <v>2.0833333333333332E-2</v>
      </c>
      <c r="D6" s="52">
        <v>0.66666666666666663</v>
      </c>
      <c r="E6" s="64">
        <f>(D6-B6)-C6</f>
        <v>0.27083333333333331</v>
      </c>
      <c r="F6" s="11" t="str">
        <f t="shared" ref="F6:F24" si="1">IF(E6&gt;$J$1,E6-$J$1,"")</f>
        <v/>
      </c>
      <c r="G6" s="76">
        <f t="shared" si="0"/>
        <v>2.083333333333337E-2</v>
      </c>
      <c r="H6" s="68" t="s">
        <v>6</v>
      </c>
    </row>
    <row r="7" spans="1:10" x14ac:dyDescent="0.25">
      <c r="A7" s="47">
        <v>46029</v>
      </c>
      <c r="B7" s="57">
        <v>0.33333333333333331</v>
      </c>
      <c r="C7" s="53"/>
      <c r="D7" s="52">
        <v>0.5</v>
      </c>
      <c r="E7" s="64">
        <f>(D7-B7)-C7</f>
        <v>0.16666666666666669</v>
      </c>
      <c r="F7" s="11" t="str">
        <f t="shared" si="1"/>
        <v/>
      </c>
      <c r="G7" s="76">
        <f t="shared" si="0"/>
        <v>0.125</v>
      </c>
      <c r="H7" s="68" t="s">
        <v>6</v>
      </c>
    </row>
    <row r="8" spans="1:10" x14ac:dyDescent="0.25">
      <c r="A8" s="47">
        <v>46030</v>
      </c>
      <c r="B8" s="159" t="s">
        <v>17</v>
      </c>
      <c r="C8" s="160"/>
      <c r="D8" s="160"/>
      <c r="E8" s="160"/>
      <c r="F8" s="160"/>
      <c r="G8" s="161"/>
      <c r="H8" s="69">
        <v>0.29166666666666669</v>
      </c>
    </row>
    <row r="9" spans="1:10" x14ac:dyDescent="0.25">
      <c r="A9" s="47">
        <v>46031</v>
      </c>
      <c r="B9" s="159" t="s">
        <v>17</v>
      </c>
      <c r="C9" s="160"/>
      <c r="D9" s="160"/>
      <c r="E9" s="160"/>
      <c r="F9" s="160"/>
      <c r="G9" s="161"/>
      <c r="H9" s="69">
        <v>0.29166666666666669</v>
      </c>
    </row>
    <row r="10" spans="1:10" x14ac:dyDescent="0.25">
      <c r="A10" s="47">
        <v>46034</v>
      </c>
      <c r="B10" s="57">
        <v>0.33333333333333331</v>
      </c>
      <c r="C10" s="53">
        <v>2.0833333333333332E-2</v>
      </c>
      <c r="D10" s="52">
        <v>0.6875</v>
      </c>
      <c r="E10" s="64">
        <f>(D10-B10)-C10</f>
        <v>0.33333333333333337</v>
      </c>
      <c r="F10" s="11">
        <f>IF(E10&gt;$J$1,E10-$J$1,"")</f>
        <v>4.1666666666666685E-2</v>
      </c>
      <c r="G10" s="76" t="str">
        <f t="shared" si="0"/>
        <v/>
      </c>
      <c r="H10" s="68" t="s">
        <v>6</v>
      </c>
    </row>
    <row r="11" spans="1:10" x14ac:dyDescent="0.25">
      <c r="A11" s="47">
        <v>46035</v>
      </c>
      <c r="B11" s="57">
        <v>0.33333333333333331</v>
      </c>
      <c r="C11" s="53">
        <v>2.0833333333333332E-2</v>
      </c>
      <c r="D11" s="52">
        <v>0.6875</v>
      </c>
      <c r="E11" s="64">
        <f>(D11-B11)-C11</f>
        <v>0.33333333333333337</v>
      </c>
      <c r="F11" s="11">
        <f t="shared" ref="F11:F23" si="2">IF(E11&gt;$J$1,E11-$J$1,"")</f>
        <v>4.1666666666666685E-2</v>
      </c>
      <c r="G11" s="76" t="str">
        <f t="shared" si="0"/>
        <v/>
      </c>
      <c r="H11" s="68" t="s">
        <v>6</v>
      </c>
    </row>
    <row r="12" spans="1:10" x14ac:dyDescent="0.25">
      <c r="A12" s="47">
        <v>46036</v>
      </c>
      <c r="B12" s="57">
        <v>0.33333333333333331</v>
      </c>
      <c r="C12" s="53">
        <v>2.0833333333333332E-2</v>
      </c>
      <c r="D12" s="52">
        <v>0.72916666666666663</v>
      </c>
      <c r="E12" s="64">
        <f>(D12-B12)-C12</f>
        <v>0.375</v>
      </c>
      <c r="F12" s="11">
        <f t="shared" si="2"/>
        <v>8.3333333333333315E-2</v>
      </c>
      <c r="G12" s="76" t="str">
        <f t="shared" si="0"/>
        <v/>
      </c>
      <c r="H12" s="68" t="s">
        <v>6</v>
      </c>
    </row>
    <row r="13" spans="1:10" x14ac:dyDescent="0.25">
      <c r="A13" s="47">
        <v>46037</v>
      </c>
      <c r="B13" s="57">
        <v>0.33333333333333331</v>
      </c>
      <c r="C13" s="53">
        <v>4.1666666666666664E-2</v>
      </c>
      <c r="D13" s="52">
        <v>0.66666666666666663</v>
      </c>
      <c r="E13" s="64">
        <f>(D13-B13)-C13</f>
        <v>0.29166666666666663</v>
      </c>
      <c r="F13" s="11" t="str">
        <f t="shared" si="2"/>
        <v/>
      </c>
      <c r="G13" s="76" t="str">
        <f t="shared" si="0"/>
        <v/>
      </c>
      <c r="H13" s="68" t="s">
        <v>6</v>
      </c>
    </row>
    <row r="14" spans="1:10" ht="15" customHeight="1" x14ac:dyDescent="0.25">
      <c r="A14" s="47">
        <v>46038</v>
      </c>
      <c r="B14" s="88">
        <v>0.33333333333333331</v>
      </c>
      <c r="C14" s="53">
        <v>4.1666666666666664E-2</v>
      </c>
      <c r="D14" s="89">
        <v>0.66666666666666663</v>
      </c>
      <c r="E14" s="64">
        <f t="shared" ref="E14:E16" si="3">(D14-B14)-C14</f>
        <v>0.29166666666666663</v>
      </c>
      <c r="F14" s="11" t="str">
        <f t="shared" si="2"/>
        <v/>
      </c>
      <c r="G14" s="76" t="str">
        <f t="shared" si="0"/>
        <v/>
      </c>
      <c r="H14" s="68" t="s">
        <v>6</v>
      </c>
    </row>
    <row r="15" spans="1:10" x14ac:dyDescent="0.25">
      <c r="A15" s="47">
        <v>46041</v>
      </c>
      <c r="B15" s="88">
        <v>0.33333333333333331</v>
      </c>
      <c r="C15" s="53">
        <v>4.1666666666666664E-2</v>
      </c>
      <c r="D15" s="89">
        <v>0.79166666666666663</v>
      </c>
      <c r="E15" s="64">
        <f t="shared" si="3"/>
        <v>0.41666666666666663</v>
      </c>
      <c r="F15" s="11">
        <f t="shared" si="2"/>
        <v>0.12499999999999994</v>
      </c>
      <c r="G15" s="76" t="str">
        <f t="shared" si="0"/>
        <v/>
      </c>
      <c r="H15" s="68" t="s">
        <v>6</v>
      </c>
    </row>
    <row r="16" spans="1:10" ht="15" customHeight="1" x14ac:dyDescent="0.25">
      <c r="A16" s="47">
        <v>46042</v>
      </c>
      <c r="B16" s="88">
        <v>0.33333333333333331</v>
      </c>
      <c r="C16" s="53">
        <v>4.1666666666666664E-2</v>
      </c>
      <c r="D16" s="89">
        <v>0.83333333333333337</v>
      </c>
      <c r="E16" s="64">
        <f t="shared" si="3"/>
        <v>0.45833333333333331</v>
      </c>
      <c r="F16" s="11">
        <f t="shared" si="2"/>
        <v>0.16666666666666663</v>
      </c>
      <c r="G16" s="76" t="str">
        <f t="shared" si="0"/>
        <v/>
      </c>
      <c r="H16" s="68" t="s">
        <v>6</v>
      </c>
    </row>
    <row r="17" spans="1:8" x14ac:dyDescent="0.25">
      <c r="A17" s="47">
        <v>46043</v>
      </c>
      <c r="B17" s="57">
        <v>0.33333333333333331</v>
      </c>
      <c r="C17" s="53">
        <v>2.0833333333333301E-2</v>
      </c>
      <c r="D17" s="52">
        <v>0.72916666666666663</v>
      </c>
      <c r="E17" s="64">
        <f>(D17-B17)-C17</f>
        <v>0.375</v>
      </c>
      <c r="F17" s="11">
        <f t="shared" si="2"/>
        <v>8.3333333333333315E-2</v>
      </c>
      <c r="G17" s="76" t="str">
        <f t="shared" si="0"/>
        <v/>
      </c>
      <c r="H17" s="68" t="s">
        <v>6</v>
      </c>
    </row>
    <row r="18" spans="1:8" x14ac:dyDescent="0.25">
      <c r="A18" s="47">
        <v>46044</v>
      </c>
      <c r="B18" s="57">
        <v>0.33333333333333331</v>
      </c>
      <c r="C18" s="53">
        <v>4.1666666666666664E-2</v>
      </c>
      <c r="D18" s="52">
        <v>0.66666666666666663</v>
      </c>
      <c r="E18" s="64">
        <f>(D18-B18)-C18</f>
        <v>0.29166666666666663</v>
      </c>
      <c r="F18" s="11" t="str">
        <f t="shared" si="2"/>
        <v/>
      </c>
      <c r="G18" s="76" t="str">
        <f t="shared" si="0"/>
        <v/>
      </c>
      <c r="H18" s="68" t="s">
        <v>6</v>
      </c>
    </row>
    <row r="19" spans="1:8" x14ac:dyDescent="0.25">
      <c r="A19" s="47">
        <v>46045</v>
      </c>
      <c r="B19" s="88">
        <v>0.33333333333333331</v>
      </c>
      <c r="C19" s="53">
        <v>4.1666666666666664E-2</v>
      </c>
      <c r="D19" s="89">
        <v>0.66666666666666663</v>
      </c>
      <c r="E19" s="64">
        <f t="shared" ref="E19:E24" si="4">(D19-B19)-C19</f>
        <v>0.29166666666666663</v>
      </c>
      <c r="F19" s="11" t="str">
        <f t="shared" si="2"/>
        <v/>
      </c>
      <c r="G19" s="76" t="str">
        <f t="shared" si="0"/>
        <v/>
      </c>
      <c r="H19" s="68" t="s">
        <v>6</v>
      </c>
    </row>
    <row r="20" spans="1:8" x14ac:dyDescent="0.25">
      <c r="A20" s="47">
        <v>46048</v>
      </c>
      <c r="B20" s="57">
        <v>0.33333333333333331</v>
      </c>
      <c r="C20" s="53">
        <v>2.0833333333333301E-2</v>
      </c>
      <c r="D20" s="52">
        <v>0.6875</v>
      </c>
      <c r="E20" s="64">
        <f t="shared" si="4"/>
        <v>0.33333333333333337</v>
      </c>
      <c r="F20" s="11">
        <f t="shared" si="2"/>
        <v>4.1666666666666685E-2</v>
      </c>
      <c r="G20" s="76" t="str">
        <f t="shared" si="0"/>
        <v/>
      </c>
      <c r="H20" s="68" t="s">
        <v>6</v>
      </c>
    </row>
    <row r="21" spans="1:8" x14ac:dyDescent="0.25">
      <c r="A21" s="47">
        <v>46049</v>
      </c>
      <c r="B21" s="57">
        <v>0.33333333333333331</v>
      </c>
      <c r="C21" s="53">
        <v>2.0833333333333301E-2</v>
      </c>
      <c r="D21" s="52">
        <v>0.70833333333333337</v>
      </c>
      <c r="E21" s="64">
        <f t="shared" si="4"/>
        <v>0.35416666666666674</v>
      </c>
      <c r="F21" s="11">
        <f t="shared" si="2"/>
        <v>6.2500000000000056E-2</v>
      </c>
      <c r="G21" s="76" t="str">
        <f t="shared" si="0"/>
        <v/>
      </c>
      <c r="H21" s="68" t="s">
        <v>6</v>
      </c>
    </row>
    <row r="22" spans="1:8" x14ac:dyDescent="0.25">
      <c r="A22" s="47">
        <v>46050</v>
      </c>
      <c r="B22" s="57">
        <v>0.33333333333333331</v>
      </c>
      <c r="C22" s="53">
        <v>4.1666666666666664E-2</v>
      </c>
      <c r="D22" s="52">
        <v>0.72916666666666663</v>
      </c>
      <c r="E22" s="64">
        <f t="shared" si="4"/>
        <v>0.35416666666666663</v>
      </c>
      <c r="F22" s="11">
        <f t="shared" si="2"/>
        <v>6.2499999999999944E-2</v>
      </c>
      <c r="G22" s="76" t="str">
        <f t="shared" si="0"/>
        <v/>
      </c>
      <c r="H22" s="68" t="s">
        <v>6</v>
      </c>
    </row>
    <row r="23" spans="1:8" x14ac:dyDescent="0.25">
      <c r="A23" s="47">
        <v>46051</v>
      </c>
      <c r="B23" s="57">
        <v>0.33333333333333331</v>
      </c>
      <c r="C23" s="53">
        <v>4.1666666666666664E-2</v>
      </c>
      <c r="D23" s="52">
        <v>0.66666666666666663</v>
      </c>
      <c r="E23" s="64">
        <f t="shared" si="4"/>
        <v>0.29166666666666663</v>
      </c>
      <c r="F23" s="11" t="str">
        <f t="shared" si="2"/>
        <v/>
      </c>
      <c r="G23" s="76" t="str">
        <f t="shared" si="0"/>
        <v/>
      </c>
      <c r="H23" s="68" t="s">
        <v>6</v>
      </c>
    </row>
    <row r="24" spans="1:8" ht="15.75" thickBot="1" x14ac:dyDescent="0.3">
      <c r="A24" s="51">
        <v>46052</v>
      </c>
      <c r="B24" s="90">
        <v>0.33333333333333331</v>
      </c>
      <c r="C24" s="65">
        <v>2.0833333333333301E-2</v>
      </c>
      <c r="D24" s="91">
        <v>0.6875</v>
      </c>
      <c r="E24" s="64">
        <f t="shared" si="4"/>
        <v>0.33333333333333337</v>
      </c>
      <c r="F24" s="11">
        <f t="shared" si="1"/>
        <v>4.1666666666666685E-2</v>
      </c>
      <c r="G24" s="78" t="str">
        <f t="shared" si="0"/>
        <v/>
      </c>
      <c r="H24" s="68" t="s">
        <v>6</v>
      </c>
    </row>
    <row r="25" spans="1:8" ht="15.75" thickBot="1" x14ac:dyDescent="0.3">
      <c r="A25" s="45"/>
      <c r="B25" s="132" t="s">
        <v>7</v>
      </c>
      <c r="C25" s="133"/>
      <c r="D25" s="162"/>
      <c r="E25" s="66">
        <f>SUM(E3:E24)</f>
        <v>5.916666666666667</v>
      </c>
      <c r="F25" s="77">
        <f>SUM(F3:F24)</f>
        <v>0.8125</v>
      </c>
      <c r="G25" s="34">
        <f>SUM(G3:G24)</f>
        <v>0.14583333333333337</v>
      </c>
      <c r="H25" s="92">
        <f>SUM(H3:H24,)</f>
        <v>0.58333333333333337</v>
      </c>
    </row>
    <row r="26" spans="1:8" ht="15.75" thickBot="1" x14ac:dyDescent="0.3">
      <c r="A26" s="45"/>
      <c r="D26" s="163" t="s">
        <v>10</v>
      </c>
      <c r="E26" s="164"/>
      <c r="F26" s="83">
        <f>IF(F25-G25&gt;0,F25-G25,"")</f>
        <v>0.66666666666666663</v>
      </c>
      <c r="G26" s="81" t="str">
        <f>IF(F25-G25&lt;0,G25-F25,"")</f>
        <v/>
      </c>
      <c r="H26" s="17"/>
    </row>
    <row r="27" spans="1:8" x14ac:dyDescent="0.25">
      <c r="A27" s="45"/>
      <c r="D27" s="168" t="s">
        <v>16</v>
      </c>
      <c r="E27" s="169"/>
      <c r="F27" s="84">
        <f>IF(F26="","",IF(F26-H25&gt;0,F26-H25,""))</f>
        <v>8.3333333333333259E-2</v>
      </c>
      <c r="G27" s="82" t="str">
        <f>IF(F26="",G27="",J2)</f>
        <v/>
      </c>
    </row>
    <row r="28" spans="1:8" ht="15.75" thickBot="1" x14ac:dyDescent="0.3">
      <c r="D28" s="170"/>
      <c r="E28" s="171"/>
      <c r="G28" s="80" t="str">
        <f>IF(G26="","",(H25+G26))</f>
        <v/>
      </c>
    </row>
    <row r="29" spans="1:8" ht="15.75" thickBot="1" x14ac:dyDescent="0.3">
      <c r="G29" s="17"/>
    </row>
    <row r="30" spans="1:8" ht="18.75" thickBot="1" x14ac:dyDescent="0.3">
      <c r="A30" s="153" t="s">
        <v>12</v>
      </c>
      <c r="B30" s="154"/>
      <c r="C30" s="154"/>
      <c r="D30" s="154"/>
      <c r="E30" s="154"/>
      <c r="F30" s="154"/>
      <c r="G30" s="154"/>
      <c r="H30" s="155"/>
    </row>
    <row r="32" spans="1:8" ht="15.75" x14ac:dyDescent="0.25">
      <c r="A32" s="122" t="s">
        <v>22</v>
      </c>
      <c r="B32" s="122"/>
      <c r="C32" s="122"/>
      <c r="D32" s="122"/>
      <c r="E32" s="122"/>
      <c r="F32" s="122"/>
    </row>
    <row r="34" spans="1:6" ht="15.75" x14ac:dyDescent="0.25">
      <c r="A34" s="122" t="s">
        <v>24</v>
      </c>
      <c r="B34" s="122"/>
      <c r="C34" s="122"/>
      <c r="D34" s="122"/>
      <c r="E34" s="122"/>
      <c r="F34" s="122"/>
    </row>
  </sheetData>
  <mergeCells count="14">
    <mergeCell ref="A1:A2"/>
    <mergeCell ref="B1:E2"/>
    <mergeCell ref="F1:G1"/>
    <mergeCell ref="H1:H2"/>
    <mergeCell ref="D27:E28"/>
    <mergeCell ref="A30:H30"/>
    <mergeCell ref="A32:F32"/>
    <mergeCell ref="A34:F34"/>
    <mergeCell ref="B3:H3"/>
    <mergeCell ref="B4:G4"/>
    <mergeCell ref="B25:D25"/>
    <mergeCell ref="D26:E26"/>
    <mergeCell ref="B8:G8"/>
    <mergeCell ref="B9:G9"/>
  </mergeCells>
  <pageMargins left="0.7" right="0.7" top="0.75" bottom="0.75" header="0.3" footer="0.3"/>
  <pageSetup paperSize="9" scale="0" firstPageNumber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BC3BA-1B25-8248-A329-99B556B0FBE2}">
  <sheetPr codeName="Feuil3"/>
  <dimension ref="A1:J34"/>
  <sheetViews>
    <sheetView topLeftCell="B1" zoomScaleNormal="60" zoomScaleSheetLayoutView="100" workbookViewId="0">
      <selection activeCell="F27" sqref="F27"/>
    </sheetView>
  </sheetViews>
  <sheetFormatPr baseColWidth="10" defaultColWidth="8.85546875" defaultRowHeight="15" x14ac:dyDescent="0.25"/>
  <cols>
    <col min="1" max="1" width="10.5703125" style="1" bestFit="1" customWidth="1"/>
    <col min="2" max="2" width="5.85546875" style="1" bestFit="1" customWidth="1"/>
    <col min="3" max="3" width="5" style="1" bestFit="1" customWidth="1"/>
    <col min="4" max="4" width="5.85546875" style="1" bestFit="1" customWidth="1"/>
    <col min="5" max="5" width="9.28515625" style="1" bestFit="1" customWidth="1"/>
    <col min="6" max="6" width="9" style="1" customWidth="1"/>
    <col min="7" max="7" width="8.7109375" style="1" customWidth="1"/>
    <col min="8" max="8" width="13.7109375" style="1" bestFit="1" customWidth="1"/>
    <col min="9" max="16384" width="8.85546875" style="1"/>
  </cols>
  <sheetData>
    <row r="1" spans="1:10" ht="16.5" thickBot="1" x14ac:dyDescent="0.3">
      <c r="A1" s="172" t="s">
        <v>0</v>
      </c>
      <c r="B1" s="126" t="s">
        <v>1</v>
      </c>
      <c r="C1" s="126"/>
      <c r="D1" s="126"/>
      <c r="E1" s="127"/>
      <c r="F1" s="125" t="s">
        <v>2</v>
      </c>
      <c r="G1" s="127"/>
      <c r="H1" s="130" t="s">
        <v>3</v>
      </c>
      <c r="J1" s="2">
        <v>0.29166666666666669</v>
      </c>
    </row>
    <row r="2" spans="1:10" ht="16.5" thickBot="1" x14ac:dyDescent="0.3">
      <c r="A2" s="173"/>
      <c r="B2" s="166"/>
      <c r="C2" s="166"/>
      <c r="D2" s="166"/>
      <c r="E2" s="166"/>
      <c r="F2" s="62" t="s">
        <v>4</v>
      </c>
      <c r="G2" s="8" t="s">
        <v>5</v>
      </c>
      <c r="H2" s="167"/>
    </row>
    <row r="3" spans="1:10" x14ac:dyDescent="0.25">
      <c r="A3" s="93">
        <v>46055</v>
      </c>
      <c r="B3" s="95">
        <v>0.33333333333333331</v>
      </c>
      <c r="C3" s="55">
        <v>2.0833333333333332E-2</v>
      </c>
      <c r="D3" s="56">
        <v>0.70833333333333337</v>
      </c>
      <c r="E3" s="97">
        <f t="shared" ref="E3:E11" si="0">(D3-B3)-C3</f>
        <v>0.35416666666666674</v>
      </c>
      <c r="F3" s="102">
        <f>IF(E3&gt;$J$1,E3-$J$1,"")</f>
        <v>6.2500000000000056E-2</v>
      </c>
      <c r="G3" s="113" t="str">
        <f>IF(E3&lt;$J$1,$J$1-E3,"")</f>
        <v/>
      </c>
      <c r="H3" s="116" t="s">
        <v>19</v>
      </c>
    </row>
    <row r="4" spans="1:10" x14ac:dyDescent="0.25">
      <c r="A4" s="94">
        <v>46056</v>
      </c>
      <c r="B4" s="96">
        <v>0.33333333333333331</v>
      </c>
      <c r="C4" s="53">
        <v>2.0833333333333332E-2</v>
      </c>
      <c r="D4" s="52">
        <v>0.72916666666666663</v>
      </c>
      <c r="E4" s="98">
        <f t="shared" si="0"/>
        <v>0.375</v>
      </c>
      <c r="F4" s="103">
        <f>IF(E4&gt;$J$1,E4-$J$1,"")</f>
        <v>8.3333333333333315E-2</v>
      </c>
      <c r="G4" s="114" t="str">
        <f>IF(E4&lt;$J$1,$J$1-E4,"")</f>
        <v/>
      </c>
      <c r="H4" s="117" t="s">
        <v>19</v>
      </c>
    </row>
    <row r="5" spans="1:10" x14ac:dyDescent="0.25">
      <c r="A5" s="94">
        <v>46057</v>
      </c>
      <c r="B5" s="96">
        <v>0.33333333333333331</v>
      </c>
      <c r="C5" s="53">
        <v>4.1666666666666664E-2</v>
      </c>
      <c r="D5" s="52">
        <v>0.79166666666666663</v>
      </c>
      <c r="E5" s="98">
        <f t="shared" si="0"/>
        <v>0.41666666666666663</v>
      </c>
      <c r="F5" s="103">
        <f t="shared" ref="F5:F7" si="1">IF(E5&gt;$J$1,E5-$J$1,"")</f>
        <v>0.12499999999999994</v>
      </c>
      <c r="G5" s="114" t="str">
        <f t="shared" ref="G5:G7" si="2">IF(E5&lt;$J$1,$J$1-E5,"")</f>
        <v/>
      </c>
      <c r="H5" s="117" t="s">
        <v>19</v>
      </c>
    </row>
    <row r="6" spans="1:10" x14ac:dyDescent="0.25">
      <c r="A6" s="94">
        <v>46058</v>
      </c>
      <c r="B6" s="96">
        <v>0.33333333333333331</v>
      </c>
      <c r="C6" s="53">
        <v>4.1666666666666664E-2</v>
      </c>
      <c r="D6" s="52">
        <v>0.79166666666666663</v>
      </c>
      <c r="E6" s="98">
        <f t="shared" si="0"/>
        <v>0.41666666666666663</v>
      </c>
      <c r="F6" s="103">
        <f t="shared" si="1"/>
        <v>0.12499999999999994</v>
      </c>
      <c r="G6" s="114" t="str">
        <f t="shared" si="2"/>
        <v/>
      </c>
      <c r="H6" s="117" t="s">
        <v>19</v>
      </c>
    </row>
    <row r="7" spans="1:10" x14ac:dyDescent="0.25">
      <c r="A7" s="94">
        <v>46059</v>
      </c>
      <c r="B7" s="96">
        <v>0.33333333333333331</v>
      </c>
      <c r="C7" s="53">
        <v>4.1666666666666664E-2</v>
      </c>
      <c r="D7" s="52">
        <v>0.6875</v>
      </c>
      <c r="E7" s="98">
        <f t="shared" si="0"/>
        <v>0.3125</v>
      </c>
      <c r="F7" s="103">
        <f t="shared" si="1"/>
        <v>2.0833333333333315E-2</v>
      </c>
      <c r="G7" s="114" t="str">
        <f t="shared" si="2"/>
        <v/>
      </c>
      <c r="H7" s="117" t="s">
        <v>19</v>
      </c>
    </row>
    <row r="8" spans="1:10" x14ac:dyDescent="0.25">
      <c r="A8" s="94">
        <v>46062</v>
      </c>
      <c r="B8" s="96">
        <v>0.35416666666666669</v>
      </c>
      <c r="C8" s="53">
        <v>2.0833333333333332E-2</v>
      </c>
      <c r="D8" s="52">
        <v>0.70833333333333337</v>
      </c>
      <c r="E8" s="98">
        <f t="shared" si="0"/>
        <v>0.33333333333333337</v>
      </c>
      <c r="F8" s="103">
        <f t="shared" ref="F8:F18" si="3">IF(E8&gt;$J$1,E8-$J$1,"")</f>
        <v>4.1666666666666685E-2</v>
      </c>
      <c r="G8" s="114" t="str">
        <f t="shared" ref="G8:G22" si="4">IF(E8&lt;$J$1,$J$1-E8,"")</f>
        <v/>
      </c>
      <c r="H8" s="117" t="s">
        <v>19</v>
      </c>
    </row>
    <row r="9" spans="1:10" x14ac:dyDescent="0.25">
      <c r="A9" s="94">
        <v>46063</v>
      </c>
      <c r="B9" s="96">
        <v>0.33333333333333331</v>
      </c>
      <c r="C9" s="53">
        <v>4.1666666666666664E-2</v>
      </c>
      <c r="D9" s="52">
        <v>0.66666666666666663</v>
      </c>
      <c r="E9" s="98">
        <f t="shared" si="0"/>
        <v>0.29166666666666663</v>
      </c>
      <c r="F9" s="103" t="str">
        <f t="shared" si="3"/>
        <v/>
      </c>
      <c r="G9" s="114" t="str">
        <f t="shared" si="4"/>
        <v/>
      </c>
      <c r="H9" s="117" t="s">
        <v>19</v>
      </c>
    </row>
    <row r="10" spans="1:10" x14ac:dyDescent="0.25">
      <c r="A10" s="94">
        <v>46064</v>
      </c>
      <c r="B10" s="96">
        <v>0.33333333333333331</v>
      </c>
      <c r="C10" s="53">
        <v>4.1666666666666664E-2</v>
      </c>
      <c r="D10" s="52">
        <v>0.70833333333333337</v>
      </c>
      <c r="E10" s="98">
        <f t="shared" si="0"/>
        <v>0.33333333333333337</v>
      </c>
      <c r="F10" s="103">
        <f t="shared" si="3"/>
        <v>4.1666666666666685E-2</v>
      </c>
      <c r="G10" s="114" t="str">
        <f t="shared" si="4"/>
        <v/>
      </c>
      <c r="H10" s="117" t="s">
        <v>19</v>
      </c>
    </row>
    <row r="11" spans="1:10" x14ac:dyDescent="0.25">
      <c r="A11" s="94">
        <v>46065</v>
      </c>
      <c r="B11" s="96">
        <v>0.35416666666666669</v>
      </c>
      <c r="C11" s="53">
        <v>4.1666666666666664E-2</v>
      </c>
      <c r="D11" s="52">
        <v>0.72916666666666663</v>
      </c>
      <c r="E11" s="98">
        <f t="shared" si="0"/>
        <v>0.33333333333333326</v>
      </c>
      <c r="F11" s="103">
        <f t="shared" si="3"/>
        <v>4.1666666666666574E-2</v>
      </c>
      <c r="G11" s="114" t="str">
        <f t="shared" si="4"/>
        <v/>
      </c>
      <c r="H11" s="117" t="s">
        <v>19</v>
      </c>
    </row>
    <row r="12" spans="1:10" ht="15" customHeight="1" x14ac:dyDescent="0.25">
      <c r="A12" s="94">
        <v>46066</v>
      </c>
      <c r="B12" s="108">
        <v>0.33333333333333331</v>
      </c>
      <c r="C12" s="53">
        <v>2.0833333333333301E-2</v>
      </c>
      <c r="D12" s="111">
        <v>0.72916666666666663</v>
      </c>
      <c r="E12" s="98">
        <f t="shared" ref="E12" si="5">(D12-B12)-C12</f>
        <v>0.375</v>
      </c>
      <c r="F12" s="103">
        <f t="shared" si="3"/>
        <v>8.3333333333333315E-2</v>
      </c>
      <c r="G12" s="114" t="str">
        <f t="shared" si="4"/>
        <v/>
      </c>
      <c r="H12" s="117" t="s">
        <v>19</v>
      </c>
    </row>
    <row r="13" spans="1:10" x14ac:dyDescent="0.25">
      <c r="A13" s="94">
        <v>46069</v>
      </c>
      <c r="B13" s="96">
        <v>0.3125</v>
      </c>
      <c r="C13" s="53">
        <v>2.0833333333333301E-2</v>
      </c>
      <c r="D13" s="52">
        <v>0.75</v>
      </c>
      <c r="E13" s="98">
        <f>(D13-B13)-C13</f>
        <v>0.41666666666666669</v>
      </c>
      <c r="F13" s="103">
        <f t="shared" si="3"/>
        <v>0.125</v>
      </c>
      <c r="G13" s="114" t="str">
        <f t="shared" si="4"/>
        <v/>
      </c>
      <c r="H13" s="117" t="s">
        <v>19</v>
      </c>
    </row>
    <row r="14" spans="1:10" x14ac:dyDescent="0.25">
      <c r="A14" s="94">
        <v>46070</v>
      </c>
      <c r="B14" s="96">
        <v>0.3125</v>
      </c>
      <c r="C14" s="53">
        <v>2.0833333333333301E-2</v>
      </c>
      <c r="D14" s="52">
        <v>0.64583333333333337</v>
      </c>
      <c r="E14" s="98">
        <f>(D14-B14)-C14</f>
        <v>0.31250000000000006</v>
      </c>
      <c r="F14" s="103">
        <f t="shared" si="3"/>
        <v>2.083333333333337E-2</v>
      </c>
      <c r="G14" s="114" t="str">
        <f t="shared" si="4"/>
        <v/>
      </c>
      <c r="H14" s="117" t="s">
        <v>19</v>
      </c>
    </row>
    <row r="15" spans="1:10" x14ac:dyDescent="0.25">
      <c r="A15" s="94">
        <v>46071</v>
      </c>
      <c r="B15" s="109"/>
      <c r="C15" s="53">
        <v>2.0833333333333301E-2</v>
      </c>
      <c r="D15" s="49"/>
      <c r="E15" s="98">
        <f>(D15-B15)-C15</f>
        <v>-2.0833333333333301E-2</v>
      </c>
      <c r="F15" s="103" t="str">
        <f t="shared" si="3"/>
        <v/>
      </c>
      <c r="G15" s="114">
        <f t="shared" si="4"/>
        <v>0.3125</v>
      </c>
      <c r="H15" s="117" t="s">
        <v>19</v>
      </c>
    </row>
    <row r="16" spans="1:10" x14ac:dyDescent="0.25">
      <c r="A16" s="94">
        <v>46072</v>
      </c>
      <c r="B16" s="96"/>
      <c r="C16" s="53">
        <v>2.0833333333333301E-2</v>
      </c>
      <c r="D16" s="52"/>
      <c r="E16" s="98">
        <f>(D16-B16)-C16</f>
        <v>-2.0833333333333301E-2</v>
      </c>
      <c r="F16" s="103" t="str">
        <f t="shared" si="3"/>
        <v/>
      </c>
      <c r="G16" s="114">
        <f t="shared" si="4"/>
        <v>0.3125</v>
      </c>
      <c r="H16" s="117" t="s">
        <v>19</v>
      </c>
    </row>
    <row r="17" spans="1:8" x14ac:dyDescent="0.25">
      <c r="A17" s="94">
        <v>46073</v>
      </c>
      <c r="B17" s="96"/>
      <c r="C17" s="53">
        <v>2.0833333333333301E-2</v>
      </c>
      <c r="D17" s="52"/>
      <c r="E17" s="98">
        <f>(D17-B17)-C17</f>
        <v>-2.0833333333333301E-2</v>
      </c>
      <c r="F17" s="103" t="str">
        <f t="shared" si="3"/>
        <v/>
      </c>
      <c r="G17" s="114">
        <f t="shared" si="4"/>
        <v>0.3125</v>
      </c>
      <c r="H17" s="117" t="s">
        <v>19</v>
      </c>
    </row>
    <row r="18" spans="1:8" x14ac:dyDescent="0.25">
      <c r="A18" s="94">
        <v>46076</v>
      </c>
      <c r="B18" s="110"/>
      <c r="C18" s="65">
        <v>2.0833333333333301E-2</v>
      </c>
      <c r="D18" s="48"/>
      <c r="E18" s="98">
        <f t="shared" ref="E18:E22" si="6">(D18-B18)-C18</f>
        <v>-2.0833333333333301E-2</v>
      </c>
      <c r="F18" s="104" t="str">
        <f t="shared" si="3"/>
        <v/>
      </c>
      <c r="G18" s="115">
        <f t="shared" si="4"/>
        <v>0.3125</v>
      </c>
      <c r="H18" s="117" t="s">
        <v>19</v>
      </c>
    </row>
    <row r="19" spans="1:8" x14ac:dyDescent="0.25">
      <c r="A19" s="94">
        <v>46077</v>
      </c>
      <c r="B19" s="96"/>
      <c r="C19" s="53">
        <v>2.0833333333333301E-2</v>
      </c>
      <c r="D19" s="52"/>
      <c r="E19" s="98">
        <f t="shared" si="6"/>
        <v>-2.0833333333333301E-2</v>
      </c>
      <c r="F19" s="103" t="str">
        <f t="shared" ref="F19:F22" si="7">IF(E19&gt;$J$1,E19-$J$1,"")</f>
        <v/>
      </c>
      <c r="G19" s="114">
        <f t="shared" si="4"/>
        <v>0.3125</v>
      </c>
      <c r="H19" s="117" t="s">
        <v>19</v>
      </c>
    </row>
    <row r="20" spans="1:8" x14ac:dyDescent="0.25">
      <c r="A20" s="94">
        <v>46078</v>
      </c>
      <c r="B20" s="96"/>
      <c r="C20" s="53">
        <v>2.0833333333333301E-2</v>
      </c>
      <c r="D20" s="52"/>
      <c r="E20" s="98">
        <f t="shared" si="6"/>
        <v>-2.0833333333333301E-2</v>
      </c>
      <c r="F20" s="103" t="str">
        <f t="shared" si="7"/>
        <v/>
      </c>
      <c r="G20" s="114">
        <f t="shared" si="4"/>
        <v>0.3125</v>
      </c>
      <c r="H20" s="117" t="s">
        <v>19</v>
      </c>
    </row>
    <row r="21" spans="1:8" ht="15.75" x14ac:dyDescent="0.25">
      <c r="A21" s="94">
        <v>46079</v>
      </c>
      <c r="B21" s="108"/>
      <c r="C21" s="53">
        <v>2.0833333333333301E-2</v>
      </c>
      <c r="D21" s="111"/>
      <c r="E21" s="98">
        <f t="shared" si="6"/>
        <v>-2.0833333333333301E-2</v>
      </c>
      <c r="F21" s="104" t="str">
        <f t="shared" si="7"/>
        <v/>
      </c>
      <c r="G21" s="114">
        <f t="shared" si="4"/>
        <v>0.3125</v>
      </c>
      <c r="H21" s="117" t="s">
        <v>19</v>
      </c>
    </row>
    <row r="22" spans="1:8" ht="15" customHeight="1" x14ac:dyDescent="0.25">
      <c r="A22" s="94">
        <v>46080</v>
      </c>
      <c r="B22" s="108"/>
      <c r="C22" s="53">
        <v>2.0833333333333301E-2</v>
      </c>
      <c r="D22" s="111"/>
      <c r="E22" s="98">
        <f t="shared" si="6"/>
        <v>-2.0833333333333301E-2</v>
      </c>
      <c r="F22" s="103" t="str">
        <f t="shared" si="7"/>
        <v/>
      </c>
      <c r="G22" s="115">
        <f t="shared" si="4"/>
        <v>0.3125</v>
      </c>
      <c r="H22" s="117" t="s">
        <v>19</v>
      </c>
    </row>
    <row r="23" spans="1:8" x14ac:dyDescent="0.25">
      <c r="A23" s="94"/>
      <c r="B23" s="96"/>
      <c r="C23" s="53"/>
      <c r="D23" s="52"/>
      <c r="E23" s="98"/>
      <c r="F23" s="103"/>
      <c r="G23" s="114"/>
      <c r="H23" s="117"/>
    </row>
    <row r="24" spans="1:8" ht="15.75" thickBot="1" x14ac:dyDescent="0.3">
      <c r="A24" s="106"/>
      <c r="B24" s="107"/>
      <c r="C24" s="99"/>
      <c r="D24" s="100"/>
      <c r="E24" s="101"/>
      <c r="F24" s="103"/>
      <c r="G24" s="114"/>
      <c r="H24" s="117"/>
    </row>
    <row r="25" spans="1:8" ht="15.75" thickBot="1" x14ac:dyDescent="0.3">
      <c r="A25" s="45"/>
      <c r="B25" s="174" t="s">
        <v>7</v>
      </c>
      <c r="C25" s="175"/>
      <c r="D25" s="176"/>
      <c r="E25" s="105">
        <f>SUM(E3:E24)</f>
        <v>4.1041666666666696</v>
      </c>
      <c r="F25" s="35">
        <f>SUM(F3:F24)</f>
        <v>0.77083333333333315</v>
      </c>
      <c r="G25" s="37">
        <f>SUM(G3:G24)</f>
        <v>2.5</v>
      </c>
      <c r="H25" s="118">
        <f>SUM(H3:H24,)</f>
        <v>0</v>
      </c>
    </row>
    <row r="26" spans="1:8" ht="15.75" thickBot="1" x14ac:dyDescent="0.3">
      <c r="A26" s="45"/>
      <c r="D26" s="163" t="s">
        <v>10</v>
      </c>
      <c r="E26" s="177"/>
      <c r="F26" s="77" t="str">
        <f>IF(F25-G25&gt;0,F25-G25,"")</f>
        <v/>
      </c>
      <c r="G26" s="34">
        <f>IF(F25-G25&lt;0,G25-F25,"")</f>
        <v>1.729166666666667</v>
      </c>
      <c r="H26" s="17"/>
    </row>
    <row r="27" spans="1:8" x14ac:dyDescent="0.25">
      <c r="A27" s="45"/>
      <c r="D27" s="168" t="s">
        <v>16</v>
      </c>
      <c r="E27" s="169"/>
      <c r="F27" s="86" cm="1">
        <f t="array" aca="1" ref="F27" ca="1">_xlfn.SWITCH(F26=0,F27="","",F26-H25&gt;0,F26-H25)</f>
        <v>0</v>
      </c>
      <c r="G27" s="87" cm="1">
        <f t="array" aca="1" ref="G27" ca="1">_xlfn.SWITCH(F26=0,G27="",F26-H25&lt;0,H25-F26)</f>
        <v>0</v>
      </c>
    </row>
    <row r="28" spans="1:8" ht="15.75" thickBot="1" x14ac:dyDescent="0.3">
      <c r="D28" s="170"/>
      <c r="E28" s="171"/>
      <c r="G28" s="80">
        <f>IF(G26="","",(H25+G26))</f>
        <v>1.729166666666667</v>
      </c>
    </row>
    <row r="29" spans="1:8" ht="15.75" thickBot="1" x14ac:dyDescent="0.3">
      <c r="G29" s="17"/>
    </row>
    <row r="30" spans="1:8" ht="18.75" thickBot="1" x14ac:dyDescent="0.3">
      <c r="A30" s="119" t="s">
        <v>13</v>
      </c>
      <c r="B30" s="120"/>
      <c r="C30" s="120"/>
      <c r="D30" s="120"/>
      <c r="E30" s="120"/>
      <c r="F30" s="120"/>
      <c r="G30" s="120"/>
      <c r="H30" s="121"/>
    </row>
    <row r="32" spans="1:8" ht="15.75" x14ac:dyDescent="0.25">
      <c r="A32" s="122" t="s">
        <v>25</v>
      </c>
      <c r="B32" s="122"/>
      <c r="C32" s="122"/>
      <c r="D32" s="122"/>
      <c r="E32" s="122"/>
      <c r="F32" s="122"/>
    </row>
    <row r="34" spans="1:6" ht="15.75" x14ac:dyDescent="0.25">
      <c r="A34" s="122" t="s">
        <v>20</v>
      </c>
      <c r="B34" s="122"/>
      <c r="C34" s="122"/>
      <c r="D34" s="122"/>
      <c r="E34" s="122"/>
      <c r="F34" s="122"/>
    </row>
  </sheetData>
  <mergeCells count="10">
    <mergeCell ref="D27:E28"/>
    <mergeCell ref="A30:H30"/>
    <mergeCell ref="A32:F32"/>
    <mergeCell ref="A34:F34"/>
    <mergeCell ref="A1:A2"/>
    <mergeCell ref="B1:E2"/>
    <mergeCell ref="F1:G1"/>
    <mergeCell ref="H1:H2"/>
    <mergeCell ref="B25:D25"/>
    <mergeCell ref="D26:E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0A84F-FA25-2B4C-BB8F-B7E21F2C1B55}">
  <sheetPr codeName="Feuil4"/>
  <dimension ref="A1:J34"/>
  <sheetViews>
    <sheetView zoomScaleNormal="60" zoomScaleSheetLayoutView="100" workbookViewId="0">
      <selection activeCell="F27" sqref="F27"/>
    </sheetView>
  </sheetViews>
  <sheetFormatPr baseColWidth="10" defaultColWidth="8.85546875" defaultRowHeight="15" x14ac:dyDescent="0.25"/>
  <cols>
    <col min="1" max="1" width="10.5703125" style="1" bestFit="1" customWidth="1"/>
    <col min="2" max="2" width="5.85546875" style="1" bestFit="1" customWidth="1"/>
    <col min="3" max="3" width="5" style="1" bestFit="1" customWidth="1"/>
    <col min="4" max="4" width="5.85546875" style="1" bestFit="1" customWidth="1"/>
    <col min="5" max="5" width="9.28515625" style="1" bestFit="1" customWidth="1"/>
    <col min="6" max="6" width="9" style="1" customWidth="1"/>
    <col min="7" max="7" width="8.7109375" style="1" customWidth="1"/>
    <col min="8" max="8" width="13.7109375" style="1" bestFit="1" customWidth="1"/>
    <col min="9" max="16384" width="8.85546875" style="1"/>
  </cols>
  <sheetData>
    <row r="1" spans="1:10" ht="16.5" thickBot="1" x14ac:dyDescent="0.3">
      <c r="A1" s="123" t="s">
        <v>0</v>
      </c>
      <c r="B1" s="125" t="s">
        <v>1</v>
      </c>
      <c r="C1" s="126"/>
      <c r="D1" s="126"/>
      <c r="E1" s="127"/>
      <c r="F1" s="125" t="s">
        <v>2</v>
      </c>
      <c r="G1" s="127"/>
      <c r="H1" s="130" t="s">
        <v>3</v>
      </c>
      <c r="J1" s="2">
        <v>0.29166666666666669</v>
      </c>
    </row>
    <row r="2" spans="1:10" ht="16.5" thickBot="1" x14ac:dyDescent="0.3">
      <c r="A2" s="124"/>
      <c r="B2" s="165"/>
      <c r="C2" s="166"/>
      <c r="D2" s="166"/>
      <c r="E2" s="166"/>
      <c r="F2" s="62" t="s">
        <v>4</v>
      </c>
      <c r="G2" s="8" t="s">
        <v>5</v>
      </c>
      <c r="H2" s="167"/>
    </row>
    <row r="3" spans="1:10" x14ac:dyDescent="0.25">
      <c r="A3" s="50">
        <v>46023</v>
      </c>
      <c r="B3" s="54"/>
      <c r="C3" s="55">
        <v>2.0833333333333332E-2</v>
      </c>
      <c r="D3" s="56"/>
      <c r="E3" s="63">
        <f t="shared" ref="E3:E13" si="0">(D3-B3)-C3</f>
        <v>-2.0833333333333332E-2</v>
      </c>
      <c r="F3" s="60" t="str">
        <f>IF(E3&gt;$J$1,E3-$J$1,"")</f>
        <v/>
      </c>
      <c r="G3" s="75">
        <f>IF(E3&lt;$J$1,$J$1-E3,"")</f>
        <v>0.3125</v>
      </c>
      <c r="H3" s="67"/>
    </row>
    <row r="4" spans="1:10" x14ac:dyDescent="0.25">
      <c r="A4" s="47">
        <v>46024</v>
      </c>
      <c r="B4" s="57"/>
      <c r="C4" s="53">
        <v>2.0833333333333332E-2</v>
      </c>
      <c r="D4" s="52"/>
      <c r="E4" s="64">
        <f t="shared" si="0"/>
        <v>-2.0833333333333332E-2</v>
      </c>
      <c r="F4" s="11" t="str">
        <f>IF(E4&gt;$J$1,E4-$J$1,"")</f>
        <v/>
      </c>
      <c r="G4" s="76">
        <f>IF(E4&lt;$J$1,$J$1-E4,"")</f>
        <v>0.3125</v>
      </c>
      <c r="H4" s="68"/>
    </row>
    <row r="5" spans="1:10" x14ac:dyDescent="0.25">
      <c r="A5" s="47">
        <v>46027</v>
      </c>
      <c r="B5" s="57"/>
      <c r="C5" s="53">
        <v>2.0833333333333332E-2</v>
      </c>
      <c r="D5" s="52"/>
      <c r="E5" s="64">
        <f t="shared" si="0"/>
        <v>-2.0833333333333332E-2</v>
      </c>
      <c r="F5" s="11" t="str">
        <f t="shared" ref="F5:F24" si="1">IF(E5&gt;$J$1,E5-$J$1,"")</f>
        <v/>
      </c>
      <c r="G5" s="76">
        <f t="shared" ref="G5:G24" si="2">IF(E5&lt;$J$1,$J$1-E5,"")</f>
        <v>0.3125</v>
      </c>
      <c r="H5" s="68"/>
    </row>
    <row r="6" spans="1:10" x14ac:dyDescent="0.25">
      <c r="A6" s="47">
        <v>46028</v>
      </c>
      <c r="B6" s="57"/>
      <c r="C6" s="53">
        <v>2.0833333333333332E-2</v>
      </c>
      <c r="D6" s="52"/>
      <c r="E6" s="64">
        <f t="shared" si="0"/>
        <v>-2.0833333333333332E-2</v>
      </c>
      <c r="F6" s="11" t="str">
        <f t="shared" si="1"/>
        <v/>
      </c>
      <c r="G6" s="76">
        <f t="shared" si="2"/>
        <v>0.3125</v>
      </c>
      <c r="H6" s="68"/>
    </row>
    <row r="7" spans="1:10" x14ac:dyDescent="0.25">
      <c r="A7" s="47">
        <v>46029</v>
      </c>
      <c r="B7" s="57"/>
      <c r="C7" s="53">
        <v>2.0833333333333332E-2</v>
      </c>
      <c r="D7" s="52"/>
      <c r="E7" s="64">
        <f t="shared" si="0"/>
        <v>-2.0833333333333332E-2</v>
      </c>
      <c r="F7" s="11" t="str">
        <f t="shared" si="1"/>
        <v/>
      </c>
      <c r="G7" s="76">
        <f t="shared" si="2"/>
        <v>0.3125</v>
      </c>
      <c r="H7" s="68"/>
    </row>
    <row r="8" spans="1:10" x14ac:dyDescent="0.25">
      <c r="A8" s="47">
        <v>46030</v>
      </c>
      <c r="B8" s="57"/>
      <c r="C8" s="53">
        <v>2.0833333333333332E-2</v>
      </c>
      <c r="D8" s="52"/>
      <c r="E8" s="64">
        <f t="shared" si="0"/>
        <v>-2.0833333333333332E-2</v>
      </c>
      <c r="F8" s="11" t="str">
        <f t="shared" si="1"/>
        <v/>
      </c>
      <c r="G8" s="76">
        <f t="shared" si="2"/>
        <v>0.3125</v>
      </c>
      <c r="H8" s="68"/>
    </row>
    <row r="9" spans="1:10" x14ac:dyDescent="0.25">
      <c r="A9" s="47">
        <v>46031</v>
      </c>
      <c r="B9" s="57"/>
      <c r="C9" s="53">
        <v>2.0833333333333332E-2</v>
      </c>
      <c r="D9" s="52"/>
      <c r="E9" s="64">
        <f t="shared" si="0"/>
        <v>-2.0833333333333332E-2</v>
      </c>
      <c r="F9" s="11" t="str">
        <f t="shared" si="1"/>
        <v/>
      </c>
      <c r="G9" s="76">
        <f t="shared" si="2"/>
        <v>0.3125</v>
      </c>
      <c r="H9" s="68"/>
    </row>
    <row r="10" spans="1:10" x14ac:dyDescent="0.25">
      <c r="A10" s="47">
        <v>46034</v>
      </c>
      <c r="B10" s="57"/>
      <c r="C10" s="53">
        <v>2.0833333333333332E-2</v>
      </c>
      <c r="D10" s="52"/>
      <c r="E10" s="64">
        <f t="shared" si="0"/>
        <v>-2.0833333333333332E-2</v>
      </c>
      <c r="F10" s="11" t="str">
        <f t="shared" si="1"/>
        <v/>
      </c>
      <c r="G10" s="76">
        <f t="shared" si="2"/>
        <v>0.3125</v>
      </c>
      <c r="H10" s="68"/>
    </row>
    <row r="11" spans="1:10" x14ac:dyDescent="0.25">
      <c r="A11" s="47">
        <v>46035</v>
      </c>
      <c r="B11" s="57"/>
      <c r="C11" s="53">
        <v>2.0833333333333332E-2</v>
      </c>
      <c r="D11" s="52"/>
      <c r="E11" s="64">
        <f t="shared" si="0"/>
        <v>-2.0833333333333332E-2</v>
      </c>
      <c r="F11" s="11" t="str">
        <f t="shared" si="1"/>
        <v/>
      </c>
      <c r="G11" s="76">
        <f t="shared" si="2"/>
        <v>0.3125</v>
      </c>
      <c r="H11" s="68"/>
    </row>
    <row r="12" spans="1:10" x14ac:dyDescent="0.25">
      <c r="A12" s="47">
        <v>46036</v>
      </c>
      <c r="B12" s="57"/>
      <c r="C12" s="53">
        <v>2.0833333333333332E-2</v>
      </c>
      <c r="D12" s="52"/>
      <c r="E12" s="64">
        <f t="shared" si="0"/>
        <v>-2.0833333333333332E-2</v>
      </c>
      <c r="F12" s="11" t="str">
        <f t="shared" si="1"/>
        <v/>
      </c>
      <c r="G12" s="76">
        <f t="shared" si="2"/>
        <v>0.3125</v>
      </c>
      <c r="H12" s="68"/>
    </row>
    <row r="13" spans="1:10" x14ac:dyDescent="0.25">
      <c r="A13" s="47">
        <v>46037</v>
      </c>
      <c r="B13" s="57"/>
      <c r="C13" s="53">
        <v>2.0833333333333332E-2</v>
      </c>
      <c r="D13" s="52"/>
      <c r="E13" s="64">
        <f t="shared" si="0"/>
        <v>-2.0833333333333332E-2</v>
      </c>
      <c r="F13" s="11" t="str">
        <f t="shared" si="1"/>
        <v/>
      </c>
      <c r="G13" s="76">
        <f t="shared" si="2"/>
        <v>0.3125</v>
      </c>
      <c r="H13" s="68"/>
    </row>
    <row r="14" spans="1:10" ht="15" customHeight="1" x14ac:dyDescent="0.25">
      <c r="A14" s="47">
        <v>46038</v>
      </c>
      <c r="B14" s="58"/>
      <c r="C14" s="53">
        <v>2.0833333333333301E-2</v>
      </c>
      <c r="D14" s="46"/>
      <c r="E14" s="64">
        <f t="shared" ref="E14:E16" si="3">(D14-B14)-C14</f>
        <v>-2.0833333333333301E-2</v>
      </c>
      <c r="F14" s="11" t="str">
        <f t="shared" si="1"/>
        <v/>
      </c>
      <c r="G14" s="76">
        <f t="shared" si="2"/>
        <v>0.3125</v>
      </c>
      <c r="H14" s="69"/>
    </row>
    <row r="15" spans="1:10" ht="15.75" x14ac:dyDescent="0.25">
      <c r="A15" s="47">
        <v>46041</v>
      </c>
      <c r="B15" s="58"/>
      <c r="C15" s="53">
        <v>2.0833333333333301E-2</v>
      </c>
      <c r="D15" s="46"/>
      <c r="E15" s="64">
        <f t="shared" si="3"/>
        <v>-2.0833333333333301E-2</v>
      </c>
      <c r="F15" s="11" t="str">
        <f t="shared" si="1"/>
        <v/>
      </c>
      <c r="G15" s="76">
        <f t="shared" si="2"/>
        <v>0.3125</v>
      </c>
      <c r="H15" s="70"/>
    </row>
    <row r="16" spans="1:10" ht="15" customHeight="1" x14ac:dyDescent="0.25">
      <c r="A16" s="47">
        <v>46042</v>
      </c>
      <c r="B16" s="58"/>
      <c r="C16" s="53">
        <v>2.0833333333333301E-2</v>
      </c>
      <c r="D16" s="46"/>
      <c r="E16" s="64">
        <f t="shared" si="3"/>
        <v>-2.0833333333333301E-2</v>
      </c>
      <c r="F16" s="11" t="str">
        <f t="shared" si="1"/>
        <v/>
      </c>
      <c r="G16" s="76">
        <f t="shared" si="2"/>
        <v>0.3125</v>
      </c>
      <c r="H16" s="71"/>
    </row>
    <row r="17" spans="1:8" x14ac:dyDescent="0.25">
      <c r="A17" s="47">
        <v>46043</v>
      </c>
      <c r="B17" s="57"/>
      <c r="C17" s="53">
        <v>2.0833333333333301E-2</v>
      </c>
      <c r="D17" s="52"/>
      <c r="E17" s="64">
        <f>(D17-B17)-C17</f>
        <v>-2.0833333333333301E-2</v>
      </c>
      <c r="F17" s="11" t="str">
        <f t="shared" si="1"/>
        <v/>
      </c>
      <c r="G17" s="76">
        <f t="shared" si="2"/>
        <v>0.3125</v>
      </c>
      <c r="H17" s="68"/>
    </row>
    <row r="18" spans="1:8" x14ac:dyDescent="0.25">
      <c r="A18" s="47">
        <v>46044</v>
      </c>
      <c r="B18" s="57"/>
      <c r="C18" s="53">
        <v>2.0833333333333301E-2</v>
      </c>
      <c r="D18" s="52"/>
      <c r="E18" s="64">
        <f>(D18-B18)-C18</f>
        <v>-2.0833333333333301E-2</v>
      </c>
      <c r="F18" s="11" t="str">
        <f t="shared" si="1"/>
        <v/>
      </c>
      <c r="G18" s="76">
        <f t="shared" si="2"/>
        <v>0.3125</v>
      </c>
      <c r="H18" s="68"/>
    </row>
    <row r="19" spans="1:8" x14ac:dyDescent="0.25">
      <c r="A19" s="47">
        <v>46045</v>
      </c>
      <c r="B19" s="59"/>
      <c r="C19" s="53">
        <v>2.0833333333333301E-2</v>
      </c>
      <c r="D19" s="49"/>
      <c r="E19" s="64">
        <f t="shared" ref="E19:E24" si="4">(D19-B19)-C19</f>
        <v>-2.0833333333333301E-2</v>
      </c>
      <c r="F19" s="11" t="str">
        <f t="shared" si="1"/>
        <v/>
      </c>
      <c r="G19" s="76">
        <f t="shared" si="2"/>
        <v>0.3125</v>
      </c>
      <c r="H19" s="72"/>
    </row>
    <row r="20" spans="1:8" x14ac:dyDescent="0.25">
      <c r="A20" s="47">
        <v>46048</v>
      </c>
      <c r="B20" s="57"/>
      <c r="C20" s="53">
        <v>2.0833333333333301E-2</v>
      </c>
      <c r="D20" s="52"/>
      <c r="E20" s="64">
        <f t="shared" si="4"/>
        <v>-2.0833333333333301E-2</v>
      </c>
      <c r="F20" s="11" t="str">
        <f t="shared" si="1"/>
        <v/>
      </c>
      <c r="G20" s="76">
        <f t="shared" si="2"/>
        <v>0.3125</v>
      </c>
      <c r="H20" s="68"/>
    </row>
    <row r="21" spans="1:8" x14ac:dyDescent="0.25">
      <c r="A21" s="47">
        <v>46049</v>
      </c>
      <c r="B21" s="57"/>
      <c r="C21" s="53">
        <v>2.0833333333333301E-2</v>
      </c>
      <c r="D21" s="52"/>
      <c r="E21" s="64">
        <f t="shared" si="4"/>
        <v>-2.0833333333333301E-2</v>
      </c>
      <c r="F21" s="11" t="str">
        <f t="shared" si="1"/>
        <v/>
      </c>
      <c r="G21" s="76">
        <f t="shared" si="2"/>
        <v>0.3125</v>
      </c>
      <c r="H21" s="68"/>
    </row>
    <row r="22" spans="1:8" x14ac:dyDescent="0.25">
      <c r="A22" s="47">
        <v>46050</v>
      </c>
      <c r="B22" s="57"/>
      <c r="C22" s="53">
        <v>2.0833333333333301E-2</v>
      </c>
      <c r="D22" s="52"/>
      <c r="E22" s="64">
        <f t="shared" si="4"/>
        <v>-2.0833333333333301E-2</v>
      </c>
      <c r="F22" s="11" t="str">
        <f t="shared" si="1"/>
        <v/>
      </c>
      <c r="G22" s="76">
        <f t="shared" si="2"/>
        <v>0.3125</v>
      </c>
      <c r="H22" s="68"/>
    </row>
    <row r="23" spans="1:8" x14ac:dyDescent="0.25">
      <c r="A23" s="47">
        <v>46051</v>
      </c>
      <c r="B23" s="57"/>
      <c r="C23" s="53">
        <v>2.0833333333333301E-2</v>
      </c>
      <c r="D23" s="52"/>
      <c r="E23" s="64">
        <f t="shared" si="4"/>
        <v>-2.0833333333333301E-2</v>
      </c>
      <c r="F23" s="11" t="str">
        <f t="shared" si="1"/>
        <v/>
      </c>
      <c r="G23" s="76">
        <f t="shared" si="2"/>
        <v>0.3125</v>
      </c>
      <c r="H23" s="68"/>
    </row>
    <row r="24" spans="1:8" ht="15.75" thickBot="1" x14ac:dyDescent="0.3">
      <c r="A24" s="51">
        <v>46052</v>
      </c>
      <c r="B24" s="61"/>
      <c r="C24" s="65">
        <v>2.0833333333333301E-2</v>
      </c>
      <c r="D24" s="48"/>
      <c r="E24" s="64">
        <f t="shared" si="4"/>
        <v>-2.0833333333333301E-2</v>
      </c>
      <c r="F24" s="20" t="str">
        <f t="shared" si="1"/>
        <v/>
      </c>
      <c r="G24" s="78">
        <f t="shared" si="2"/>
        <v>0.3125</v>
      </c>
      <c r="H24" s="73"/>
    </row>
    <row r="25" spans="1:8" ht="15.75" thickBot="1" x14ac:dyDescent="0.3">
      <c r="A25" s="45"/>
      <c r="B25" s="132" t="s">
        <v>7</v>
      </c>
      <c r="C25" s="133"/>
      <c r="D25" s="162"/>
      <c r="E25" s="66">
        <f>SUM(E3:E24)</f>
        <v>-0.45833333333333315</v>
      </c>
      <c r="F25" s="77">
        <f>SUM(F3:F24)</f>
        <v>0</v>
      </c>
      <c r="G25" s="34">
        <f>SUM(G3:G24)</f>
        <v>6.875</v>
      </c>
      <c r="H25" s="74">
        <f>SUM(H3:H24,)</f>
        <v>0</v>
      </c>
    </row>
    <row r="26" spans="1:8" ht="15.75" thickBot="1" x14ac:dyDescent="0.3">
      <c r="A26" s="45"/>
      <c r="D26" s="163" t="s">
        <v>10</v>
      </c>
      <c r="E26" s="164"/>
      <c r="F26" s="83" t="str">
        <f>IF(F25-G25&gt;0,F25-G25,"")</f>
        <v/>
      </c>
      <c r="G26" s="85">
        <f>IF(F25-G25&lt;0,G25-F25,"")</f>
        <v>6.875</v>
      </c>
      <c r="H26" s="17"/>
    </row>
    <row r="27" spans="1:8" x14ac:dyDescent="0.25">
      <c r="A27" s="45"/>
      <c r="D27" s="168" t="s">
        <v>16</v>
      </c>
      <c r="E27" s="169"/>
      <c r="F27" s="84" cm="1">
        <f t="array" aca="1" ref="F27" ca="1">_xlfn.SWITCH(F26=0,F27="","",F26-H25&gt;0,F26-H25)</f>
        <v>0</v>
      </c>
      <c r="G27" s="82" cm="1">
        <f t="array" aca="1" ref="G27" ca="1">_xlfn.SWITCH(F26=0,G27="",F26-H25&lt;0,H25-F26)</f>
        <v>0</v>
      </c>
    </row>
    <row r="28" spans="1:8" ht="15.75" thickBot="1" x14ac:dyDescent="0.3">
      <c r="D28" s="170"/>
      <c r="E28" s="171"/>
      <c r="G28" s="80">
        <f>IF(G26="","",(H25+G26))</f>
        <v>6.875</v>
      </c>
    </row>
    <row r="29" spans="1:8" ht="15.75" thickBot="1" x14ac:dyDescent="0.3">
      <c r="G29" s="17"/>
    </row>
    <row r="30" spans="1:8" ht="18.75" thickBot="1" x14ac:dyDescent="0.3">
      <c r="A30" s="119" t="s">
        <v>14</v>
      </c>
      <c r="B30" s="120"/>
      <c r="C30" s="120"/>
      <c r="D30" s="120"/>
      <c r="E30" s="120"/>
      <c r="F30" s="120"/>
      <c r="G30" s="120"/>
      <c r="H30" s="121"/>
    </row>
    <row r="32" spans="1:8" ht="15.75" x14ac:dyDescent="0.25">
      <c r="A32" s="122" t="s">
        <v>21</v>
      </c>
      <c r="B32" s="122"/>
      <c r="C32" s="122"/>
      <c r="D32" s="122"/>
      <c r="E32" s="122"/>
      <c r="F32" s="122"/>
    </row>
    <row r="34" spans="1:6" ht="15.75" x14ac:dyDescent="0.25">
      <c r="A34" s="122" t="s">
        <v>20</v>
      </c>
      <c r="B34" s="122"/>
      <c r="C34" s="122"/>
      <c r="D34" s="122"/>
      <c r="E34" s="122"/>
      <c r="F34" s="122"/>
    </row>
  </sheetData>
  <mergeCells count="10">
    <mergeCell ref="D27:E28"/>
    <mergeCell ref="A30:H30"/>
    <mergeCell ref="A32:F32"/>
    <mergeCell ref="A34:F34"/>
    <mergeCell ref="A1:A2"/>
    <mergeCell ref="B1:E2"/>
    <mergeCell ref="F1:G1"/>
    <mergeCell ref="H1:H2"/>
    <mergeCell ref="B25:D25"/>
    <mergeCell ref="D26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Déc 25</vt:lpstr>
      <vt:lpstr>Janv 26</vt:lpstr>
      <vt:lpstr>Fév 26</vt:lpstr>
      <vt:lpstr>Mars 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Rebout</dc:creator>
  <cp:lastModifiedBy>JieL</cp:lastModifiedBy>
  <dcterms:created xsi:type="dcterms:W3CDTF">2025-12-30T22:30:28Z</dcterms:created>
  <dcterms:modified xsi:type="dcterms:W3CDTF">2026-02-17T18:36:20Z</dcterms:modified>
</cp:coreProperties>
</file>