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showObjects="none" codeName="ThisWorkbook"/>
  <mc:AlternateContent xmlns:mc="http://schemas.openxmlformats.org/markup-compatibility/2006">
    <mc:Choice Requires="x15">
      <x15ac:absPath xmlns:x15ac="http://schemas.microsoft.com/office/spreadsheetml/2010/11/ac" url="C:\Users\david.betton\Desktop\"/>
    </mc:Choice>
  </mc:AlternateContent>
  <xr:revisionPtr revIDLastSave="0" documentId="13_ncr:1_{008C037C-89FB-4211-AC2B-4A282E63B523}" xr6:coauthVersionLast="47" xr6:coauthVersionMax="47" xr10:uidLastSave="{00000000-0000-0000-0000-000000000000}"/>
  <bookViews>
    <workbookView xWindow="-120" yWindow="-120" windowWidth="25440" windowHeight="15390" tabRatio="459" xr2:uid="{00000000-000D-0000-FFFF-FFFF00000000}"/>
  </bookViews>
  <sheets>
    <sheet name="Planning" sheetId="252" r:id="rId1"/>
  </sheets>
  <externalReferences>
    <externalReference r:id="rId2"/>
  </externalReferences>
  <calcPr calcId="191029"/>
  <customWorkbookViews>
    <customWorkbookView name="AT1*" guid="{833A0A9F-EBD8-411A-8680-073A86B9D389}" maximized="1" windowWidth="1676" windowHeight="821" activeSheetId="194"/>
    <customWorkbookView name="AT1" guid="{09D649BA-98B6-4990-B8A8-6A5685ABC757}" maximized="1" windowWidth="1676" windowHeight="821" activeSheetId="19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252" l="1" a="1"/>
  <c r="I28" i="252"/>
  <c r="I9" i="252" a="1"/>
  <c r="I9" i="252"/>
  <c r="I23" i="252" l="1"/>
  <c r="I22" i="252" a="1"/>
  <c r="I22" i="252"/>
  <c r="I24" i="252" a="1"/>
  <c r="I24" i="252"/>
  <c r="I10" i="252" a="1"/>
  <c r="I10" i="252"/>
  <c r="I11" i="252" a="1"/>
  <c r="I11" i="252"/>
  <c r="I12" i="252" a="1"/>
  <c r="I12" i="252"/>
  <c r="I13" i="252" a="1"/>
  <c r="I13" i="252"/>
  <c r="I14" i="252" a="1"/>
  <c r="I14" i="252"/>
  <c r="I15" i="252" a="1"/>
  <c r="I15" i="252"/>
  <c r="I16" i="252" a="1"/>
  <c r="I16" i="252"/>
  <c r="I17" i="252" a="1"/>
  <c r="I17" i="252"/>
  <c r="I18" i="252" a="1"/>
  <c r="I18" i="252"/>
  <c r="I19" i="252" a="1"/>
  <c r="I19" i="252"/>
  <c r="I20" i="252" a="1"/>
  <c r="I20" i="252"/>
  <c r="I21" i="252" a="1"/>
  <c r="I21" i="252"/>
  <c r="I25" i="252" a="1"/>
  <c r="I25" i="252"/>
  <c r="I26" i="252" a="1"/>
  <c r="I26" i="252"/>
  <c r="I27" i="252" a="1"/>
  <c r="I27" i="252"/>
  <c r="AU3" i="252" l="1"/>
  <c r="AN7" i="252" l="1"/>
  <c r="J7" i="252"/>
  <c r="K7" i="252" s="1"/>
  <c r="L7" i="252" s="1"/>
  <c r="M7" i="252" s="1"/>
  <c r="N7" i="252" s="1"/>
  <c r="O7" i="252" s="1"/>
  <c r="P7" i="252" s="1"/>
  <c r="Q7" i="252" s="1"/>
  <c r="R7" i="252" s="1"/>
  <c r="S7" i="252" s="1"/>
  <c r="T7" i="252" s="1"/>
  <c r="U7" i="252" s="1"/>
  <c r="V7" i="252" s="1"/>
  <c r="W7" i="252" s="1"/>
  <c r="X7" i="252" s="1"/>
  <c r="Y7" i="252" s="1"/>
  <c r="Z7" i="252" s="1"/>
  <c r="AA7" i="252" s="1"/>
  <c r="AB7" i="252" s="1"/>
  <c r="AC7" i="252" s="1"/>
  <c r="AD7" i="252" s="1"/>
  <c r="AE7" i="252" s="1"/>
  <c r="AF7" i="252" s="1"/>
  <c r="AG7" i="252" s="1"/>
  <c r="AH7" i="252" s="1"/>
  <c r="AI7" i="252" s="1"/>
  <c r="AJ7" i="252" s="1"/>
  <c r="AK7" i="252" s="1"/>
  <c r="AL7" i="252" s="1"/>
  <c r="AM7" i="252" s="1"/>
  <c r="AN5" i="252"/>
  <c r="AM5" i="252"/>
  <c r="AL5" i="252"/>
  <c r="AK5" i="252"/>
  <c r="AJ5" i="252"/>
  <c r="AI5" i="252"/>
  <c r="AH5" i="252"/>
  <c r="AG5" i="252"/>
  <c r="AF5" i="252"/>
  <c r="AE5" i="252"/>
  <c r="AD5" i="252"/>
  <c r="AC5" i="252"/>
  <c r="AB5" i="252"/>
  <c r="AA5" i="252"/>
  <c r="Z5" i="252"/>
  <c r="Y5" i="252"/>
  <c r="X5" i="252"/>
  <c r="W5" i="252"/>
  <c r="V5" i="252"/>
  <c r="U5" i="252"/>
  <c r="T5" i="252"/>
  <c r="S5" i="252"/>
  <c r="R5" i="252"/>
  <c r="Q5" i="252"/>
  <c r="P5" i="252"/>
  <c r="O5" i="252"/>
  <c r="N5" i="252"/>
  <c r="M5" i="252"/>
  <c r="L5" i="252"/>
  <c r="K5" i="252"/>
  <c r="J5" i="252"/>
  <c r="AU5" i="252" s="1"/>
  <c r="AO4" i="252"/>
  <c r="AN4" i="252"/>
  <c r="AL4" i="252"/>
  <c r="AK4" i="252"/>
  <c r="AJ4" i="252"/>
  <c r="AI4" i="252"/>
  <c r="AH4" i="252"/>
  <c r="AG4" i="252"/>
  <c r="AF4" i="252"/>
  <c r="AE4" i="252"/>
  <c r="AD4" i="252"/>
  <c r="AC4" i="252"/>
  <c r="AB4" i="252"/>
  <c r="AA4" i="252"/>
  <c r="Z4" i="252"/>
  <c r="Y4" i="252"/>
  <c r="X4" i="252"/>
  <c r="W4" i="252"/>
  <c r="V4" i="252"/>
  <c r="U4" i="252"/>
  <c r="T4" i="252"/>
  <c r="S4" i="252"/>
  <c r="R4" i="252"/>
  <c r="Q4" i="252"/>
  <c r="P4" i="252"/>
  <c r="O4" i="252"/>
  <c r="N4" i="252"/>
  <c r="M4" i="252"/>
  <c r="L4" i="252"/>
  <c r="K4" i="252"/>
  <c r="J4" i="252"/>
  <c r="AP4" i="252" s="1"/>
  <c r="AV3" i="252"/>
  <c r="AN3" i="252"/>
  <c r="AM3" i="252"/>
  <c r="AL3" i="252"/>
  <c r="AK3" i="252"/>
  <c r="AJ3" i="252"/>
  <c r="AI3" i="252"/>
  <c r="AH3" i="252"/>
  <c r="AG3" i="252"/>
  <c r="AF3" i="252"/>
  <c r="AE3" i="252"/>
  <c r="AD3" i="252"/>
  <c r="AC3" i="252"/>
  <c r="AB3" i="252"/>
  <c r="AA3" i="252"/>
  <c r="Z3" i="252"/>
  <c r="Y3" i="252"/>
  <c r="X3" i="252"/>
  <c r="W3" i="252"/>
  <c r="V3" i="252"/>
  <c r="U3" i="252"/>
  <c r="T3" i="252"/>
  <c r="S3" i="252"/>
  <c r="R3" i="252"/>
  <c r="Q3" i="252"/>
  <c r="P3" i="252"/>
  <c r="O3" i="252"/>
  <c r="N3" i="252"/>
  <c r="M3" i="252"/>
  <c r="L3" i="252"/>
  <c r="K3" i="252"/>
  <c r="J3" i="252"/>
  <c r="AP3" i="252" s="1"/>
  <c r="AN2" i="252"/>
  <c r="AL2" i="252"/>
  <c r="AK2" i="252"/>
  <c r="AJ2" i="252"/>
  <c r="AI2" i="252"/>
  <c r="AH2" i="252"/>
  <c r="AG2" i="252"/>
  <c r="AF2" i="252"/>
  <c r="AE2" i="252"/>
  <c r="AD2" i="252"/>
  <c r="AC2" i="252"/>
  <c r="AB2" i="252"/>
  <c r="AA2" i="252"/>
  <c r="Z2" i="252"/>
  <c r="Y2" i="252"/>
  <c r="X2" i="252"/>
  <c r="W2" i="252"/>
  <c r="V2" i="252"/>
  <c r="U2" i="252"/>
  <c r="T2" i="252"/>
  <c r="S2" i="252"/>
  <c r="R2" i="252"/>
  <c r="Q2" i="252"/>
  <c r="P2" i="252"/>
  <c r="O2" i="252"/>
  <c r="N2" i="252"/>
  <c r="M2" i="252"/>
  <c r="L2" i="252"/>
  <c r="K2" i="252"/>
  <c r="J2" i="252"/>
  <c r="AP2" i="25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dbosio</author>
    <author>Serveur Windows 2003 CEGID</author>
    <author>ordo</author>
    <author>VIEIRA, Jonathan</author>
  </authors>
  <commentList>
    <comment ref="AI1" authorId="0" shapeId="0" xr:uid="{36215412-B300-4545-90A5-19CAEECB1CEA}">
      <text>
        <r>
          <rPr>
            <b/>
            <sz val="8"/>
            <color indexed="81"/>
            <rFont val="Tahoma"/>
            <family val="2"/>
          </rPr>
          <t>MAJ :</t>
        </r>
        <r>
          <rPr>
            <sz val="8"/>
            <color indexed="81"/>
            <rFont val="Tahoma"/>
            <family val="2"/>
          </rPr>
          <t xml:space="preserve">
Entrer le 1er jour du mois</t>
        </r>
      </text>
    </comment>
    <comment ref="B5" authorId="1" shapeId="0" xr:uid="{AB5DDC02-7E72-43D4-A389-79A17EE9C2A6}">
      <text>
        <r>
          <rPr>
            <b/>
            <sz val="8"/>
            <color indexed="81"/>
            <rFont val="Tahoma"/>
            <family val="2"/>
          </rPr>
          <t>MAJ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U5" authorId="1" shapeId="0" xr:uid="{C1487B42-95B2-4B5B-BCB1-0EC3C43502AD}">
      <text>
        <r>
          <rPr>
            <b/>
            <sz val="8"/>
            <color indexed="81"/>
            <rFont val="Tahoma"/>
            <family val="2"/>
          </rPr>
          <t>MAJ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2" shapeId="0" xr:uid="{C183A0DB-7701-4EDE-83B1-738F88B25C53}">
      <text>
        <r>
          <rPr>
            <b/>
            <sz val="8"/>
            <color indexed="81"/>
            <rFont val="Tahoma"/>
            <family val="2"/>
          </rPr>
          <t>Vis Ø 60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H16" authorId="3" shapeId="0" xr:uid="{0A815503-8E05-4062-A3EA-B490F9965A30}">
      <text>
        <r>
          <rPr>
            <b/>
            <sz val="9"/>
            <color indexed="81"/>
            <rFont val="Tahoma"/>
            <family val="2"/>
          </rPr>
          <t>VIEIRA, Jonathan:</t>
        </r>
        <r>
          <rPr>
            <sz val="9"/>
            <color indexed="81"/>
            <rFont val="Tahoma"/>
            <family val="2"/>
          </rPr>
          <t xml:space="preserve">
ETALONNAGE MACHINE</t>
        </r>
      </text>
    </comment>
    <comment ref="B20" authorId="2" shapeId="0" xr:uid="{7162FF7F-C665-4BCA-8B3C-05569E8A80E8}">
      <text>
        <r>
          <rPr>
            <b/>
            <sz val="8"/>
            <color indexed="81"/>
            <rFont val="Tahoma"/>
            <family val="2"/>
          </rPr>
          <t xml:space="preserve">Vis Ø 40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7" authorId="2" shapeId="0" xr:uid="{2290B8F9-C497-4196-B675-D32E8700C67A}">
      <text>
        <r>
          <rPr>
            <b/>
            <sz val="8"/>
            <color indexed="81"/>
            <rFont val="Tahoma"/>
            <family val="2"/>
          </rPr>
          <t>Vis Ø 30
Vis Ø 18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<sst xmlns="http://schemas.openxmlformats.org/spreadsheetml/2006/main" count="92" uniqueCount="47">
  <si>
    <t>.</t>
  </si>
  <si>
    <t>PLANNING MENSUEL - Mois de:</t>
  </si>
  <si>
    <t>Montages:</t>
  </si>
  <si>
    <t>At.</t>
  </si>
  <si>
    <t>Moule</t>
  </si>
  <si>
    <t>Nb j.</t>
  </si>
  <si>
    <t>Produits</t>
  </si>
  <si>
    <t>OP</t>
  </si>
  <si>
    <t>Tps tot. (H)</t>
  </si>
  <si>
    <t>Tps ouv. (H)</t>
  </si>
  <si>
    <t>TSE (%)</t>
  </si>
  <si>
    <t>Min=85%</t>
  </si>
  <si>
    <t>Max=95%</t>
  </si>
  <si>
    <t>N° OF</t>
  </si>
  <si>
    <t>X</t>
  </si>
  <si>
    <t>ATELIER 1</t>
  </si>
  <si>
    <t>Départ</t>
  </si>
  <si>
    <t>Semaines</t>
  </si>
  <si>
    <t>560.510.1</t>
  </si>
  <si>
    <t>Presses:</t>
  </si>
  <si>
    <t>Besoin opé:</t>
  </si>
  <si>
    <t>Nb pr.</t>
  </si>
  <si>
    <t>Départ 2</t>
  </si>
  <si>
    <t>OF soldé</t>
  </si>
  <si>
    <t>Ø vis</t>
  </si>
  <si>
    <t>BOUCHON PROTECTION ROUGE</t>
  </si>
  <si>
    <t>Départ 3</t>
  </si>
  <si>
    <t>F2141800623</t>
  </si>
  <si>
    <t>Code article</t>
  </si>
  <si>
    <t>Tx service client</t>
  </si>
  <si>
    <t>F2142400455</t>
  </si>
  <si>
    <t>F2142400478</t>
  </si>
  <si>
    <t>F2142400575</t>
  </si>
  <si>
    <t>F2142400654</t>
  </si>
  <si>
    <t>F2142400655</t>
  </si>
  <si>
    <t>F2142400682</t>
  </si>
  <si>
    <t>F2142400689</t>
  </si>
  <si>
    <t>F2142400718</t>
  </si>
  <si>
    <t>F2142400727</t>
  </si>
  <si>
    <t>F2142400728</t>
  </si>
  <si>
    <t>F2142400729</t>
  </si>
  <si>
    <t>F2142400730</t>
  </si>
  <si>
    <t>PRODUIT A</t>
  </si>
  <si>
    <t>PRODUIT B VERSION A</t>
  </si>
  <si>
    <t>PRODUIT B VERSION B</t>
  </si>
  <si>
    <t>PRODUIT C</t>
  </si>
  <si>
    <t>Charge 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</si>
</sst>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/m;@"/>
    <numFmt numFmtId="165" formatCode="0.0"/>
    <numFmt numFmtId="166" formatCode="_-* #,##0.00\ [$€]_-;\-* #,##0.00\ [$€]_-;_-* &quot;-&quot;??\ [$€]_-;_-@_-"/>
    <numFmt numFmtId="167" formatCode="[$-40C]mmmm\-yyyy;@"/>
    <numFmt numFmtId="168" formatCode="d;@"/>
    <numFmt numFmtId="169" formatCode="0.0%"/>
    <numFmt numFmtId="170" formatCode="0.000"/>
  </numFmts>
  <fonts count="2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sz val="10"/>
      <color indexed="14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sz val="8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20"/>
      <name val="Arial"/>
      <family val="2"/>
    </font>
    <font>
      <b/>
      <sz val="18"/>
      <name val="Arial"/>
      <family val="2"/>
    </font>
    <font>
      <u/>
      <sz val="10"/>
      <name val="Arial"/>
      <family val="2"/>
    </font>
    <font>
      <b/>
      <sz val="4"/>
      <color indexed="14"/>
      <name val="Arial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sz val="7"/>
      <color rgb="FFFF0000"/>
      <name val="Arial"/>
      <family val="2"/>
    </font>
    <font>
      <b/>
      <sz val="8"/>
      <color rgb="FF00B050"/>
      <name val="Arial"/>
      <family val="2"/>
    </font>
    <font>
      <sz val="7"/>
      <color rgb="FF00B050"/>
      <name val="Arial"/>
      <family val="2"/>
    </font>
    <font>
      <b/>
      <sz val="10"/>
      <color rgb="FF00B05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"/>
      <color rgb="FF00B0F0"/>
      <name val="Arial"/>
      <family val="2"/>
    </font>
    <font>
      <b/>
      <sz val="8"/>
      <color rgb="FF00B0F0"/>
      <name val="Arial"/>
      <family val="2"/>
    </font>
    <font>
      <sz val="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65"/>
        <bgColor indexed="10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1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10"/>
      </patternFill>
    </fill>
    <fill>
      <patternFill patternType="solid">
        <fgColor rgb="FFCC9CCC"/>
        <bgColor indexed="64"/>
      </patternFill>
    </fill>
    <fill>
      <patternFill patternType="solid">
        <fgColor rgb="FF0070C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23"/>
      </top>
      <bottom style="hair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23"/>
      </top>
      <bottom style="thin">
        <color indexed="64"/>
      </bottom>
      <diagonal/>
    </border>
  </borders>
  <cellStyleXfs count="2">
    <xf numFmtId="0" fontId="0" fillId="0" borderId="0"/>
    <xf numFmtId="166" fontId="2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0" applyFont="1"/>
    <xf numFmtId="0" fontId="4" fillId="0" borderId="8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4" fillId="0" borderId="17" xfId="0" applyFont="1" applyBorder="1"/>
    <xf numFmtId="0" fontId="4" fillId="0" borderId="19" xfId="0" applyFont="1" applyBorder="1"/>
    <xf numFmtId="0" fontId="4" fillId="0" borderId="9" xfId="0" applyFont="1" applyBorder="1"/>
    <xf numFmtId="0" fontId="4" fillId="0" borderId="20" xfId="0" applyFont="1" applyBorder="1"/>
    <xf numFmtId="164" fontId="5" fillId="0" borderId="7" xfId="0" applyNumberFormat="1" applyFont="1" applyBorder="1" applyAlignment="1">
      <alignment horizontal="right" vertical="center"/>
    </xf>
    <xf numFmtId="0" fontId="4" fillId="0" borderId="1" xfId="0" applyFont="1" applyBorder="1"/>
    <xf numFmtId="0" fontId="4" fillId="0" borderId="0" xfId="0" applyFont="1"/>
    <xf numFmtId="165" fontId="4" fillId="0" borderId="8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4" fillId="0" borderId="29" xfId="0" applyFont="1" applyBorder="1"/>
    <xf numFmtId="0" fontId="3" fillId="0" borderId="4" xfId="0" applyFont="1" applyBorder="1" applyAlignment="1">
      <alignment vertical="center"/>
    </xf>
    <xf numFmtId="0" fontId="7" fillId="0" borderId="0" xfId="0" applyFont="1"/>
    <xf numFmtId="165" fontId="4" fillId="0" borderId="2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15" fillId="0" borderId="0" xfId="0" applyFont="1" applyAlignment="1">
      <alignment horizontal="center"/>
    </xf>
    <xf numFmtId="164" fontId="3" fillId="0" borderId="8" xfId="0" applyNumberFormat="1" applyFont="1" applyBorder="1" applyAlignment="1">
      <alignment horizontal="right" vertical="center"/>
    </xf>
    <xf numFmtId="164" fontId="3" fillId="0" borderId="21" xfId="0" applyNumberFormat="1" applyFont="1" applyBorder="1" applyAlignment="1">
      <alignment horizontal="right" vertical="center"/>
    </xf>
    <xf numFmtId="168" fontId="5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 textRotation="255"/>
    </xf>
    <xf numFmtId="0" fontId="8" fillId="0" borderId="8" xfId="0" applyFont="1" applyBorder="1" applyAlignment="1">
      <alignment horizontal="right" vertical="center"/>
    </xf>
    <xf numFmtId="168" fontId="5" fillId="3" borderId="1" xfId="0" applyNumberFormat="1" applyFont="1" applyFill="1" applyBorder="1" applyAlignment="1">
      <alignment horizontal="center" vertical="center"/>
    </xf>
    <xf numFmtId="168" fontId="5" fillId="4" borderId="1" xfId="0" applyNumberFormat="1" applyFont="1" applyFill="1" applyBorder="1" applyAlignment="1">
      <alignment horizontal="center" vertical="center"/>
    </xf>
    <xf numFmtId="164" fontId="5" fillId="5" borderId="14" xfId="0" applyNumberFormat="1" applyFont="1" applyFill="1" applyBorder="1" applyAlignment="1">
      <alignment horizontal="right" vertical="center"/>
    </xf>
    <xf numFmtId="168" fontId="5" fillId="8" borderId="1" xfId="0" applyNumberFormat="1" applyFont="1" applyFill="1" applyBorder="1" applyAlignment="1">
      <alignment horizontal="center" vertical="center"/>
    </xf>
    <xf numFmtId="165" fontId="3" fillId="0" borderId="0" xfId="0" applyNumberFormat="1" applyFont="1"/>
    <xf numFmtId="165" fontId="3" fillId="6" borderId="31" xfId="0" applyNumberFormat="1" applyFont="1" applyFill="1" applyBorder="1" applyAlignment="1">
      <alignment horizontal="right"/>
    </xf>
    <xf numFmtId="165" fontId="3" fillId="6" borderId="31" xfId="0" applyNumberFormat="1" applyFont="1" applyFill="1" applyBorder="1"/>
    <xf numFmtId="165" fontId="3" fillId="6" borderId="31" xfId="0" applyNumberFormat="1" applyFont="1" applyFill="1" applyBorder="1" applyAlignment="1">
      <alignment horizontal="center"/>
    </xf>
    <xf numFmtId="165" fontId="3" fillId="6" borderId="3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18" fillId="0" borderId="21" xfId="0" applyNumberFormat="1" applyFont="1" applyBorder="1" applyAlignment="1">
      <alignment horizontal="right" vertical="center"/>
    </xf>
    <xf numFmtId="164" fontId="18" fillId="0" borderId="3" xfId="0" applyNumberFormat="1" applyFont="1" applyBorder="1" applyAlignment="1">
      <alignment horizontal="right" vertical="center"/>
    </xf>
    <xf numFmtId="168" fontId="5" fillId="11" borderId="1" xfId="0" applyNumberFormat="1" applyFont="1" applyFill="1" applyBorder="1" applyAlignment="1">
      <alignment horizontal="center" vertical="center"/>
    </xf>
    <xf numFmtId="168" fontId="5" fillId="10" borderId="1" xfId="0" applyNumberFormat="1" applyFont="1" applyFill="1" applyBorder="1" applyAlignment="1">
      <alignment horizontal="center" vertical="center"/>
    </xf>
    <xf numFmtId="165" fontId="3" fillId="6" borderId="0" xfId="0" applyNumberFormat="1" applyFont="1" applyFill="1" applyAlignment="1">
      <alignment horizontal="center" vertical="center"/>
    </xf>
    <xf numFmtId="164" fontId="5" fillId="5" borderId="0" xfId="0" applyNumberFormat="1" applyFont="1" applyFill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0" fontId="4" fillId="0" borderId="1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11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165" fontId="4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" fillId="0" borderId="23" xfId="0" applyFont="1" applyBorder="1"/>
    <xf numFmtId="0" fontId="1" fillId="2" borderId="23" xfId="0" applyFont="1" applyFill="1" applyBorder="1"/>
    <xf numFmtId="0" fontId="4" fillId="7" borderId="33" xfId="0" applyFont="1" applyFill="1" applyBorder="1" applyAlignment="1">
      <alignment horizontal="right"/>
    </xf>
    <xf numFmtId="0" fontId="4" fillId="7" borderId="31" xfId="0" applyFont="1" applyFill="1" applyBorder="1" applyAlignment="1">
      <alignment horizontal="right"/>
    </xf>
    <xf numFmtId="0" fontId="4" fillId="7" borderId="31" xfId="0" applyFont="1" applyFill="1" applyBorder="1"/>
    <xf numFmtId="0" fontId="4" fillId="7" borderId="31" xfId="0" applyFont="1" applyFill="1" applyBorder="1" applyAlignment="1">
      <alignment horizontal="center"/>
    </xf>
    <xf numFmtId="165" fontId="4" fillId="7" borderId="31" xfId="0" applyNumberFormat="1" applyFont="1" applyFill="1" applyBorder="1" applyAlignment="1">
      <alignment horizontal="right" vertical="center"/>
    </xf>
    <xf numFmtId="0" fontId="4" fillId="7" borderId="31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1" fillId="2" borderId="24" xfId="0" applyFont="1" applyFill="1" applyBorder="1"/>
    <xf numFmtId="0" fontId="4" fillId="5" borderId="14" xfId="0" applyFont="1" applyFill="1" applyBorder="1" applyAlignment="1">
      <alignment horizontal="right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4" xfId="0" applyFont="1" applyFill="1" applyBorder="1"/>
    <xf numFmtId="0" fontId="4" fillId="5" borderId="14" xfId="0" applyFont="1" applyFill="1" applyBorder="1" applyAlignment="1">
      <alignment horizontal="center"/>
    </xf>
    <xf numFmtId="165" fontId="4" fillId="5" borderId="14" xfId="0" applyNumberFormat="1" applyFont="1" applyFill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1" fillId="0" borderId="0" xfId="0" applyFont="1"/>
    <xf numFmtId="165" fontId="4" fillId="0" borderId="3" xfId="0" applyNumberFormat="1" applyFont="1" applyBorder="1" applyAlignment="1">
      <alignment horizontal="center" vertical="center"/>
    </xf>
    <xf numFmtId="0" fontId="6" fillId="0" borderId="0" xfId="0" applyFont="1"/>
    <xf numFmtId="0" fontId="1" fillId="0" borderId="0" xfId="0" applyFont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165" fontId="4" fillId="0" borderId="30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65" fontId="4" fillId="0" borderId="0" xfId="0" applyNumberFormat="1" applyFont="1"/>
    <xf numFmtId="164" fontId="2" fillId="0" borderId="0" xfId="0" applyNumberFormat="1" applyFont="1" applyAlignment="1">
      <alignment horizontal="right"/>
    </xf>
    <xf numFmtId="0" fontId="4" fillId="0" borderId="17" xfId="0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168" fontId="5" fillId="0" borderId="2" xfId="0" applyNumberFormat="1" applyFont="1" applyBorder="1" applyAlignment="1">
      <alignment horizontal="center" vertical="center"/>
    </xf>
    <xf numFmtId="0" fontId="17" fillId="0" borderId="0" xfId="0" applyFont="1"/>
    <xf numFmtId="164" fontId="20" fillId="0" borderId="3" xfId="0" applyNumberFormat="1" applyFont="1" applyBorder="1" applyAlignment="1">
      <alignment horizontal="right" vertical="center"/>
    </xf>
    <xf numFmtId="164" fontId="20" fillId="0" borderId="6" xfId="0" applyNumberFormat="1" applyFont="1" applyBorder="1" applyAlignment="1">
      <alignment horizontal="right" vertical="center"/>
    </xf>
    <xf numFmtId="164" fontId="20" fillId="0" borderId="21" xfId="0" applyNumberFormat="1" applyFont="1" applyBorder="1" applyAlignment="1">
      <alignment horizontal="right" vertical="center"/>
    </xf>
    <xf numFmtId="164" fontId="5" fillId="0" borderId="8" xfId="0" applyNumberFormat="1" applyFont="1" applyBorder="1" applyAlignment="1">
      <alignment horizontal="right" vertical="center"/>
    </xf>
    <xf numFmtId="164" fontId="18" fillId="0" borderId="8" xfId="0" applyNumberFormat="1" applyFont="1" applyBorder="1" applyAlignment="1">
      <alignment horizontal="right" vertical="center"/>
    </xf>
    <xf numFmtId="168" fontId="5" fillId="0" borderId="8" xfId="0" applyNumberFormat="1" applyFont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4" fontId="19" fillId="0" borderId="3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3" borderId="4" xfId="0" quotePrefix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9" fontId="22" fillId="2" borderId="24" xfId="0" applyNumberFormat="1" applyFont="1" applyFill="1" applyBorder="1"/>
    <xf numFmtId="0" fontId="1" fillId="0" borderId="32" xfId="0" applyFont="1" applyBorder="1" applyAlignment="1">
      <alignment horizontal="center" vertical="center"/>
    </xf>
    <xf numFmtId="164" fontId="20" fillId="0" borderId="22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1" fillId="0" borderId="2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/>
    </xf>
    <xf numFmtId="0" fontId="4" fillId="0" borderId="20" xfId="0" applyFont="1" applyBorder="1" applyAlignment="1">
      <alignment horizontal="left" vertical="center"/>
    </xf>
    <xf numFmtId="0" fontId="4" fillId="12" borderId="1" xfId="0" applyFont="1" applyFill="1" applyBorder="1" applyAlignment="1">
      <alignment horizontal="center"/>
    </xf>
    <xf numFmtId="0" fontId="1" fillId="13" borderId="2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164" fontId="25" fillId="0" borderId="8" xfId="0" applyNumberFormat="1" applyFont="1" applyBorder="1" applyAlignment="1">
      <alignment horizontal="center" vertical="center"/>
    </xf>
    <xf numFmtId="1" fontId="26" fillId="0" borderId="8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170" fontId="5" fillId="0" borderId="19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167" fontId="14" fillId="0" borderId="0" xfId="0" applyNumberFormat="1" applyFont="1" applyAlignment="1">
      <alignment horizontal="left" vertical="center"/>
    </xf>
    <xf numFmtId="0" fontId="0" fillId="0" borderId="0" xfId="0"/>
    <xf numFmtId="0" fontId="1" fillId="7" borderId="5" xfId="0" applyFont="1" applyFill="1" applyBorder="1" applyAlignment="1">
      <alignment horizontal="center" vertical="center" textRotation="255"/>
    </xf>
    <xf numFmtId="0" fontId="1" fillId="7" borderId="0" xfId="0" applyFont="1" applyFill="1" applyBorder="1" applyAlignment="1">
      <alignment horizontal="center" vertical="center" textRotation="255"/>
    </xf>
    <xf numFmtId="170" fontId="5" fillId="0" borderId="1" xfId="0" applyNumberFormat="1" applyFont="1" applyBorder="1" applyAlignment="1">
      <alignment horizontal="center"/>
    </xf>
  </cellXfs>
  <cellStyles count="2">
    <cellStyle name="Euro" xfId="1" xr:uid="{00000000-0005-0000-0000-000000000000}"/>
    <cellStyle name="Normal" xfId="0" builtinId="0"/>
  </cellStyles>
  <dxfs count="21"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theme="3" tint="-0.24994659260841701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theme="3" tint="-0.24994659260841701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theme="3" tint="-0.24994659260841701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theme="3" tint="-0.24994659260841701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theme="3" tint="-0.24994659260841701"/>
        </patternFill>
      </fill>
    </dxf>
    <dxf>
      <font>
        <condense val="0"/>
        <extend val="0"/>
        <color indexed="10"/>
      </font>
    </dxf>
    <dxf>
      <font>
        <color rgb="FF00B05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9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L:\PRODUCTION\AMELIORATION%20CONTINUE\Analyse%20de%20poste\CHARGE%20OPERATEUR.xlsx" TargetMode="External"/><Relationship Id="rId1" Type="http://schemas.openxmlformats.org/officeDocument/2006/relationships/externalLinkPath" Target="file:///L:\PRODUCTION\AMELIORATION%20CONTINUE\Analyse%20de%20poste\CHARGE%20OPERAT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harge OP"/>
      <sheetName val="base"/>
    </sheetNames>
    <sheetDataSet>
      <sheetData sheetId="0"/>
      <sheetData sheetId="1">
        <row r="4">
          <cell r="B4">
            <v>102616</v>
          </cell>
          <cell r="H4" t="str">
            <v>ACTUATOR-FLUTI-PP---WHIT--NA--</v>
          </cell>
          <cell r="I4">
            <v>2</v>
          </cell>
          <cell r="J4">
            <v>7</v>
          </cell>
          <cell r="K4">
            <v>8</v>
          </cell>
          <cell r="L4">
            <v>30</v>
          </cell>
          <cell r="M4">
            <v>29.010989010989011</v>
          </cell>
          <cell r="N4">
            <v>25.478806907378338</v>
          </cell>
          <cell r="O4">
            <v>22</v>
          </cell>
          <cell r="P4">
            <v>14.75</v>
          </cell>
          <cell r="Q4">
            <v>10</v>
          </cell>
          <cell r="R4">
            <v>796.25</v>
          </cell>
          <cell r="S4">
            <v>364</v>
          </cell>
          <cell r="T4">
            <v>31.2</v>
          </cell>
          <cell r="U4">
            <v>16</v>
          </cell>
          <cell r="V4">
            <v>24500</v>
          </cell>
          <cell r="W4">
            <v>11200</v>
          </cell>
          <cell r="X4">
            <v>59.010989010989007</v>
          </cell>
          <cell r="Y4">
            <v>25.478806907378338</v>
          </cell>
          <cell r="Z4">
            <v>0.13113553113553111</v>
          </cell>
          <cell r="AA4">
            <v>5.6619570905285195E-2</v>
          </cell>
          <cell r="AB4">
            <v>0.1877551020408163</v>
          </cell>
        </row>
        <row r="5">
          <cell r="B5">
            <v>103702</v>
          </cell>
          <cell r="C5">
            <v>103579</v>
          </cell>
          <cell r="H5" t="str">
            <v>ACTU-CB18B-PP</v>
          </cell>
          <cell r="I5">
            <v>2</v>
          </cell>
          <cell r="J5">
            <v>7</v>
          </cell>
          <cell r="K5">
            <v>13</v>
          </cell>
          <cell r="L5">
            <v>40</v>
          </cell>
          <cell r="M5">
            <v>40.745980707395496</v>
          </cell>
          <cell r="N5">
            <v>36.51263206247129</v>
          </cell>
          <cell r="O5">
            <v>33</v>
          </cell>
          <cell r="P5">
            <v>25</v>
          </cell>
          <cell r="Q5">
            <v>10</v>
          </cell>
          <cell r="R5">
            <v>850.390625</v>
          </cell>
          <cell r="S5">
            <v>388.75</v>
          </cell>
          <cell r="T5">
            <v>31.1</v>
          </cell>
          <cell r="U5">
            <v>32</v>
          </cell>
          <cell r="V5">
            <v>52500</v>
          </cell>
          <cell r="W5">
            <v>24000</v>
          </cell>
          <cell r="X5">
            <v>80.745980707395489</v>
          </cell>
          <cell r="Y5">
            <v>36.51263206247129</v>
          </cell>
          <cell r="Z5">
            <v>0.17943551268310109</v>
          </cell>
          <cell r="AA5">
            <v>8.1139182361047307E-2</v>
          </cell>
          <cell r="AB5">
            <v>0.26057469504414843</v>
          </cell>
        </row>
        <row r="6">
          <cell r="H6" t="str">
            <v>ARRÊT PRESSE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 t="str">
            <v>0</v>
          </cell>
          <cell r="N6" t="str">
            <v>0</v>
          </cell>
          <cell r="O6">
            <v>0</v>
          </cell>
          <cell r="P6">
            <v>0</v>
          </cell>
          <cell r="Q6">
            <v>0</v>
          </cell>
          <cell r="R6" t="str">
            <v>0</v>
          </cell>
          <cell r="S6" t="str">
            <v>0</v>
          </cell>
          <cell r="T6">
            <v>0</v>
          </cell>
          <cell r="U6">
            <v>0</v>
          </cell>
          <cell r="W6">
            <v>0</v>
          </cell>
          <cell r="X6">
            <v>0</v>
          </cell>
          <cell r="Y6" t="str">
            <v>0</v>
          </cell>
          <cell r="Z6">
            <v>0</v>
          </cell>
          <cell r="AA6">
            <v>0</v>
          </cell>
          <cell r="AB6">
            <v>0</v>
          </cell>
        </row>
        <row r="7">
          <cell r="B7">
            <v>102956</v>
          </cell>
          <cell r="C7">
            <v>102953</v>
          </cell>
          <cell r="D7">
            <v>102958</v>
          </cell>
          <cell r="E7">
            <v>102955</v>
          </cell>
          <cell r="F7">
            <v>102957</v>
          </cell>
          <cell r="G7">
            <v>102954</v>
          </cell>
          <cell r="H7" t="str">
            <v>BOISSEAU</v>
          </cell>
          <cell r="I7">
            <v>2</v>
          </cell>
          <cell r="J7">
            <v>4</v>
          </cell>
          <cell r="K7">
            <v>5</v>
          </cell>
          <cell r="L7">
            <v>10</v>
          </cell>
          <cell r="M7">
            <v>19.459459459459456</v>
          </cell>
          <cell r="N7">
            <v>5.8968058968058958</v>
          </cell>
          <cell r="O7">
            <v>22</v>
          </cell>
          <cell r="P7">
            <v>5</v>
          </cell>
          <cell r="Q7">
            <v>10</v>
          </cell>
          <cell r="R7">
            <v>3256</v>
          </cell>
          <cell r="S7">
            <v>542.66666666666674</v>
          </cell>
          <cell r="T7">
            <v>16.28</v>
          </cell>
          <cell r="U7">
            <v>16</v>
          </cell>
          <cell r="V7">
            <v>192000</v>
          </cell>
          <cell r="W7">
            <v>32000</v>
          </cell>
          <cell r="X7">
            <v>29.459459459459456</v>
          </cell>
          <cell r="Y7">
            <v>5.8968058968058958</v>
          </cell>
          <cell r="Z7">
            <v>6.5465465465465458E-2</v>
          </cell>
          <cell r="AA7">
            <v>1.3104013104013101E-2</v>
          </cell>
          <cell r="AB7">
            <v>7.856947856947856E-2</v>
          </cell>
        </row>
        <row r="8">
          <cell r="B8">
            <v>101407</v>
          </cell>
          <cell r="C8">
            <v>101406</v>
          </cell>
          <cell r="D8">
            <v>101405</v>
          </cell>
          <cell r="H8" t="str">
            <v>BOUTON STYLO APO-GO ROUGE</v>
          </cell>
          <cell r="I8">
            <v>2</v>
          </cell>
          <cell r="J8">
            <v>2.5</v>
          </cell>
          <cell r="K8">
            <v>4.5</v>
          </cell>
          <cell r="L8">
            <v>14</v>
          </cell>
          <cell r="M8">
            <v>3.84</v>
          </cell>
          <cell r="N8">
            <v>3.36</v>
          </cell>
          <cell r="O8">
            <v>2</v>
          </cell>
          <cell r="P8">
            <v>1.5</v>
          </cell>
          <cell r="Q8">
            <v>10</v>
          </cell>
          <cell r="R8">
            <v>10000</v>
          </cell>
          <cell r="S8">
            <v>250</v>
          </cell>
          <cell r="T8">
            <v>12</v>
          </cell>
          <cell r="U8">
            <v>4</v>
          </cell>
          <cell r="V8">
            <v>200000</v>
          </cell>
          <cell r="W8">
            <v>5000</v>
          </cell>
          <cell r="X8">
            <v>17.84</v>
          </cell>
          <cell r="Y8">
            <v>3.36</v>
          </cell>
          <cell r="Z8">
            <v>3.9644444444444447E-2</v>
          </cell>
          <cell r="AA8">
            <v>7.4666666666666666E-3</v>
          </cell>
          <cell r="AB8">
            <v>4.7111111111111117E-2</v>
          </cell>
        </row>
        <row r="9">
          <cell r="B9">
            <v>102786</v>
          </cell>
          <cell r="C9">
            <v>102726</v>
          </cell>
          <cell r="H9" t="str">
            <v>CAP 39x24mm</v>
          </cell>
          <cell r="I9">
            <v>2</v>
          </cell>
          <cell r="J9">
            <v>2</v>
          </cell>
          <cell r="K9">
            <v>5</v>
          </cell>
          <cell r="L9">
            <v>4</v>
          </cell>
          <cell r="M9">
            <v>22.887417218543046</v>
          </cell>
          <cell r="N9">
            <v>19.867549668874172</v>
          </cell>
          <cell r="O9">
            <v>12</v>
          </cell>
          <cell r="P9">
            <v>10</v>
          </cell>
          <cell r="Q9">
            <v>10</v>
          </cell>
          <cell r="R9">
            <v>6040</v>
          </cell>
          <cell r="S9">
            <v>251.66666666666666</v>
          </cell>
          <cell r="T9">
            <v>15.1</v>
          </cell>
          <cell r="U9">
            <v>1</v>
          </cell>
          <cell r="V9">
            <v>24000</v>
          </cell>
          <cell r="W9">
            <v>1000</v>
          </cell>
          <cell r="X9">
            <v>26.887417218543046</v>
          </cell>
          <cell r="Y9">
            <v>19.867549668874172</v>
          </cell>
          <cell r="Z9">
            <v>5.9749816041206771E-2</v>
          </cell>
          <cell r="AA9">
            <v>4.4150110375275942E-2</v>
          </cell>
          <cell r="AB9">
            <v>0.10389992641648271</v>
          </cell>
        </row>
        <row r="10">
          <cell r="B10">
            <v>103411</v>
          </cell>
          <cell r="H10" t="str">
            <v>CAP-B25/A-PP-NATU (VRAC)</v>
          </cell>
          <cell r="I10">
            <v>2</v>
          </cell>
          <cell r="J10">
            <v>8</v>
          </cell>
          <cell r="K10">
            <v>9</v>
          </cell>
          <cell r="L10">
            <v>34</v>
          </cell>
          <cell r="M10">
            <v>98.90341463414633</v>
          </cell>
          <cell r="N10">
            <v>80.278745644599297</v>
          </cell>
          <cell r="O10">
            <v>2.2000000000000002</v>
          </cell>
          <cell r="P10">
            <v>1.5</v>
          </cell>
          <cell r="Q10">
            <v>10</v>
          </cell>
          <cell r="R10">
            <v>373.69791666666663</v>
          </cell>
          <cell r="S10">
            <v>10.677083333333334</v>
          </cell>
          <cell r="T10">
            <v>8.1999999999999993</v>
          </cell>
          <cell r="U10">
            <v>64</v>
          </cell>
          <cell r="V10">
            <v>175000</v>
          </cell>
          <cell r="W10">
            <v>5000</v>
          </cell>
          <cell r="X10">
            <v>132.90341463414632</v>
          </cell>
          <cell r="Y10">
            <v>80.278745644599297</v>
          </cell>
          <cell r="Z10">
            <v>0.29534092140921403</v>
          </cell>
          <cell r="AA10">
            <v>0.17839721254355401</v>
          </cell>
          <cell r="AB10">
            <v>0.47373813395276804</v>
          </cell>
        </row>
        <row r="11">
          <cell r="B11">
            <v>200674</v>
          </cell>
          <cell r="H11" t="str">
            <v>CAPUCHON STYLO APO III INJ</v>
          </cell>
          <cell r="I11">
            <v>2</v>
          </cell>
          <cell r="L11">
            <v>0</v>
          </cell>
          <cell r="M11">
            <v>0</v>
          </cell>
          <cell r="N11">
            <v>2.3529411764705883</v>
          </cell>
          <cell r="Q11">
            <v>10</v>
          </cell>
          <cell r="R11">
            <v>2040</v>
          </cell>
          <cell r="S11">
            <v>51</v>
          </cell>
          <cell r="T11">
            <v>14.4</v>
          </cell>
          <cell r="U11">
            <v>4</v>
          </cell>
          <cell r="V11">
            <v>34000</v>
          </cell>
          <cell r="W11">
            <v>850</v>
          </cell>
          <cell r="X11">
            <v>0</v>
          </cell>
          <cell r="Y11">
            <v>2.3529411764705883</v>
          </cell>
          <cell r="Z11">
            <v>0</v>
          </cell>
          <cell r="AA11">
            <v>5.228758169934641E-3</v>
          </cell>
          <cell r="AB11">
            <v>5.228758169934641E-3</v>
          </cell>
        </row>
        <row r="12">
          <cell r="B12">
            <v>102670</v>
          </cell>
          <cell r="H12" t="str">
            <v>CONNECTEUR FEMELLE PP DL1ML</v>
          </cell>
          <cell r="I12">
            <v>2</v>
          </cell>
          <cell r="L12">
            <v>0</v>
          </cell>
          <cell r="M12">
            <v>0</v>
          </cell>
          <cell r="N12">
            <v>0.73770491803278682</v>
          </cell>
          <cell r="Q12">
            <v>10</v>
          </cell>
          <cell r="R12">
            <v>6506.666666666667</v>
          </cell>
          <cell r="S12">
            <v>406.66666666666669</v>
          </cell>
          <cell r="T12">
            <v>12.2</v>
          </cell>
          <cell r="U12">
            <v>24</v>
          </cell>
          <cell r="V12">
            <v>768000</v>
          </cell>
          <cell r="W12">
            <v>48000</v>
          </cell>
          <cell r="X12">
            <v>0</v>
          </cell>
          <cell r="Y12">
            <v>0.73770491803278682</v>
          </cell>
          <cell r="Z12">
            <v>0</v>
          </cell>
          <cell r="AA12">
            <v>1.6393442622950817E-3</v>
          </cell>
          <cell r="AB12">
            <v>1.6393442622950817E-3</v>
          </cell>
        </row>
        <row r="13">
          <cell r="B13">
            <v>102671</v>
          </cell>
          <cell r="H13" t="str">
            <v>CONNECTEUR MALE PP DL 0.5ML</v>
          </cell>
          <cell r="I13">
            <v>2</v>
          </cell>
          <cell r="L13">
            <v>0</v>
          </cell>
          <cell r="M13">
            <v>0</v>
          </cell>
          <cell r="N13">
            <v>0.75630252100840323</v>
          </cell>
          <cell r="Q13">
            <v>10</v>
          </cell>
          <cell r="R13">
            <v>6346.666666666667</v>
          </cell>
          <cell r="S13">
            <v>396.66666666666669</v>
          </cell>
          <cell r="T13">
            <v>11.9</v>
          </cell>
          <cell r="U13">
            <v>24</v>
          </cell>
          <cell r="V13">
            <v>768000</v>
          </cell>
          <cell r="W13">
            <v>48000</v>
          </cell>
          <cell r="X13">
            <v>0</v>
          </cell>
          <cell r="Y13">
            <v>0.75630252100840323</v>
          </cell>
          <cell r="Z13">
            <v>0</v>
          </cell>
          <cell r="AA13">
            <v>1.6806722689075627E-3</v>
          </cell>
          <cell r="AB13">
            <v>1.6806722689075627E-3</v>
          </cell>
        </row>
        <row r="14">
          <cell r="B14">
            <v>102485</v>
          </cell>
          <cell r="H14" t="str">
            <v>COQUE Y0037L</v>
          </cell>
          <cell r="I14">
            <v>2</v>
          </cell>
          <cell r="J14">
            <v>14</v>
          </cell>
          <cell r="K14">
            <v>8</v>
          </cell>
          <cell r="L14">
            <v>44</v>
          </cell>
          <cell r="M14">
            <v>38.791836734693881</v>
          </cell>
          <cell r="N14">
            <v>26.197084548104957</v>
          </cell>
          <cell r="O14">
            <v>2.2000000000000002</v>
          </cell>
          <cell r="P14">
            <v>1.2</v>
          </cell>
          <cell r="Q14">
            <v>10</v>
          </cell>
          <cell r="R14">
            <v>952.77777777777771</v>
          </cell>
          <cell r="S14">
            <v>27.222222222222221</v>
          </cell>
          <cell r="T14">
            <v>4.9000000000000004</v>
          </cell>
          <cell r="U14">
            <v>48</v>
          </cell>
          <cell r="V14">
            <v>560000</v>
          </cell>
          <cell r="W14">
            <v>16000</v>
          </cell>
          <cell r="X14">
            <v>82.791836734693874</v>
          </cell>
          <cell r="Y14">
            <v>26.197084548104957</v>
          </cell>
          <cell r="Z14">
            <v>0.18398185941043083</v>
          </cell>
          <cell r="AA14">
            <v>5.8215743440233239E-2</v>
          </cell>
          <cell r="AB14">
            <v>0.24219760285066405</v>
          </cell>
        </row>
        <row r="15">
          <cell r="B15">
            <v>102718</v>
          </cell>
          <cell r="H15" t="str">
            <v>COQUE Y0037O</v>
          </cell>
          <cell r="I15">
            <v>2</v>
          </cell>
          <cell r="J15">
            <v>14</v>
          </cell>
          <cell r="K15">
            <v>8</v>
          </cell>
          <cell r="L15">
            <v>44</v>
          </cell>
          <cell r="M15">
            <v>42.714606741573036</v>
          </cell>
          <cell r="N15">
            <v>28.846227929373999</v>
          </cell>
          <cell r="O15">
            <v>2.2000000000000002</v>
          </cell>
          <cell r="P15">
            <v>1.2</v>
          </cell>
          <cell r="Q15">
            <v>10</v>
          </cell>
          <cell r="R15">
            <v>865.27777777777771</v>
          </cell>
          <cell r="S15">
            <v>24.722222222222221</v>
          </cell>
          <cell r="T15">
            <v>4.45</v>
          </cell>
          <cell r="U15">
            <v>48</v>
          </cell>
          <cell r="V15">
            <v>560000</v>
          </cell>
          <cell r="W15">
            <v>16000</v>
          </cell>
          <cell r="X15">
            <v>86.714606741573036</v>
          </cell>
          <cell r="Y15">
            <v>28.846227929373999</v>
          </cell>
          <cell r="Z15">
            <v>0.19269912609238452</v>
          </cell>
          <cell r="AA15">
            <v>6.4102728731942227E-2</v>
          </cell>
          <cell r="AB15">
            <v>0.25680185482432671</v>
          </cell>
        </row>
        <row r="16">
          <cell r="B16">
            <v>103418</v>
          </cell>
          <cell r="H16" t="str">
            <v>COQUE Y0037U</v>
          </cell>
          <cell r="I16">
            <v>2</v>
          </cell>
          <cell r="J16">
            <v>14</v>
          </cell>
          <cell r="K16">
            <v>8</v>
          </cell>
          <cell r="L16">
            <v>44</v>
          </cell>
          <cell r="M16">
            <v>40.44255319148936</v>
          </cell>
          <cell r="N16">
            <v>27.311854103343464</v>
          </cell>
          <cell r="O16">
            <v>2.2000000000000002</v>
          </cell>
          <cell r="P16">
            <v>1.2</v>
          </cell>
          <cell r="Q16">
            <v>10</v>
          </cell>
          <cell r="R16">
            <v>913.88888888888891</v>
          </cell>
          <cell r="S16">
            <v>26.111111111111111</v>
          </cell>
          <cell r="T16">
            <v>4.7</v>
          </cell>
          <cell r="U16">
            <v>48</v>
          </cell>
          <cell r="V16">
            <v>560000</v>
          </cell>
          <cell r="W16">
            <v>16000</v>
          </cell>
          <cell r="X16">
            <v>84.442553191489367</v>
          </cell>
          <cell r="Y16">
            <v>27.311854103343464</v>
          </cell>
          <cell r="Z16">
            <v>0.18765011820330971</v>
          </cell>
          <cell r="AA16">
            <v>6.069300911854103E-2</v>
          </cell>
          <cell r="AB16">
            <v>0.24834312732185074</v>
          </cell>
        </row>
        <row r="17">
          <cell r="B17">
            <v>103502</v>
          </cell>
          <cell r="H17" t="str">
            <v>COQUE Y0037V</v>
          </cell>
          <cell r="I17">
            <v>2</v>
          </cell>
          <cell r="J17">
            <v>14</v>
          </cell>
          <cell r="K17">
            <v>8</v>
          </cell>
          <cell r="L17">
            <v>44</v>
          </cell>
          <cell r="M17">
            <v>40.877419354838715</v>
          </cell>
          <cell r="N17">
            <v>27.605529953917049</v>
          </cell>
          <cell r="O17">
            <v>2.2000000000000002</v>
          </cell>
          <cell r="P17">
            <v>1.2</v>
          </cell>
          <cell r="Q17">
            <v>10</v>
          </cell>
          <cell r="R17">
            <v>904.16666666666663</v>
          </cell>
          <cell r="S17">
            <v>25.833333333333332</v>
          </cell>
          <cell r="T17">
            <v>4.6500000000000004</v>
          </cell>
          <cell r="U17">
            <v>48</v>
          </cell>
          <cell r="V17">
            <v>560000</v>
          </cell>
          <cell r="W17">
            <v>16000</v>
          </cell>
          <cell r="X17">
            <v>84.877419354838707</v>
          </cell>
          <cell r="Y17">
            <v>27.605529953917049</v>
          </cell>
          <cell r="Z17">
            <v>0.18861648745519713</v>
          </cell>
          <cell r="AA17">
            <v>6.1345622119815667E-2</v>
          </cell>
          <cell r="AB17">
            <v>0.2499621095750128</v>
          </cell>
        </row>
        <row r="18">
          <cell r="B18">
            <v>103784</v>
          </cell>
          <cell r="C18">
            <v>103504</v>
          </cell>
          <cell r="H18" t="str">
            <v>COQUE Y0037X</v>
          </cell>
          <cell r="I18">
            <v>2</v>
          </cell>
          <cell r="J18">
            <v>14</v>
          </cell>
          <cell r="K18">
            <v>8</v>
          </cell>
          <cell r="L18">
            <v>44</v>
          </cell>
          <cell r="M18">
            <v>40.016842105263159</v>
          </cell>
          <cell r="N18">
            <v>27.024360902255637</v>
          </cell>
          <cell r="O18">
            <v>2.2000000000000002</v>
          </cell>
          <cell r="P18">
            <v>1.2</v>
          </cell>
          <cell r="Q18">
            <v>10</v>
          </cell>
          <cell r="R18">
            <v>923.61111111111109</v>
          </cell>
          <cell r="S18">
            <v>26.388888888888889</v>
          </cell>
          <cell r="T18">
            <v>4.75</v>
          </cell>
          <cell r="U18">
            <v>48</v>
          </cell>
          <cell r="V18">
            <v>560000</v>
          </cell>
          <cell r="W18">
            <v>16000</v>
          </cell>
          <cell r="X18">
            <v>84.016842105263152</v>
          </cell>
          <cell r="Y18">
            <v>27.024360902255637</v>
          </cell>
          <cell r="Z18">
            <v>0.18670409356725146</v>
          </cell>
          <cell r="AA18">
            <v>6.005413533834586E-2</v>
          </cell>
          <cell r="AB18">
            <v>0.24675822890559732</v>
          </cell>
        </row>
        <row r="19">
          <cell r="B19">
            <v>103505</v>
          </cell>
          <cell r="H19" t="str">
            <v>COQUE Y0037Y</v>
          </cell>
          <cell r="I19">
            <v>2</v>
          </cell>
          <cell r="J19">
            <v>14</v>
          </cell>
          <cell r="K19">
            <v>8</v>
          </cell>
          <cell r="L19">
            <v>44</v>
          </cell>
          <cell r="M19">
            <v>40.016842105263159</v>
          </cell>
          <cell r="N19">
            <v>27.024360902255637</v>
          </cell>
          <cell r="O19">
            <v>2.2000000000000002</v>
          </cell>
          <cell r="P19">
            <v>1.2</v>
          </cell>
          <cell r="Q19">
            <v>10</v>
          </cell>
          <cell r="R19">
            <v>923.61111111111109</v>
          </cell>
          <cell r="S19">
            <v>26.388888888888889</v>
          </cell>
          <cell r="T19">
            <v>4.75</v>
          </cell>
          <cell r="U19">
            <v>48</v>
          </cell>
          <cell r="V19">
            <v>560000</v>
          </cell>
          <cell r="W19">
            <v>16000</v>
          </cell>
          <cell r="X19">
            <v>84.016842105263152</v>
          </cell>
          <cell r="Y19">
            <v>27.024360902255637</v>
          </cell>
          <cell r="Z19">
            <v>0.18670409356725146</v>
          </cell>
          <cell r="AA19">
            <v>6.005413533834586E-2</v>
          </cell>
          <cell r="AB19">
            <v>0.24675822890559732</v>
          </cell>
        </row>
        <row r="20">
          <cell r="B20">
            <v>103503</v>
          </cell>
          <cell r="H20" t="str">
            <v>COQUE Y0037W</v>
          </cell>
          <cell r="I20">
            <v>2</v>
          </cell>
          <cell r="J20">
            <v>14</v>
          </cell>
          <cell r="K20">
            <v>8</v>
          </cell>
          <cell r="L20">
            <v>44</v>
          </cell>
          <cell r="M20">
            <v>40.016842105263159</v>
          </cell>
          <cell r="N20">
            <v>27.024360902255637</v>
          </cell>
          <cell r="O20">
            <v>2.2000000000000002</v>
          </cell>
          <cell r="P20">
            <v>1.2</v>
          </cell>
          <cell r="Q20">
            <v>10</v>
          </cell>
          <cell r="R20">
            <v>923.61111111111109</v>
          </cell>
          <cell r="S20">
            <v>26.388888888888889</v>
          </cell>
          <cell r="T20">
            <v>4.75</v>
          </cell>
          <cell r="U20">
            <v>48</v>
          </cell>
          <cell r="V20">
            <v>560000</v>
          </cell>
          <cell r="W20">
            <v>16000</v>
          </cell>
          <cell r="X20">
            <v>84.016842105263152</v>
          </cell>
          <cell r="Y20">
            <v>27.024360902255637</v>
          </cell>
          <cell r="Z20">
            <v>0.18670409356725146</v>
          </cell>
          <cell r="AA20">
            <v>6.005413533834586E-2</v>
          </cell>
          <cell r="AB20">
            <v>0.24675822890559732</v>
          </cell>
        </row>
        <row r="21">
          <cell r="B21">
            <v>103634</v>
          </cell>
          <cell r="H21" t="str">
            <v>COQUE Y0037AA</v>
          </cell>
          <cell r="I21">
            <v>2</v>
          </cell>
          <cell r="J21">
            <v>14</v>
          </cell>
          <cell r="K21">
            <v>8</v>
          </cell>
          <cell r="L21">
            <v>44</v>
          </cell>
          <cell r="M21">
            <v>39.6</v>
          </cell>
          <cell r="N21">
            <v>26.742857142857144</v>
          </cell>
          <cell r="O21">
            <v>2.2000000000000002</v>
          </cell>
          <cell r="P21">
            <v>1.2</v>
          </cell>
          <cell r="Q21">
            <v>10</v>
          </cell>
          <cell r="R21">
            <v>933.33333333333326</v>
          </cell>
          <cell r="S21">
            <v>26.666666666666664</v>
          </cell>
          <cell r="T21">
            <v>4.8</v>
          </cell>
          <cell r="U21">
            <v>48</v>
          </cell>
          <cell r="V21">
            <v>560000</v>
          </cell>
          <cell r="W21">
            <v>16000</v>
          </cell>
          <cell r="X21">
            <v>83.6</v>
          </cell>
          <cell r="Y21">
            <v>26.742857142857144</v>
          </cell>
          <cell r="Z21">
            <v>0.18577777777777776</v>
          </cell>
          <cell r="AA21">
            <v>5.9428571428571428E-2</v>
          </cell>
          <cell r="AB21">
            <v>0.24520634920634921</v>
          </cell>
        </row>
        <row r="22">
          <cell r="B22">
            <v>103784</v>
          </cell>
          <cell r="C22">
            <v>102745</v>
          </cell>
          <cell r="H22" t="str">
            <v>COQUE Y0038G</v>
          </cell>
          <cell r="I22">
            <v>2</v>
          </cell>
          <cell r="J22">
            <v>14</v>
          </cell>
          <cell r="K22">
            <v>8</v>
          </cell>
          <cell r="L22">
            <v>44</v>
          </cell>
          <cell r="M22">
            <v>45.055999999999997</v>
          </cell>
          <cell r="N22">
            <v>30.427428571428567</v>
          </cell>
          <cell r="O22">
            <v>2.2000000000000002</v>
          </cell>
          <cell r="P22">
            <v>1.2</v>
          </cell>
          <cell r="Q22">
            <v>10</v>
          </cell>
          <cell r="R22">
            <v>820.3125</v>
          </cell>
          <cell r="S22">
            <v>23.4375</v>
          </cell>
          <cell r="T22">
            <v>6.75</v>
          </cell>
          <cell r="U22">
            <v>48</v>
          </cell>
          <cell r="V22">
            <v>350000</v>
          </cell>
          <cell r="W22">
            <v>10000</v>
          </cell>
          <cell r="X22">
            <v>89.055999999999997</v>
          </cell>
          <cell r="Y22">
            <v>30.427428571428567</v>
          </cell>
          <cell r="Z22">
            <v>0.19790222222222223</v>
          </cell>
          <cell r="AA22">
            <v>6.7616507936507933E-2</v>
          </cell>
          <cell r="AB22">
            <v>0.26551873015873018</v>
          </cell>
        </row>
        <row r="23">
          <cell r="B23">
            <v>103250</v>
          </cell>
          <cell r="H23" t="str">
            <v>COQUE Y0038L</v>
          </cell>
          <cell r="I23">
            <v>2</v>
          </cell>
          <cell r="J23">
            <v>14</v>
          </cell>
          <cell r="K23">
            <v>8</v>
          </cell>
          <cell r="L23">
            <v>44</v>
          </cell>
          <cell r="M23">
            <v>56.319999999999986</v>
          </cell>
          <cell r="N23">
            <v>38.034285714285708</v>
          </cell>
          <cell r="O23">
            <v>2.2000000000000002</v>
          </cell>
          <cell r="P23">
            <v>1.2</v>
          </cell>
          <cell r="Q23">
            <v>10</v>
          </cell>
          <cell r="R23">
            <v>656.25000000000011</v>
          </cell>
          <cell r="S23">
            <v>18.750000000000004</v>
          </cell>
          <cell r="T23">
            <v>5.4</v>
          </cell>
          <cell r="U23">
            <v>48</v>
          </cell>
          <cell r="V23">
            <v>350000</v>
          </cell>
          <cell r="W23">
            <v>10000</v>
          </cell>
          <cell r="X23">
            <v>100.32</v>
          </cell>
          <cell r="Y23">
            <v>38.034285714285708</v>
          </cell>
          <cell r="Z23">
            <v>0.22293333333333332</v>
          </cell>
          <cell r="AA23">
            <v>8.4520634920634913E-2</v>
          </cell>
          <cell r="AB23">
            <v>0.3074539682539682</v>
          </cell>
        </row>
        <row r="24">
          <cell r="B24">
            <v>103251</v>
          </cell>
          <cell r="H24" t="str">
            <v>COQUE Y0038M</v>
          </cell>
          <cell r="I24">
            <v>2</v>
          </cell>
          <cell r="J24">
            <v>14</v>
          </cell>
          <cell r="K24">
            <v>8</v>
          </cell>
          <cell r="L24">
            <v>44</v>
          </cell>
          <cell r="M24">
            <v>54.308571428571426</v>
          </cell>
          <cell r="N24">
            <v>36.675918367346938</v>
          </cell>
          <cell r="O24">
            <v>2.2000000000000002</v>
          </cell>
          <cell r="P24">
            <v>1.2</v>
          </cell>
          <cell r="Q24">
            <v>10</v>
          </cell>
          <cell r="R24">
            <v>680.55555555555554</v>
          </cell>
          <cell r="S24">
            <v>19.444444444444446</v>
          </cell>
          <cell r="T24">
            <v>5.6</v>
          </cell>
          <cell r="U24">
            <v>48</v>
          </cell>
          <cell r="V24">
            <v>350000</v>
          </cell>
          <cell r="W24">
            <v>10000</v>
          </cell>
          <cell r="X24">
            <v>98.308571428571426</v>
          </cell>
          <cell r="Y24">
            <v>36.675918367346938</v>
          </cell>
          <cell r="Z24">
            <v>0.21846349206349205</v>
          </cell>
          <cell r="AA24">
            <v>8.1502040816326532E-2</v>
          </cell>
          <cell r="AB24">
            <v>0.29996553287981859</v>
          </cell>
        </row>
        <row r="25">
          <cell r="B25">
            <v>102602</v>
          </cell>
          <cell r="H25" t="str">
            <v>COQUE Y0046A</v>
          </cell>
          <cell r="I25">
            <v>2</v>
          </cell>
          <cell r="J25">
            <v>5</v>
          </cell>
          <cell r="K25">
            <v>6</v>
          </cell>
          <cell r="L25">
            <v>22</v>
          </cell>
          <cell r="M25">
            <v>25.407518796992481</v>
          </cell>
          <cell r="N25">
            <v>16.745864661654135</v>
          </cell>
          <cell r="O25">
            <v>2.2000000000000002</v>
          </cell>
          <cell r="P25">
            <v>1.2</v>
          </cell>
          <cell r="Q25">
            <v>10</v>
          </cell>
          <cell r="R25">
            <v>1662.5</v>
          </cell>
          <cell r="S25">
            <v>41.5625</v>
          </cell>
          <cell r="T25">
            <v>5.7</v>
          </cell>
          <cell r="U25">
            <v>16</v>
          </cell>
          <cell r="V25">
            <v>280000</v>
          </cell>
          <cell r="W25">
            <v>7000</v>
          </cell>
          <cell r="X25">
            <v>47.407518796992477</v>
          </cell>
          <cell r="Y25">
            <v>16.745864661654135</v>
          </cell>
          <cell r="Z25">
            <v>0.10535004177109439</v>
          </cell>
          <cell r="AA25">
            <v>3.7213032581453635E-2</v>
          </cell>
          <cell r="AB25">
            <v>0.14256307435254803</v>
          </cell>
        </row>
        <row r="26">
          <cell r="B26">
            <v>103177</v>
          </cell>
          <cell r="H26" t="str">
            <v>COQUE Y0046C</v>
          </cell>
          <cell r="I26">
            <v>2</v>
          </cell>
          <cell r="J26">
            <v>5</v>
          </cell>
          <cell r="K26">
            <v>6.5</v>
          </cell>
          <cell r="L26">
            <v>23</v>
          </cell>
          <cell r="M26">
            <v>25.407518796992481</v>
          </cell>
          <cell r="N26">
            <v>16.745864661654135</v>
          </cell>
          <cell r="O26">
            <v>2.2000000000000002</v>
          </cell>
          <cell r="P26">
            <v>1.2</v>
          </cell>
          <cell r="Q26">
            <v>10</v>
          </cell>
          <cell r="R26">
            <v>1662.5</v>
          </cell>
          <cell r="S26">
            <v>41.5625</v>
          </cell>
          <cell r="T26">
            <v>5.7</v>
          </cell>
          <cell r="U26">
            <v>16</v>
          </cell>
          <cell r="V26">
            <v>280000</v>
          </cell>
          <cell r="W26">
            <v>7000</v>
          </cell>
          <cell r="X26">
            <v>48.407518796992477</v>
          </cell>
          <cell r="Y26">
            <v>16.745864661654135</v>
          </cell>
          <cell r="Z26">
            <v>0.10757226399331661</v>
          </cell>
          <cell r="AA26">
            <v>3.7213032581453635E-2</v>
          </cell>
          <cell r="AB26">
            <v>0.14478529657477024</v>
          </cell>
        </row>
        <row r="27">
          <cell r="B27">
            <v>103787</v>
          </cell>
          <cell r="C27">
            <v>103178</v>
          </cell>
          <cell r="H27" t="str">
            <v>COQUE Y0046D</v>
          </cell>
          <cell r="I27">
            <v>2</v>
          </cell>
          <cell r="J27">
            <v>5</v>
          </cell>
          <cell r="K27">
            <v>11</v>
          </cell>
          <cell r="L27">
            <v>32</v>
          </cell>
          <cell r="M27">
            <v>25.407518796992481</v>
          </cell>
          <cell r="N27">
            <v>16.745864661654135</v>
          </cell>
          <cell r="O27">
            <v>2.2000000000000002</v>
          </cell>
          <cell r="P27">
            <v>1.2</v>
          </cell>
          <cell r="Q27">
            <v>10</v>
          </cell>
          <cell r="R27">
            <v>1662.5</v>
          </cell>
          <cell r="S27">
            <v>41.5625</v>
          </cell>
          <cell r="T27">
            <v>5.7</v>
          </cell>
          <cell r="U27">
            <v>16</v>
          </cell>
          <cell r="V27">
            <v>280000</v>
          </cell>
          <cell r="W27">
            <v>7000</v>
          </cell>
          <cell r="X27">
            <v>57.407518796992477</v>
          </cell>
          <cell r="Y27">
            <v>16.745864661654135</v>
          </cell>
          <cell r="Z27">
            <v>0.12757226399331661</v>
          </cell>
          <cell r="AA27">
            <v>3.7213032581453635E-2</v>
          </cell>
          <cell r="AB27">
            <v>0.16478529657477026</v>
          </cell>
        </row>
        <row r="28">
          <cell r="B28">
            <v>102982</v>
          </cell>
          <cell r="H28" t="str">
            <v>COQUE Y0236</v>
          </cell>
          <cell r="I28">
            <v>2</v>
          </cell>
          <cell r="J28">
            <v>4</v>
          </cell>
          <cell r="K28">
            <v>10</v>
          </cell>
          <cell r="L28">
            <v>28</v>
          </cell>
          <cell r="M28">
            <v>3.2182857142857144</v>
          </cell>
          <cell r="N28">
            <v>2.121142857142857</v>
          </cell>
          <cell r="O28">
            <v>2.2000000000000002</v>
          </cell>
          <cell r="P28">
            <v>1.2</v>
          </cell>
          <cell r="Q28">
            <v>10</v>
          </cell>
          <cell r="R28">
            <v>13125</v>
          </cell>
          <cell r="S28">
            <v>328.125</v>
          </cell>
          <cell r="T28">
            <v>11.25</v>
          </cell>
          <cell r="U28">
            <v>4</v>
          </cell>
          <cell r="V28">
            <v>280000</v>
          </cell>
          <cell r="W28">
            <v>7000</v>
          </cell>
          <cell r="X28">
            <v>31.218285714285713</v>
          </cell>
          <cell r="Y28">
            <v>2.121142857142857</v>
          </cell>
          <cell r="Z28">
            <v>6.9373968253968257E-2</v>
          </cell>
          <cell r="AA28">
            <v>4.7136507936507933E-3</v>
          </cell>
          <cell r="AB28">
            <v>7.4087619047619055E-2</v>
          </cell>
        </row>
        <row r="29">
          <cell r="B29">
            <v>101562</v>
          </cell>
          <cell r="H29" t="str">
            <v>COQUE Y0237A</v>
          </cell>
          <cell r="I29">
            <v>2</v>
          </cell>
          <cell r="J29">
            <v>4</v>
          </cell>
          <cell r="K29">
            <v>9</v>
          </cell>
          <cell r="L29">
            <v>26</v>
          </cell>
          <cell r="M29">
            <v>6.7584</v>
          </cell>
          <cell r="N29">
            <v>4.4543999999999997</v>
          </cell>
          <cell r="O29">
            <v>2.2000000000000002</v>
          </cell>
          <cell r="P29">
            <v>1.2</v>
          </cell>
          <cell r="Q29">
            <v>10</v>
          </cell>
          <cell r="R29">
            <v>6250</v>
          </cell>
          <cell r="S29">
            <v>156.25</v>
          </cell>
          <cell r="T29">
            <v>7.5</v>
          </cell>
          <cell r="U29">
            <v>8</v>
          </cell>
          <cell r="V29">
            <v>400000</v>
          </cell>
          <cell r="W29">
            <v>10000</v>
          </cell>
          <cell r="X29">
            <v>32.758400000000002</v>
          </cell>
          <cell r="Y29">
            <v>4.4543999999999997</v>
          </cell>
          <cell r="Z29">
            <v>7.2796444444444441E-2</v>
          </cell>
          <cell r="AA29">
            <v>9.8986666666666667E-3</v>
          </cell>
          <cell r="AB29">
            <v>8.2695111111111108E-2</v>
          </cell>
        </row>
        <row r="30">
          <cell r="B30">
            <v>103173</v>
          </cell>
          <cell r="H30" t="str">
            <v>COQUE Y0237B</v>
          </cell>
          <cell r="I30">
            <v>2</v>
          </cell>
          <cell r="J30">
            <v>4</v>
          </cell>
          <cell r="K30">
            <v>9</v>
          </cell>
          <cell r="L30">
            <v>26</v>
          </cell>
          <cell r="M30">
            <v>7.2205128205128206</v>
          </cell>
          <cell r="N30">
            <v>4.7589743589743589</v>
          </cell>
          <cell r="O30">
            <v>2.2000000000000002</v>
          </cell>
          <cell r="P30">
            <v>1.2</v>
          </cell>
          <cell r="Q30">
            <v>10</v>
          </cell>
          <cell r="R30">
            <v>5850</v>
          </cell>
          <cell r="S30">
            <v>146.25</v>
          </cell>
          <cell r="T30">
            <v>7.02</v>
          </cell>
          <cell r="U30">
            <v>8</v>
          </cell>
          <cell r="V30">
            <v>400000</v>
          </cell>
          <cell r="W30">
            <v>10000</v>
          </cell>
          <cell r="X30">
            <v>33.220512820512823</v>
          </cell>
          <cell r="Y30">
            <v>4.7589743589743589</v>
          </cell>
          <cell r="Z30">
            <v>7.3823361823361827E-2</v>
          </cell>
          <cell r="AA30">
            <v>1.0575498575498575E-2</v>
          </cell>
          <cell r="AB30">
            <v>8.4398860398860409E-2</v>
          </cell>
        </row>
        <row r="31">
          <cell r="B31">
            <v>103093</v>
          </cell>
          <cell r="C31">
            <v>103783</v>
          </cell>
          <cell r="H31" t="str">
            <v>COQUE Y0337B</v>
          </cell>
          <cell r="I31">
            <v>2</v>
          </cell>
          <cell r="J31">
            <v>9</v>
          </cell>
          <cell r="K31">
            <v>5.5</v>
          </cell>
          <cell r="L31">
            <v>29</v>
          </cell>
          <cell r="M31">
            <v>20.438709677419357</v>
          </cell>
          <cell r="N31">
            <v>13.802764976958525</v>
          </cell>
          <cell r="O31">
            <v>2.2000000000000002</v>
          </cell>
          <cell r="P31">
            <v>1.2</v>
          </cell>
          <cell r="Q31">
            <v>10</v>
          </cell>
          <cell r="R31">
            <v>1808.3333333333333</v>
          </cell>
          <cell r="S31">
            <v>51.666666666666664</v>
          </cell>
          <cell r="T31">
            <v>6.2</v>
          </cell>
          <cell r="U31">
            <v>32</v>
          </cell>
          <cell r="V31">
            <v>560000</v>
          </cell>
          <cell r="W31">
            <v>16000</v>
          </cell>
          <cell r="X31">
            <v>49.438709677419354</v>
          </cell>
          <cell r="Y31">
            <v>13.802764976958525</v>
          </cell>
          <cell r="Z31">
            <v>0.10986379928315412</v>
          </cell>
          <cell r="AA31">
            <v>3.0672811059907833E-2</v>
          </cell>
          <cell r="AB31">
            <v>0.14053661034306195</v>
          </cell>
        </row>
        <row r="32">
          <cell r="B32">
            <v>103385</v>
          </cell>
          <cell r="H32" t="str">
            <v>COQUE Y0337D</v>
          </cell>
          <cell r="I32">
            <v>2</v>
          </cell>
          <cell r="J32">
            <v>9</v>
          </cell>
          <cell r="K32">
            <v>15</v>
          </cell>
          <cell r="L32">
            <v>48</v>
          </cell>
          <cell r="M32">
            <v>19.495384615384616</v>
          </cell>
          <cell r="N32">
            <v>13.165714285714285</v>
          </cell>
          <cell r="O32">
            <v>2.2000000000000002</v>
          </cell>
          <cell r="P32">
            <v>1.2</v>
          </cell>
          <cell r="Q32">
            <v>10</v>
          </cell>
          <cell r="R32">
            <v>1895.8333333333333</v>
          </cell>
          <cell r="S32">
            <v>54.166666666666664</v>
          </cell>
          <cell r="T32">
            <v>6.5</v>
          </cell>
          <cell r="U32">
            <v>32</v>
          </cell>
          <cell r="V32">
            <v>560000</v>
          </cell>
          <cell r="W32">
            <v>16000</v>
          </cell>
          <cell r="X32">
            <v>67.495384615384609</v>
          </cell>
          <cell r="Y32">
            <v>13.165714285714285</v>
          </cell>
          <cell r="Z32">
            <v>0.14998974358974357</v>
          </cell>
          <cell r="AA32">
            <v>2.9257142857142857E-2</v>
          </cell>
          <cell r="AB32">
            <v>0.17924688644688641</v>
          </cell>
        </row>
        <row r="33">
          <cell r="B33">
            <v>200675</v>
          </cell>
          <cell r="H33" t="str">
            <v>CORPS APO III INJ</v>
          </cell>
          <cell r="I33">
            <v>2</v>
          </cell>
          <cell r="L33">
            <v>0</v>
          </cell>
          <cell r="M33">
            <v>0</v>
          </cell>
          <cell r="N33">
            <v>1.0599926389400074</v>
          </cell>
          <cell r="Q33">
            <v>10</v>
          </cell>
          <cell r="R33">
            <v>4528.333333333333</v>
          </cell>
          <cell r="S33">
            <v>113.20833333333333</v>
          </cell>
          <cell r="T33">
            <v>24.7</v>
          </cell>
          <cell r="U33">
            <v>4</v>
          </cell>
          <cell r="V33">
            <v>44000</v>
          </cell>
          <cell r="W33">
            <v>1100</v>
          </cell>
          <cell r="X33">
            <v>0</v>
          </cell>
          <cell r="Y33">
            <v>1.0599926389400074</v>
          </cell>
          <cell r="Z33">
            <v>0</v>
          </cell>
          <cell r="AA33">
            <v>2.3555391976444609E-3</v>
          </cell>
          <cell r="AB33">
            <v>2.3555391976444609E-3</v>
          </cell>
        </row>
        <row r="34">
          <cell r="B34">
            <v>102455</v>
          </cell>
          <cell r="H34" t="str">
            <v>CORPS FRAXIPARINE</v>
          </cell>
          <cell r="I34">
            <v>2</v>
          </cell>
          <cell r="J34">
            <v>15</v>
          </cell>
          <cell r="K34">
            <v>4</v>
          </cell>
          <cell r="L34">
            <v>38</v>
          </cell>
          <cell r="M34">
            <v>49.931888544891635</v>
          </cell>
          <cell r="N34">
            <v>57.065015479876159</v>
          </cell>
          <cell r="O34">
            <v>1.75</v>
          </cell>
          <cell r="P34">
            <v>1.5</v>
          </cell>
          <cell r="Q34">
            <v>10</v>
          </cell>
          <cell r="R34">
            <v>336.45833333333331</v>
          </cell>
          <cell r="S34">
            <v>16.822916666666668</v>
          </cell>
          <cell r="T34">
            <v>9.5</v>
          </cell>
          <cell r="U34">
            <v>32</v>
          </cell>
          <cell r="V34">
            <v>68000</v>
          </cell>
          <cell r="W34">
            <v>3400</v>
          </cell>
          <cell r="X34">
            <v>87.931888544891635</v>
          </cell>
          <cell r="Y34">
            <v>57.065015479876159</v>
          </cell>
          <cell r="Z34">
            <v>0.19540419676642584</v>
          </cell>
          <cell r="AA34">
            <v>0.12681114551083592</v>
          </cell>
          <cell r="AB34">
            <v>0.32221534227726178</v>
          </cell>
        </row>
        <row r="35">
          <cell r="B35">
            <v>101455</v>
          </cell>
          <cell r="H35" t="str">
            <v>CORPS SECURITE</v>
          </cell>
          <cell r="I35">
            <v>2</v>
          </cell>
          <cell r="J35">
            <v>15</v>
          </cell>
          <cell r="K35">
            <v>4</v>
          </cell>
          <cell r="L35">
            <v>38</v>
          </cell>
          <cell r="M35">
            <v>47.914438502673796</v>
          </cell>
          <cell r="N35">
            <v>54.759358288770052</v>
          </cell>
          <cell r="O35">
            <v>1.75</v>
          </cell>
          <cell r="P35">
            <v>1.5</v>
          </cell>
          <cell r="Q35">
            <v>10</v>
          </cell>
          <cell r="R35">
            <v>350.625</v>
          </cell>
          <cell r="S35">
            <v>17.53125</v>
          </cell>
          <cell r="T35">
            <v>9.9</v>
          </cell>
          <cell r="U35">
            <v>32</v>
          </cell>
          <cell r="V35">
            <v>68000</v>
          </cell>
          <cell r="W35">
            <v>3400</v>
          </cell>
          <cell r="X35">
            <v>85.914438502673789</v>
          </cell>
          <cell r="Y35">
            <v>54.759358288770052</v>
          </cell>
          <cell r="Z35">
            <v>0.19092097445038619</v>
          </cell>
          <cell r="AA35">
            <v>0.12168746286393345</v>
          </cell>
          <cell r="AB35">
            <v>0.31260843731431964</v>
          </cell>
        </row>
        <row r="36">
          <cell r="B36">
            <v>102755</v>
          </cell>
          <cell r="H36" t="str">
            <v>CORPS+MANCHON ASSEMBLES</v>
          </cell>
          <cell r="I36">
            <v>2</v>
          </cell>
          <cell r="J36">
            <v>4</v>
          </cell>
          <cell r="K36">
            <v>7</v>
          </cell>
          <cell r="L36">
            <v>22</v>
          </cell>
          <cell r="M36">
            <v>80</v>
          </cell>
          <cell r="N36">
            <v>92</v>
          </cell>
          <cell r="O36">
            <v>2</v>
          </cell>
          <cell r="P36">
            <v>1.8</v>
          </cell>
          <cell r="Q36">
            <v>10</v>
          </cell>
          <cell r="R36">
            <v>240</v>
          </cell>
          <cell r="S36">
            <v>12</v>
          </cell>
          <cell r="T36">
            <v>0.24</v>
          </cell>
          <cell r="U36">
            <v>1</v>
          </cell>
          <cell r="V36">
            <v>60000</v>
          </cell>
          <cell r="W36">
            <v>3000</v>
          </cell>
          <cell r="X36">
            <v>102</v>
          </cell>
          <cell r="Y36">
            <v>92</v>
          </cell>
          <cell r="Z36">
            <v>0.22666666666666666</v>
          </cell>
          <cell r="AA36">
            <v>0.20444444444444446</v>
          </cell>
          <cell r="AB36">
            <v>0.43111111111111111</v>
          </cell>
        </row>
        <row r="37">
          <cell r="B37" t="str">
            <v>201400/103075</v>
          </cell>
          <cell r="H37" t="str">
            <v>CROCHET CREMAILLERE</v>
          </cell>
          <cell r="I37">
            <v>2</v>
          </cell>
          <cell r="J37">
            <v>2</v>
          </cell>
          <cell r="K37">
            <v>2</v>
          </cell>
          <cell r="L37">
            <v>8</v>
          </cell>
          <cell r="M37">
            <v>0.64864864864864868</v>
          </cell>
          <cell r="N37">
            <v>1.4324324324324325</v>
          </cell>
          <cell r="O37">
            <v>1</v>
          </cell>
          <cell r="P37">
            <v>2</v>
          </cell>
          <cell r="Q37">
            <v>10</v>
          </cell>
          <cell r="R37">
            <v>35520</v>
          </cell>
          <cell r="S37">
            <v>740</v>
          </cell>
          <cell r="T37">
            <v>14.8</v>
          </cell>
          <cell r="U37">
            <v>2</v>
          </cell>
          <cell r="V37">
            <v>288000</v>
          </cell>
          <cell r="W37">
            <v>6000</v>
          </cell>
          <cell r="X37">
            <v>8.6486486486486491</v>
          </cell>
          <cell r="Y37">
            <v>1.4324324324324325</v>
          </cell>
          <cell r="Z37">
            <v>1.9219219219219222E-2</v>
          </cell>
          <cell r="AA37">
            <v>3.1831831831831831E-3</v>
          </cell>
          <cell r="AB37">
            <v>2.2402402402402405E-2</v>
          </cell>
        </row>
        <row r="38">
          <cell r="B38">
            <v>102985</v>
          </cell>
          <cell r="C38">
            <v>102986</v>
          </cell>
          <cell r="D38">
            <v>102987</v>
          </cell>
          <cell r="E38">
            <v>102988</v>
          </cell>
          <cell r="F38">
            <v>102989</v>
          </cell>
          <cell r="H38" t="str">
            <v>EMBOUT / BOUCHON NUT</v>
          </cell>
          <cell r="I38">
            <v>2</v>
          </cell>
          <cell r="J38">
            <v>4</v>
          </cell>
          <cell r="K38">
            <v>1</v>
          </cell>
          <cell r="L38">
            <v>10</v>
          </cell>
          <cell r="M38">
            <v>6.3123287671232875</v>
          </cell>
          <cell r="N38">
            <v>13.413698630136986</v>
          </cell>
          <cell r="O38">
            <v>1</v>
          </cell>
          <cell r="P38">
            <v>2</v>
          </cell>
          <cell r="Q38">
            <v>10</v>
          </cell>
          <cell r="R38">
            <v>6083.333333333333</v>
          </cell>
          <cell r="S38">
            <v>76.041666666666671</v>
          </cell>
          <cell r="T38">
            <v>14.6</v>
          </cell>
          <cell r="U38">
            <v>8</v>
          </cell>
          <cell r="V38">
            <v>200000</v>
          </cell>
          <cell r="W38">
            <v>2500</v>
          </cell>
          <cell r="X38">
            <v>16.312328767123287</v>
          </cell>
          <cell r="Y38">
            <v>13.413698630136986</v>
          </cell>
          <cell r="Z38">
            <v>3.6249619482496193E-2</v>
          </cell>
          <cell r="AA38">
            <v>2.9808219178082192E-2</v>
          </cell>
          <cell r="AB38">
            <v>6.6057838660578377E-2</v>
          </cell>
        </row>
        <row r="39">
          <cell r="B39">
            <v>102979</v>
          </cell>
          <cell r="C39">
            <v>102980</v>
          </cell>
          <cell r="D39">
            <v>102981</v>
          </cell>
          <cell r="H39" t="str">
            <v>ENS CCP STYLO APO-GO</v>
          </cell>
          <cell r="I39">
            <v>2</v>
          </cell>
          <cell r="J39">
            <v>2.5</v>
          </cell>
          <cell r="K39">
            <v>1</v>
          </cell>
          <cell r="L39">
            <v>7</v>
          </cell>
          <cell r="M39">
            <v>24</v>
          </cell>
          <cell r="N39">
            <v>36</v>
          </cell>
          <cell r="O39">
            <v>1</v>
          </cell>
          <cell r="P39">
            <v>1.25</v>
          </cell>
          <cell r="Q39">
            <v>10</v>
          </cell>
          <cell r="R39">
            <v>800</v>
          </cell>
          <cell r="S39">
            <v>20</v>
          </cell>
          <cell r="T39">
            <v>9.6</v>
          </cell>
          <cell r="U39">
            <v>4</v>
          </cell>
          <cell r="V39">
            <v>20000</v>
          </cell>
          <cell r="W39">
            <v>500</v>
          </cell>
          <cell r="X39">
            <v>31</v>
          </cell>
          <cell r="Y39">
            <v>36</v>
          </cell>
          <cell r="Z39">
            <v>6.8888888888888888E-2</v>
          </cell>
          <cell r="AA39">
            <v>0.08</v>
          </cell>
          <cell r="AB39">
            <v>0.1488888888888889</v>
          </cell>
        </row>
        <row r="40">
          <cell r="B40">
            <v>102474</v>
          </cell>
          <cell r="C40">
            <v>102472</v>
          </cell>
          <cell r="H40" t="str">
            <v>FIXTURE VP3 THREAD-4E</v>
          </cell>
          <cell r="I40">
            <v>2</v>
          </cell>
          <cell r="J40">
            <v>3.2</v>
          </cell>
          <cell r="K40">
            <v>2.25</v>
          </cell>
          <cell r="L40">
            <v>10.9</v>
          </cell>
          <cell r="M40">
            <v>2.9802985074626864</v>
          </cell>
          <cell r="N40">
            <v>4.0938166311300641</v>
          </cell>
          <cell r="O40">
            <v>1.3</v>
          </cell>
          <cell r="P40">
            <v>1.5</v>
          </cell>
          <cell r="Q40">
            <v>10</v>
          </cell>
          <cell r="R40">
            <v>7328.1250000000009</v>
          </cell>
          <cell r="S40">
            <v>209.375</v>
          </cell>
          <cell r="T40">
            <v>20.100000000000001</v>
          </cell>
          <cell r="U40">
            <v>4</v>
          </cell>
          <cell r="V40">
            <v>87500</v>
          </cell>
          <cell r="W40">
            <v>2500</v>
          </cell>
          <cell r="X40">
            <v>13.880298507462687</v>
          </cell>
          <cell r="Y40">
            <v>4.0938166311300641</v>
          </cell>
          <cell r="Z40">
            <v>3.0845107794361525E-2</v>
          </cell>
          <cell r="AA40">
            <v>9.0973702914001423E-3</v>
          </cell>
          <cell r="AB40">
            <v>3.9942478085761665E-2</v>
          </cell>
        </row>
        <row r="41">
          <cell r="B41">
            <v>102449</v>
          </cell>
          <cell r="C41">
            <v>102930</v>
          </cell>
          <cell r="D41">
            <v>103645</v>
          </cell>
          <cell r="H41" t="str">
            <v>FIXTURE-VP7-18/ 24E</v>
          </cell>
          <cell r="I41">
            <v>2</v>
          </cell>
          <cell r="J41">
            <v>6</v>
          </cell>
          <cell r="K41">
            <v>6</v>
          </cell>
          <cell r="L41">
            <v>24</v>
          </cell>
          <cell r="M41">
            <v>15.36</v>
          </cell>
          <cell r="N41">
            <v>15.634285714285713</v>
          </cell>
          <cell r="O41">
            <v>2</v>
          </cell>
          <cell r="P41">
            <v>1.75</v>
          </cell>
          <cell r="Q41">
            <v>10</v>
          </cell>
          <cell r="R41">
            <v>2187.5</v>
          </cell>
          <cell r="S41">
            <v>62.5</v>
          </cell>
          <cell r="T41">
            <v>24</v>
          </cell>
          <cell r="U41">
            <v>16</v>
          </cell>
          <cell r="V41">
            <v>87500</v>
          </cell>
          <cell r="W41">
            <v>2500</v>
          </cell>
          <cell r="X41">
            <v>39.36</v>
          </cell>
          <cell r="Y41">
            <v>15.634285714285713</v>
          </cell>
          <cell r="Z41">
            <v>8.7466666666666665E-2</v>
          </cell>
          <cell r="AA41">
            <v>3.4742857142857138E-2</v>
          </cell>
          <cell r="AB41">
            <v>0.1222095238095238</v>
          </cell>
        </row>
        <row r="42">
          <cell r="B42">
            <v>102731</v>
          </cell>
          <cell r="C42">
            <v>103395</v>
          </cell>
          <cell r="H42" t="str">
            <v>FIXTURE-VP7-18/415- 16E</v>
          </cell>
          <cell r="I42">
            <v>2</v>
          </cell>
          <cell r="L42">
            <v>0</v>
          </cell>
          <cell r="M42">
            <v>0</v>
          </cell>
          <cell r="N42">
            <v>2.4046966731898238</v>
          </cell>
          <cell r="Q42">
            <v>10</v>
          </cell>
          <cell r="R42">
            <v>1996.0937499999998</v>
          </cell>
          <cell r="S42">
            <v>57.03125</v>
          </cell>
          <cell r="T42">
            <v>21.9</v>
          </cell>
          <cell r="U42">
            <v>16</v>
          </cell>
          <cell r="V42">
            <v>87500</v>
          </cell>
          <cell r="W42">
            <v>2500</v>
          </cell>
          <cell r="X42">
            <v>0</v>
          </cell>
          <cell r="Y42">
            <v>2.4046966731898238</v>
          </cell>
          <cell r="Z42">
            <v>0</v>
          </cell>
          <cell r="AA42">
            <v>5.3437703848662754E-3</v>
          </cell>
          <cell r="AB42">
            <v>5.3437703848662754E-3</v>
          </cell>
        </row>
        <row r="43">
          <cell r="B43">
            <v>102936</v>
          </cell>
          <cell r="H43" t="str">
            <v>FOND DE CAPOTS</v>
          </cell>
          <cell r="I43">
            <v>2</v>
          </cell>
          <cell r="J43">
            <v>5</v>
          </cell>
          <cell r="K43">
            <v>7</v>
          </cell>
          <cell r="L43">
            <v>24</v>
          </cell>
          <cell r="M43">
            <v>16.575539568345324</v>
          </cell>
          <cell r="N43">
            <v>16.805755395683455</v>
          </cell>
          <cell r="O43">
            <v>2</v>
          </cell>
          <cell r="P43">
            <v>1.75</v>
          </cell>
          <cell r="Q43">
            <v>10</v>
          </cell>
          <cell r="R43">
            <v>2085</v>
          </cell>
          <cell r="S43">
            <v>57.916666666666664</v>
          </cell>
          <cell r="T43">
            <v>13.9</v>
          </cell>
          <cell r="U43">
            <v>2</v>
          </cell>
          <cell r="V43">
            <v>18000</v>
          </cell>
          <cell r="W43">
            <v>500</v>
          </cell>
          <cell r="X43">
            <v>40.57553956834532</v>
          </cell>
          <cell r="Y43">
            <v>16.805755395683455</v>
          </cell>
          <cell r="Z43">
            <v>9.0167865707434042E-2</v>
          </cell>
          <cell r="AA43">
            <v>3.7346123101518788E-2</v>
          </cell>
          <cell r="AB43">
            <v>0.12751398880895282</v>
          </cell>
        </row>
        <row r="44">
          <cell r="B44">
            <v>102491</v>
          </cell>
          <cell r="H44" t="str">
            <v>GALERIE 24 PUITS</v>
          </cell>
          <cell r="I44">
            <v>2</v>
          </cell>
          <cell r="J44">
            <v>5</v>
          </cell>
          <cell r="K44">
            <v>4</v>
          </cell>
          <cell r="L44">
            <v>18</v>
          </cell>
          <cell r="M44">
            <v>35.555555555555557</v>
          </cell>
          <cell r="N44">
            <v>35.555555555555557</v>
          </cell>
          <cell r="O44">
            <v>1.75</v>
          </cell>
          <cell r="P44">
            <v>1.5</v>
          </cell>
          <cell r="Q44">
            <v>10</v>
          </cell>
          <cell r="R44">
            <v>944.99999999999989</v>
          </cell>
          <cell r="S44">
            <v>23.625</v>
          </cell>
          <cell r="T44">
            <v>18.899999999999999</v>
          </cell>
          <cell r="U44">
            <v>4</v>
          </cell>
          <cell r="V44">
            <v>12000</v>
          </cell>
          <cell r="W44">
            <v>300</v>
          </cell>
          <cell r="X44">
            <v>53.555555555555557</v>
          </cell>
          <cell r="Y44">
            <v>35.555555555555557</v>
          </cell>
          <cell r="Z44">
            <v>0.11901234567901235</v>
          </cell>
          <cell r="AA44">
            <v>7.9012345679012344E-2</v>
          </cell>
          <cell r="AB44">
            <v>0.1980246913580247</v>
          </cell>
        </row>
        <row r="45">
          <cell r="B45">
            <v>102784</v>
          </cell>
          <cell r="H45" t="str">
            <v>HOLDER 45x4mm</v>
          </cell>
          <cell r="I45">
            <v>2</v>
          </cell>
          <cell r="L45">
            <v>0</v>
          </cell>
          <cell r="M45">
            <v>0</v>
          </cell>
          <cell r="N45">
            <v>0.54054054054054057</v>
          </cell>
          <cell r="Q45">
            <v>10</v>
          </cell>
          <cell r="R45">
            <v>8880</v>
          </cell>
          <cell r="S45">
            <v>92.5</v>
          </cell>
          <cell r="T45">
            <v>22.2</v>
          </cell>
          <cell r="U45">
            <v>4</v>
          </cell>
          <cell r="V45">
            <v>96000</v>
          </cell>
          <cell r="W45">
            <v>1000</v>
          </cell>
          <cell r="X45">
            <v>0</v>
          </cell>
          <cell r="Y45">
            <v>0.54054054054054057</v>
          </cell>
          <cell r="Z45">
            <v>0</v>
          </cell>
          <cell r="AA45">
            <v>1.2012012012012014E-3</v>
          </cell>
          <cell r="AB45">
            <v>1.2012012012012014E-3</v>
          </cell>
        </row>
        <row r="46">
          <cell r="B46">
            <v>102743</v>
          </cell>
          <cell r="H46" t="str">
            <v>HOUSING_CAP-VP3 24 HOUSSES</v>
          </cell>
          <cell r="I46">
            <v>2</v>
          </cell>
          <cell r="J46">
            <v>10</v>
          </cell>
          <cell r="K46">
            <v>12</v>
          </cell>
          <cell r="L46">
            <v>44</v>
          </cell>
          <cell r="M46">
            <v>29.53846153846154</v>
          </cell>
          <cell r="N46">
            <v>3.6571428571428575</v>
          </cell>
          <cell r="O46">
            <v>30</v>
          </cell>
          <cell r="P46">
            <v>2</v>
          </cell>
          <cell r="Q46">
            <v>10</v>
          </cell>
          <cell r="R46">
            <v>2843.75</v>
          </cell>
          <cell r="S46">
            <v>487.5</v>
          </cell>
          <cell r="T46">
            <v>11.7</v>
          </cell>
          <cell r="U46">
            <v>48</v>
          </cell>
          <cell r="V46">
            <v>700000</v>
          </cell>
          <cell r="W46">
            <v>120000</v>
          </cell>
          <cell r="X46">
            <v>73.538461538461547</v>
          </cell>
          <cell r="Y46">
            <v>3.6571428571428575</v>
          </cell>
          <cell r="Z46">
            <v>0.16341880341880344</v>
          </cell>
          <cell r="AA46">
            <v>8.1269841269841284E-3</v>
          </cell>
          <cell r="AB46">
            <v>0.17154578754578756</v>
          </cell>
        </row>
        <row r="47">
          <cell r="B47">
            <v>101445</v>
          </cell>
          <cell r="H47" t="str">
            <v>HOUSING_CAP-VP3 48 HOUSSES</v>
          </cell>
          <cell r="I47">
            <v>2</v>
          </cell>
          <cell r="J47">
            <v>11</v>
          </cell>
          <cell r="K47">
            <v>12</v>
          </cell>
          <cell r="L47">
            <v>46</v>
          </cell>
          <cell r="M47">
            <v>40.32</v>
          </cell>
          <cell r="N47">
            <v>3.0857142857142859</v>
          </cell>
          <cell r="O47">
            <v>42</v>
          </cell>
          <cell r="P47">
            <v>1.5</v>
          </cell>
          <cell r="Q47">
            <v>10</v>
          </cell>
          <cell r="R47">
            <v>2916.6666666666665</v>
          </cell>
          <cell r="S47">
            <v>500</v>
          </cell>
          <cell r="T47">
            <v>12</v>
          </cell>
          <cell r="U47">
            <v>48</v>
          </cell>
          <cell r="V47">
            <v>700000</v>
          </cell>
          <cell r="W47">
            <v>120000</v>
          </cell>
          <cell r="X47">
            <v>86.32</v>
          </cell>
          <cell r="Y47">
            <v>3.0857142857142859</v>
          </cell>
          <cell r="Z47">
            <v>0.1918222222222222</v>
          </cell>
          <cell r="AA47">
            <v>6.8571428571428577E-3</v>
          </cell>
          <cell r="AB47">
            <v>0.19867936507936507</v>
          </cell>
        </row>
        <row r="48">
          <cell r="B48">
            <v>102931</v>
          </cell>
          <cell r="C48">
            <v>103566</v>
          </cell>
          <cell r="H48" t="str">
            <v>HOUSING_CAP-VP7 24 HOUSSES</v>
          </cell>
          <cell r="I48">
            <v>2</v>
          </cell>
          <cell r="J48">
            <v>10</v>
          </cell>
          <cell r="K48">
            <v>12</v>
          </cell>
          <cell r="L48">
            <v>44</v>
          </cell>
          <cell r="M48">
            <v>37.89473684210526</v>
          </cell>
          <cell r="N48">
            <v>3.2481203007518795</v>
          </cell>
          <cell r="O48">
            <v>30</v>
          </cell>
          <cell r="P48">
            <v>2</v>
          </cell>
          <cell r="Q48">
            <v>10</v>
          </cell>
          <cell r="R48">
            <v>6650</v>
          </cell>
          <cell r="S48">
            <v>380</v>
          </cell>
          <cell r="T48">
            <v>11.4</v>
          </cell>
          <cell r="U48">
            <v>48</v>
          </cell>
          <cell r="V48">
            <v>1680000</v>
          </cell>
          <cell r="W48">
            <v>96000</v>
          </cell>
          <cell r="X48">
            <v>81.89473684210526</v>
          </cell>
          <cell r="Y48">
            <v>3.2481203007518795</v>
          </cell>
          <cell r="Z48">
            <v>0.18198830409356725</v>
          </cell>
          <cell r="AA48">
            <v>7.2180451127819541E-3</v>
          </cell>
          <cell r="AB48">
            <v>0.18920634920634921</v>
          </cell>
        </row>
        <row r="49">
          <cell r="B49">
            <v>102931</v>
          </cell>
          <cell r="C49">
            <v>103566</v>
          </cell>
          <cell r="H49" t="str">
            <v>HOUSING_CAP-VP7 48 HOUSSES</v>
          </cell>
          <cell r="I49">
            <v>2</v>
          </cell>
          <cell r="J49">
            <v>11</v>
          </cell>
          <cell r="K49">
            <v>12</v>
          </cell>
          <cell r="L49">
            <v>46</v>
          </cell>
          <cell r="M49">
            <v>26.526315789473685</v>
          </cell>
          <cell r="N49">
            <v>1.6691729323308273</v>
          </cell>
          <cell r="O49">
            <v>42</v>
          </cell>
          <cell r="P49">
            <v>1.5</v>
          </cell>
          <cell r="Q49">
            <v>10</v>
          </cell>
          <cell r="R49">
            <v>6650</v>
          </cell>
          <cell r="S49">
            <v>760</v>
          </cell>
          <cell r="T49">
            <v>11.4</v>
          </cell>
          <cell r="U49">
            <v>48</v>
          </cell>
          <cell r="V49">
            <v>1680000</v>
          </cell>
          <cell r="W49">
            <v>192000</v>
          </cell>
          <cell r="X49">
            <v>72.526315789473685</v>
          </cell>
          <cell r="Y49">
            <v>1.6691729323308273</v>
          </cell>
          <cell r="Z49">
            <v>0.16116959064327485</v>
          </cell>
          <cell r="AA49">
            <v>3.7092731829573939E-3</v>
          </cell>
          <cell r="AB49">
            <v>0.16487886382623224</v>
          </cell>
        </row>
        <row r="50">
          <cell r="B50">
            <v>102456</v>
          </cell>
          <cell r="H50" t="str">
            <v>MANCHON FRAXIPARINE</v>
          </cell>
          <cell r="I50">
            <v>2</v>
          </cell>
          <cell r="J50">
            <v>14</v>
          </cell>
          <cell r="K50">
            <v>4</v>
          </cell>
          <cell r="L50">
            <v>36</v>
          </cell>
          <cell r="M50">
            <v>52.705882352941174</v>
          </cell>
          <cell r="N50">
            <v>60.235294117647058</v>
          </cell>
          <cell r="O50">
            <v>1.75</v>
          </cell>
          <cell r="P50">
            <v>1.5</v>
          </cell>
          <cell r="Q50">
            <v>10</v>
          </cell>
          <cell r="R50">
            <v>318.75</v>
          </cell>
          <cell r="S50">
            <v>15.9375</v>
          </cell>
          <cell r="T50">
            <v>9</v>
          </cell>
          <cell r="U50">
            <v>32</v>
          </cell>
          <cell r="V50">
            <v>68000</v>
          </cell>
          <cell r="W50">
            <v>3400</v>
          </cell>
          <cell r="X50">
            <v>88.705882352941174</v>
          </cell>
          <cell r="Y50">
            <v>60.235294117647058</v>
          </cell>
          <cell r="Z50">
            <v>0.19712418300653595</v>
          </cell>
          <cell r="AA50">
            <v>0.13385620915032678</v>
          </cell>
          <cell r="AB50">
            <v>0.3309803921568627</v>
          </cell>
        </row>
        <row r="51">
          <cell r="B51">
            <v>101456</v>
          </cell>
          <cell r="H51" t="str">
            <v xml:space="preserve">MANCHON SECURITE  </v>
          </cell>
          <cell r="I51">
            <v>2</v>
          </cell>
          <cell r="J51">
            <v>13</v>
          </cell>
          <cell r="K51">
            <v>4</v>
          </cell>
          <cell r="L51">
            <v>34</v>
          </cell>
          <cell r="M51">
            <v>42.352941176470594</v>
          </cell>
          <cell r="N51">
            <v>48.403361344537821</v>
          </cell>
          <cell r="O51">
            <v>1.75</v>
          </cell>
          <cell r="P51">
            <v>1.5</v>
          </cell>
          <cell r="Q51">
            <v>10</v>
          </cell>
          <cell r="R51">
            <v>396.66666666666669</v>
          </cell>
          <cell r="S51">
            <v>19.833333333333332</v>
          </cell>
          <cell r="T51">
            <v>11.2</v>
          </cell>
          <cell r="U51">
            <v>32</v>
          </cell>
          <cell r="V51">
            <v>68000</v>
          </cell>
          <cell r="W51">
            <v>3400</v>
          </cell>
          <cell r="X51">
            <v>76.352941176470594</v>
          </cell>
          <cell r="Y51">
            <v>48.403361344537821</v>
          </cell>
          <cell r="Z51">
            <v>0.1696732026143791</v>
          </cell>
          <cell r="AA51">
            <v>0.10756302521008404</v>
          </cell>
          <cell r="AB51">
            <v>0.27723622782446311</v>
          </cell>
        </row>
        <row r="52">
          <cell r="B52">
            <v>102597</v>
          </cell>
          <cell r="H52" t="str">
            <v>METERING_CHAMBER-DF10-150-POM</v>
          </cell>
          <cell r="I52">
            <v>2</v>
          </cell>
          <cell r="J52">
            <v>11</v>
          </cell>
          <cell r="K52">
            <v>13</v>
          </cell>
          <cell r="L52">
            <v>48</v>
          </cell>
          <cell r="M52">
            <v>27.515923566878978</v>
          </cell>
          <cell r="N52">
            <v>10.528116469517743</v>
          </cell>
          <cell r="O52">
            <v>24</v>
          </cell>
          <cell r="P52">
            <v>9</v>
          </cell>
          <cell r="Q52">
            <v>10</v>
          </cell>
          <cell r="R52">
            <v>22895.833333333332</v>
          </cell>
          <cell r="S52">
            <v>418.66666666666669</v>
          </cell>
          <cell r="T52">
            <v>15.7</v>
          </cell>
          <cell r="U52">
            <v>8</v>
          </cell>
          <cell r="V52">
            <v>700000</v>
          </cell>
          <cell r="W52">
            <v>12800</v>
          </cell>
          <cell r="X52">
            <v>75.515923566878982</v>
          </cell>
          <cell r="Y52">
            <v>10.528116469517743</v>
          </cell>
          <cell r="Z52">
            <v>0.1678131634819533</v>
          </cell>
          <cell r="AA52">
            <v>2.3395814376706094E-2</v>
          </cell>
          <cell r="AB52">
            <v>0.1912089778586594</v>
          </cell>
        </row>
        <row r="53">
          <cell r="B53">
            <v>103057</v>
          </cell>
          <cell r="C53">
            <v>102927</v>
          </cell>
          <cell r="H53" t="str">
            <v>NEST RDL CTO 13/100 PBT BLC</v>
          </cell>
          <cell r="I53">
            <v>2</v>
          </cell>
          <cell r="L53">
            <v>0</v>
          </cell>
          <cell r="M53">
            <v>0</v>
          </cell>
          <cell r="N53">
            <v>9.1116173120728927</v>
          </cell>
          <cell r="Q53">
            <v>10</v>
          </cell>
          <cell r="R53">
            <v>526.79999999999995</v>
          </cell>
          <cell r="S53">
            <v>13.169999999999998</v>
          </cell>
          <cell r="T53">
            <v>43.9</v>
          </cell>
          <cell r="U53">
            <v>1</v>
          </cell>
          <cell r="V53">
            <v>720</v>
          </cell>
          <cell r="W53">
            <v>18</v>
          </cell>
          <cell r="X53">
            <v>0</v>
          </cell>
          <cell r="Y53">
            <v>9.1116173120728927</v>
          </cell>
          <cell r="Z53">
            <v>0</v>
          </cell>
          <cell r="AA53">
            <v>2.0248038471273096E-2</v>
          </cell>
          <cell r="AB53">
            <v>2.0248038471273096E-2</v>
          </cell>
        </row>
        <row r="54">
          <cell r="B54">
            <v>102904</v>
          </cell>
          <cell r="H54" t="str">
            <v>PORTE-CARTOUCHE APOK/PEN</v>
          </cell>
          <cell r="I54">
            <v>2</v>
          </cell>
          <cell r="J54">
            <v>2</v>
          </cell>
          <cell r="K54">
            <v>1</v>
          </cell>
          <cell r="L54">
            <v>6</v>
          </cell>
          <cell r="M54">
            <v>5.0526315789473681</v>
          </cell>
          <cell r="N54">
            <v>9.1578947368421062</v>
          </cell>
          <cell r="O54">
            <v>1</v>
          </cell>
          <cell r="P54">
            <v>1.5</v>
          </cell>
          <cell r="Q54">
            <v>10</v>
          </cell>
          <cell r="R54">
            <v>3040</v>
          </cell>
          <cell r="S54">
            <v>95</v>
          </cell>
          <cell r="T54">
            <v>19</v>
          </cell>
          <cell r="U54">
            <v>4</v>
          </cell>
          <cell r="V54">
            <v>38400</v>
          </cell>
          <cell r="W54">
            <v>1200</v>
          </cell>
          <cell r="X54">
            <v>11.052631578947368</v>
          </cell>
          <cell r="Y54">
            <v>9.1578947368421062</v>
          </cell>
          <cell r="Z54">
            <v>2.456140350877193E-2</v>
          </cell>
          <cell r="AA54">
            <v>2.035087719298246E-2</v>
          </cell>
          <cell r="AB54">
            <v>4.491228070175439E-2</v>
          </cell>
        </row>
        <row r="55">
          <cell r="B55">
            <v>201402</v>
          </cell>
          <cell r="H55" t="str">
            <v>POUSSOIR APO III INJ</v>
          </cell>
          <cell r="I55">
            <v>2</v>
          </cell>
          <cell r="J55">
            <v>5.15</v>
          </cell>
          <cell r="K55">
            <v>5.45</v>
          </cell>
          <cell r="L55">
            <v>21.200000000000003</v>
          </cell>
          <cell r="M55">
            <v>4.0851063829787231</v>
          </cell>
          <cell r="N55">
            <v>7.1489361702127656</v>
          </cell>
          <cell r="O55">
            <v>1</v>
          </cell>
          <cell r="P55">
            <v>1.5</v>
          </cell>
          <cell r="Q55">
            <v>10</v>
          </cell>
          <cell r="R55">
            <v>4700</v>
          </cell>
          <cell r="S55">
            <v>117.5</v>
          </cell>
          <cell r="T55">
            <v>18.8</v>
          </cell>
          <cell r="U55">
            <v>4</v>
          </cell>
          <cell r="V55">
            <v>60000</v>
          </cell>
          <cell r="W55">
            <v>1500</v>
          </cell>
          <cell r="X55">
            <v>25.285106382978725</v>
          </cell>
          <cell r="Y55">
            <v>7.1489361702127656</v>
          </cell>
          <cell r="Z55">
            <v>5.6189125295508277E-2</v>
          </cell>
          <cell r="AA55">
            <v>1.5886524822695036E-2</v>
          </cell>
          <cell r="AB55">
            <v>7.2075650118203313E-2</v>
          </cell>
        </row>
        <row r="56">
          <cell r="B56">
            <v>101564</v>
          </cell>
          <cell r="C56">
            <v>102962</v>
          </cell>
          <cell r="H56" t="str">
            <v>PROTEGE AIGUILLE</v>
          </cell>
          <cell r="I56">
            <v>2</v>
          </cell>
          <cell r="J56">
            <v>3</v>
          </cell>
          <cell r="K56">
            <v>8</v>
          </cell>
          <cell r="L56">
            <v>22</v>
          </cell>
          <cell r="M56">
            <v>1.9525423728813558</v>
          </cell>
          <cell r="N56">
            <v>5.1254237288135585</v>
          </cell>
          <cell r="O56">
            <v>2</v>
          </cell>
          <cell r="P56">
            <v>5</v>
          </cell>
          <cell r="Q56">
            <v>10</v>
          </cell>
          <cell r="R56">
            <v>19666.666666666668</v>
          </cell>
          <cell r="S56">
            <v>491.66666666666669</v>
          </cell>
          <cell r="T56">
            <v>23.6</v>
          </cell>
          <cell r="U56">
            <v>8</v>
          </cell>
          <cell r="V56">
            <v>400000</v>
          </cell>
          <cell r="W56">
            <v>10000</v>
          </cell>
          <cell r="X56">
            <v>23.952542372881357</v>
          </cell>
          <cell r="Y56">
            <v>5.1254237288135585</v>
          </cell>
          <cell r="Z56">
            <v>5.3227871939736347E-2</v>
          </cell>
          <cell r="AA56">
            <v>1.1389830508474575E-2</v>
          </cell>
          <cell r="AB56">
            <v>6.4617702448210926E-2</v>
          </cell>
        </row>
        <row r="57">
          <cell r="B57">
            <v>102854</v>
          </cell>
          <cell r="C57">
            <v>103751</v>
          </cell>
          <cell r="H57" t="str">
            <v>SLIDER-LDK-ABS-WHIT</v>
          </cell>
          <cell r="I57">
            <v>2</v>
          </cell>
          <cell r="J57">
            <v>5</v>
          </cell>
          <cell r="K57">
            <v>15</v>
          </cell>
          <cell r="L57">
            <v>40</v>
          </cell>
          <cell r="M57">
            <v>6.72</v>
          </cell>
          <cell r="N57">
            <v>2.16</v>
          </cell>
          <cell r="O57">
            <v>7</v>
          </cell>
          <cell r="P57">
            <v>2</v>
          </cell>
          <cell r="Q57">
            <v>10</v>
          </cell>
          <cell r="R57">
            <v>20000</v>
          </cell>
          <cell r="S57">
            <v>500</v>
          </cell>
          <cell r="T57">
            <v>10</v>
          </cell>
          <cell r="U57">
            <v>8</v>
          </cell>
          <cell r="V57">
            <v>960000</v>
          </cell>
          <cell r="W57">
            <v>24000</v>
          </cell>
          <cell r="X57">
            <v>46.72</v>
          </cell>
          <cell r="Y57">
            <v>2.16</v>
          </cell>
          <cell r="Z57">
            <v>0.10382222222222222</v>
          </cell>
          <cell r="AA57">
            <v>4.8000000000000004E-3</v>
          </cell>
          <cell r="AB57">
            <v>0.10862222222222222</v>
          </cell>
        </row>
        <row r="58">
          <cell r="B58">
            <v>101424</v>
          </cell>
          <cell r="C58">
            <v>102451</v>
          </cell>
          <cell r="H58" t="str">
            <v>STEM-VP7-HDPE MEZZOVICO 32E</v>
          </cell>
          <cell r="I58">
            <v>2</v>
          </cell>
          <cell r="J58">
            <v>15</v>
          </cell>
          <cell r="K58">
            <v>6</v>
          </cell>
          <cell r="L58">
            <v>42</v>
          </cell>
          <cell r="M58">
            <v>9.8251599147121524</v>
          </cell>
          <cell r="N58">
            <v>4.7488272921108745</v>
          </cell>
          <cell r="O58">
            <v>5</v>
          </cell>
          <cell r="P58">
            <v>2</v>
          </cell>
          <cell r="Q58">
            <v>10</v>
          </cell>
          <cell r="R58">
            <v>5862.5</v>
          </cell>
          <cell r="S58">
            <v>244.27083333333334</v>
          </cell>
          <cell r="T58">
            <v>13.4</v>
          </cell>
          <cell r="U58">
            <v>32</v>
          </cell>
          <cell r="V58">
            <v>840000</v>
          </cell>
          <cell r="W58">
            <v>35000</v>
          </cell>
          <cell r="X58">
            <v>51.825159914712152</v>
          </cell>
          <cell r="Y58">
            <v>4.7488272921108745</v>
          </cell>
          <cell r="Z58">
            <v>0.11516702203269367</v>
          </cell>
          <cell r="AA58">
            <v>1.0552949538024166E-2</v>
          </cell>
          <cell r="AB58">
            <v>0.12571997157071785</v>
          </cell>
        </row>
        <row r="59">
          <cell r="B59">
            <v>102476</v>
          </cell>
          <cell r="H59" t="str">
            <v>STEM-VP7-LDPE MEZZOVICO 32E</v>
          </cell>
          <cell r="I59">
            <v>2</v>
          </cell>
          <cell r="J59">
            <v>15</v>
          </cell>
          <cell r="K59">
            <v>6</v>
          </cell>
          <cell r="L59">
            <v>42</v>
          </cell>
          <cell r="M59">
            <v>7.8836612489307107</v>
          </cell>
          <cell r="N59">
            <v>3.8104362703165098</v>
          </cell>
          <cell r="O59">
            <v>5</v>
          </cell>
          <cell r="P59">
            <v>2</v>
          </cell>
          <cell r="Q59">
            <v>10</v>
          </cell>
          <cell r="R59">
            <v>7306.25</v>
          </cell>
          <cell r="S59">
            <v>304.42708333333331</v>
          </cell>
          <cell r="T59">
            <v>16.7</v>
          </cell>
          <cell r="U59">
            <v>32</v>
          </cell>
          <cell r="V59">
            <v>840000</v>
          </cell>
          <cell r="W59">
            <v>35000</v>
          </cell>
          <cell r="X59">
            <v>49.883661248930707</v>
          </cell>
          <cell r="Y59">
            <v>3.8104362703165098</v>
          </cell>
          <cell r="Z59">
            <v>0.11085258055317936</v>
          </cell>
          <cell r="AA59">
            <v>8.4676361562589109E-3</v>
          </cell>
          <cell r="AB59">
            <v>0.11932021670943826</v>
          </cell>
        </row>
        <row r="60">
          <cell r="B60">
            <v>102578</v>
          </cell>
          <cell r="H60" t="str">
            <v>STEM-VP7-S-HDPE 32E</v>
          </cell>
          <cell r="I60">
            <v>2</v>
          </cell>
          <cell r="J60">
            <v>15</v>
          </cell>
          <cell r="K60">
            <v>6</v>
          </cell>
          <cell r="L60">
            <v>42</v>
          </cell>
          <cell r="M60">
            <v>5.7313432835820892</v>
          </cell>
          <cell r="N60">
            <v>2.7019189765458425</v>
          </cell>
          <cell r="O60">
            <v>5</v>
          </cell>
          <cell r="P60">
            <v>2</v>
          </cell>
          <cell r="Q60">
            <v>10</v>
          </cell>
          <cell r="R60">
            <v>11725</v>
          </cell>
          <cell r="S60">
            <v>418.75</v>
          </cell>
          <cell r="T60">
            <v>13.4</v>
          </cell>
          <cell r="U60">
            <v>32</v>
          </cell>
          <cell r="V60">
            <v>1680000</v>
          </cell>
          <cell r="W60">
            <v>60000</v>
          </cell>
          <cell r="X60">
            <v>47.731343283582092</v>
          </cell>
          <cell r="Y60">
            <v>2.7019189765458425</v>
          </cell>
          <cell r="Z60">
            <v>0.10606965174129354</v>
          </cell>
          <cell r="AA60">
            <v>6.0042643923240947E-3</v>
          </cell>
          <cell r="AB60">
            <v>0.11207391613361764</v>
          </cell>
        </row>
        <row r="61">
          <cell r="B61">
            <v>102475</v>
          </cell>
          <cell r="H61" t="str">
            <v>STEM-VP7-S-LDPE 32E</v>
          </cell>
          <cell r="I61">
            <v>2</v>
          </cell>
          <cell r="J61">
            <v>15</v>
          </cell>
          <cell r="K61">
            <v>6</v>
          </cell>
          <cell r="L61">
            <v>42</v>
          </cell>
          <cell r="M61">
            <v>4.5988023952095807</v>
          </cell>
          <cell r="N61">
            <v>2.1680068434559452</v>
          </cell>
          <cell r="O61">
            <v>5</v>
          </cell>
          <cell r="P61">
            <v>2</v>
          </cell>
          <cell r="Q61">
            <v>10</v>
          </cell>
          <cell r="R61">
            <v>14612.5</v>
          </cell>
          <cell r="S61">
            <v>521.875</v>
          </cell>
          <cell r="T61">
            <v>16.7</v>
          </cell>
          <cell r="U61">
            <v>32</v>
          </cell>
          <cell r="V61">
            <v>1680000</v>
          </cell>
          <cell r="W61">
            <v>60000</v>
          </cell>
          <cell r="X61">
            <v>46.598802395209582</v>
          </cell>
          <cell r="Y61">
            <v>2.1680068434559452</v>
          </cell>
          <cell r="Z61">
            <v>0.10355289421157685</v>
          </cell>
          <cell r="AA61">
            <v>4.817792985457656E-3</v>
          </cell>
          <cell r="AB61">
            <v>0.10837068719703451</v>
          </cell>
        </row>
        <row r="62">
          <cell r="B62">
            <v>103554</v>
          </cell>
          <cell r="C62">
            <v>102567</v>
          </cell>
          <cell r="H62" t="str">
            <v>STEM-VP7-S-LDPE-NATU 48E</v>
          </cell>
          <cell r="I62">
            <v>2</v>
          </cell>
          <cell r="J62">
            <v>11</v>
          </cell>
          <cell r="K62">
            <v>20</v>
          </cell>
          <cell r="L62">
            <v>62</v>
          </cell>
          <cell r="M62">
            <v>35.200000000000003</v>
          </cell>
          <cell r="N62">
            <v>3.2761904761904765</v>
          </cell>
          <cell r="O62">
            <v>33</v>
          </cell>
          <cell r="P62">
            <v>2.5</v>
          </cell>
          <cell r="Q62">
            <v>10</v>
          </cell>
          <cell r="R62">
            <v>7875</v>
          </cell>
          <cell r="S62">
            <v>450</v>
          </cell>
          <cell r="T62">
            <v>13.5</v>
          </cell>
          <cell r="U62">
            <v>48</v>
          </cell>
          <cell r="V62">
            <v>1680000</v>
          </cell>
          <cell r="W62">
            <v>96000</v>
          </cell>
          <cell r="X62">
            <v>97.2</v>
          </cell>
          <cell r="Y62">
            <v>3.2761904761904765</v>
          </cell>
          <cell r="Z62">
            <v>0.216</v>
          </cell>
          <cell r="AA62">
            <v>7.2804232804232812E-3</v>
          </cell>
          <cell r="AB62">
            <v>0.22328042328042327</v>
          </cell>
        </row>
        <row r="63">
          <cell r="B63">
            <v>103109</v>
          </cell>
          <cell r="H63" t="str">
            <v>STOPPER CELSIUS 75L</v>
          </cell>
          <cell r="I63">
            <v>2</v>
          </cell>
          <cell r="J63">
            <v>1.1000000000000001</v>
          </cell>
          <cell r="K63">
            <v>1.75</v>
          </cell>
          <cell r="L63">
            <v>5.7</v>
          </cell>
          <cell r="M63">
            <v>166.0006148170919</v>
          </cell>
          <cell r="N63">
            <v>168.30617891177374</v>
          </cell>
          <cell r="O63">
            <v>1.5</v>
          </cell>
          <cell r="P63">
            <v>1.5</v>
          </cell>
          <cell r="Q63">
            <v>10</v>
          </cell>
          <cell r="R63">
            <v>2081.92</v>
          </cell>
          <cell r="S63">
            <v>4.3373333333333335</v>
          </cell>
          <cell r="T63">
            <v>32.53</v>
          </cell>
          <cell r="U63">
            <v>1</v>
          </cell>
          <cell r="V63">
            <v>3840</v>
          </cell>
          <cell r="W63">
            <v>8</v>
          </cell>
          <cell r="X63">
            <v>171.70061481709189</v>
          </cell>
          <cell r="Y63">
            <v>168.30617891177374</v>
          </cell>
          <cell r="Z63">
            <v>0.38155692181575973</v>
          </cell>
          <cell r="AA63">
            <v>0.37401373091505274</v>
          </cell>
          <cell r="AB63">
            <v>0.75557065273081248</v>
          </cell>
        </row>
        <row r="64">
          <cell r="B64">
            <v>101458</v>
          </cell>
          <cell r="C64">
            <v>102479</v>
          </cell>
          <cell r="D64">
            <v>101457</v>
          </cell>
          <cell r="H64" t="str">
            <v>TIGE PISTON L65</v>
          </cell>
          <cell r="I64">
            <v>2</v>
          </cell>
          <cell r="J64">
            <v>8</v>
          </cell>
          <cell r="K64">
            <v>6</v>
          </cell>
          <cell r="L64">
            <v>28</v>
          </cell>
          <cell r="M64">
            <v>41.472000000000001</v>
          </cell>
          <cell r="N64">
            <v>43.2</v>
          </cell>
          <cell r="O64">
            <v>1.2</v>
          </cell>
          <cell r="P64">
            <v>1</v>
          </cell>
          <cell r="Q64">
            <v>10</v>
          </cell>
          <cell r="R64">
            <v>555.55555555555554</v>
          </cell>
          <cell r="S64">
            <v>13.888888888888888</v>
          </cell>
          <cell r="T64">
            <v>10</v>
          </cell>
          <cell r="U64">
            <v>48</v>
          </cell>
          <cell r="V64">
            <v>160000</v>
          </cell>
          <cell r="W64">
            <v>4000</v>
          </cell>
          <cell r="X64">
            <v>69.472000000000008</v>
          </cell>
          <cell r="Y64">
            <v>43.2</v>
          </cell>
          <cell r="Z64">
            <v>0.15438222222222225</v>
          </cell>
          <cell r="AA64">
            <v>9.6000000000000002E-2</v>
          </cell>
          <cell r="AB64">
            <v>0.25038222222222228</v>
          </cell>
        </row>
        <row r="65">
          <cell r="B65">
            <v>103163</v>
          </cell>
          <cell r="H65" t="str">
            <v>TROMPE RIGIDE PC</v>
          </cell>
          <cell r="I65">
            <v>2</v>
          </cell>
          <cell r="J65">
            <v>1</v>
          </cell>
          <cell r="K65">
            <v>3</v>
          </cell>
          <cell r="L65">
            <v>8</v>
          </cell>
          <cell r="M65">
            <v>204.25531914893617</v>
          </cell>
          <cell r="N65">
            <v>94.468085106382986</v>
          </cell>
          <cell r="O65">
            <v>5</v>
          </cell>
          <cell r="P65">
            <v>2</v>
          </cell>
          <cell r="Q65">
            <v>10</v>
          </cell>
          <cell r="R65">
            <v>376</v>
          </cell>
          <cell r="S65">
            <v>11.75</v>
          </cell>
          <cell r="T65">
            <v>28.2</v>
          </cell>
          <cell r="U65">
            <v>2</v>
          </cell>
          <cell r="V65">
            <v>1600</v>
          </cell>
          <cell r="W65">
            <v>50</v>
          </cell>
          <cell r="X65">
            <v>212.25531914893617</v>
          </cell>
          <cell r="Y65">
            <v>94.468085106382986</v>
          </cell>
          <cell r="Z65">
            <v>0.47167848699763593</v>
          </cell>
          <cell r="AA65">
            <v>0.20992907801418442</v>
          </cell>
          <cell r="AB65">
            <v>0.68160756501182029</v>
          </cell>
        </row>
        <row r="66">
          <cell r="B66">
            <v>200682</v>
          </cell>
          <cell r="H66" t="str">
            <v>WHEEL--LDK-120 SHOT-ABS-WHIT-</v>
          </cell>
          <cell r="I66">
            <v>2</v>
          </cell>
          <cell r="J66">
            <v>6</v>
          </cell>
          <cell r="K66">
            <v>15</v>
          </cell>
          <cell r="L66">
            <v>42</v>
          </cell>
          <cell r="M66">
            <v>11.666666666666666</v>
          </cell>
          <cell r="N66">
            <v>4.1666666666666661</v>
          </cell>
          <cell r="O66">
            <v>7</v>
          </cell>
          <cell r="P66">
            <v>2</v>
          </cell>
          <cell r="Q66">
            <v>10</v>
          </cell>
          <cell r="R66">
            <v>5760</v>
          </cell>
          <cell r="S66">
            <v>288</v>
          </cell>
          <cell r="T66">
            <v>10.8</v>
          </cell>
          <cell r="U66">
            <v>8</v>
          </cell>
          <cell r="V66">
            <v>256000</v>
          </cell>
          <cell r="W66">
            <v>12800</v>
          </cell>
          <cell r="X66">
            <v>53.666666666666664</v>
          </cell>
          <cell r="Y66">
            <v>4.1666666666666661</v>
          </cell>
          <cell r="Z66">
            <v>0.11925925925925926</v>
          </cell>
          <cell r="AA66">
            <v>9.2592592592592587E-3</v>
          </cell>
          <cell r="AB66">
            <v>0.12851851851851853</v>
          </cell>
        </row>
        <row r="67">
          <cell r="B67">
            <v>201174</v>
          </cell>
          <cell r="H67" t="str">
            <v>WHEEL--LDK-120 SHOTS(2)</v>
          </cell>
          <cell r="I67">
            <v>2</v>
          </cell>
          <cell r="J67">
            <v>6</v>
          </cell>
          <cell r="K67">
            <v>15</v>
          </cell>
          <cell r="L67">
            <v>42</v>
          </cell>
          <cell r="M67">
            <v>11.77570093457944</v>
          </cell>
          <cell r="N67">
            <v>4.2056074766355147</v>
          </cell>
          <cell r="O67">
            <v>7</v>
          </cell>
          <cell r="P67">
            <v>2</v>
          </cell>
          <cell r="Q67">
            <v>10</v>
          </cell>
          <cell r="R67">
            <v>5706.666666666667</v>
          </cell>
          <cell r="S67">
            <v>285.33333333333331</v>
          </cell>
          <cell r="T67">
            <v>10.7</v>
          </cell>
          <cell r="U67">
            <v>8</v>
          </cell>
          <cell r="V67">
            <v>256000</v>
          </cell>
          <cell r="W67">
            <v>12800</v>
          </cell>
          <cell r="X67">
            <v>53.77570093457944</v>
          </cell>
          <cell r="Y67">
            <v>4.2056074766355147</v>
          </cell>
          <cell r="Z67">
            <v>0.11950155763239875</v>
          </cell>
          <cell r="AA67">
            <v>9.3457943925233655E-3</v>
          </cell>
          <cell r="AB67">
            <v>0.12884735202492212</v>
          </cell>
        </row>
        <row r="68">
          <cell r="B68">
            <v>103470</v>
          </cell>
          <cell r="C68">
            <v>201140</v>
          </cell>
          <cell r="H68" t="str">
            <v>WHEEL--LDK-56 SHOT-ABS-WHIT-</v>
          </cell>
          <cell r="I68">
            <v>2</v>
          </cell>
          <cell r="J68">
            <v>10</v>
          </cell>
          <cell r="K68">
            <v>2</v>
          </cell>
          <cell r="L68">
            <v>24</v>
          </cell>
          <cell r="M68">
            <v>9.4438614900314803</v>
          </cell>
          <cell r="N68">
            <v>4.2497376705141665</v>
          </cell>
          <cell r="O68">
            <v>5</v>
          </cell>
          <cell r="P68">
            <v>2</v>
          </cell>
          <cell r="Q68">
            <v>10</v>
          </cell>
          <cell r="R68">
            <v>10165.333333333334</v>
          </cell>
          <cell r="S68">
            <v>254.1333333333333</v>
          </cell>
          <cell r="T68">
            <v>9.5299999999999994</v>
          </cell>
          <cell r="U68">
            <v>4</v>
          </cell>
          <cell r="V68">
            <v>256000</v>
          </cell>
          <cell r="W68">
            <v>6400</v>
          </cell>
          <cell r="X68">
            <v>33.44386149003148</v>
          </cell>
          <cell r="Y68">
            <v>4.2497376705141665</v>
          </cell>
          <cell r="Z68">
            <v>7.4319692200069953E-2</v>
          </cell>
          <cell r="AA68">
            <v>9.443861490031482E-3</v>
          </cell>
          <cell r="AB68">
            <v>8.3763553690101439E-2</v>
          </cell>
        </row>
        <row r="69">
          <cell r="I69">
            <v>2</v>
          </cell>
          <cell r="L69">
            <v>0</v>
          </cell>
          <cell r="M69" t="str">
            <v>0</v>
          </cell>
          <cell r="N69" t="str">
            <v>0</v>
          </cell>
          <cell r="Q69">
            <v>10</v>
          </cell>
          <cell r="R69" t="str">
            <v>0</v>
          </cell>
          <cell r="S69" t="str">
            <v>0</v>
          </cell>
          <cell r="X69">
            <v>0</v>
          </cell>
          <cell r="Y69" t="str">
            <v>0</v>
          </cell>
          <cell r="Z69">
            <v>0</v>
          </cell>
          <cell r="AA69">
            <v>0</v>
          </cell>
          <cell r="AB69">
            <v>0</v>
          </cell>
        </row>
        <row r="70">
          <cell r="I70">
            <v>2</v>
          </cell>
          <cell r="L70">
            <v>0</v>
          </cell>
          <cell r="M70" t="str">
            <v>0</v>
          </cell>
          <cell r="N70" t="str">
            <v>0</v>
          </cell>
          <cell r="Q70">
            <v>10</v>
          </cell>
          <cell r="R70" t="str">
            <v>0</v>
          </cell>
          <cell r="S70" t="str">
            <v>0</v>
          </cell>
          <cell r="X70">
            <v>0</v>
          </cell>
          <cell r="Y70" t="str">
            <v>0</v>
          </cell>
          <cell r="Z70">
            <v>0</v>
          </cell>
          <cell r="AA70">
            <v>0</v>
          </cell>
          <cell r="AB70">
            <v>0</v>
          </cell>
        </row>
        <row r="71">
          <cell r="I71">
            <v>2</v>
          </cell>
          <cell r="L71">
            <v>0</v>
          </cell>
          <cell r="M71" t="str">
            <v>0</v>
          </cell>
          <cell r="N71" t="str">
            <v>0</v>
          </cell>
          <cell r="Q71">
            <v>10</v>
          </cell>
          <cell r="R71" t="str">
            <v>0</v>
          </cell>
          <cell r="S71" t="str">
            <v>0</v>
          </cell>
          <cell r="X71">
            <v>0</v>
          </cell>
          <cell r="Y71" t="str">
            <v>0</v>
          </cell>
          <cell r="Z71">
            <v>0</v>
          </cell>
          <cell r="AA71">
            <v>0</v>
          </cell>
          <cell r="AB71">
            <v>0</v>
          </cell>
        </row>
        <row r="72">
          <cell r="I72">
            <v>2</v>
          </cell>
          <cell r="L72">
            <v>0</v>
          </cell>
          <cell r="M72" t="str">
            <v>0</v>
          </cell>
          <cell r="N72" t="str">
            <v>0</v>
          </cell>
          <cell r="Q72">
            <v>10</v>
          </cell>
          <cell r="R72" t="str">
            <v>0</v>
          </cell>
          <cell r="S72" t="str">
            <v>0</v>
          </cell>
          <cell r="X72">
            <v>0</v>
          </cell>
          <cell r="Y72" t="str">
            <v>0</v>
          </cell>
          <cell r="Z72">
            <v>0</v>
          </cell>
          <cell r="AA72">
            <v>0</v>
          </cell>
          <cell r="AB72">
            <v>0</v>
          </cell>
        </row>
        <row r="73">
          <cell r="I73">
            <v>2</v>
          </cell>
          <cell r="L73">
            <v>0</v>
          </cell>
          <cell r="M73" t="str">
            <v>0</v>
          </cell>
          <cell r="N73" t="str">
            <v>0</v>
          </cell>
          <cell r="Q73">
            <v>10</v>
          </cell>
          <cell r="R73" t="str">
            <v>0</v>
          </cell>
          <cell r="S73" t="str">
            <v>0</v>
          </cell>
          <cell r="X73">
            <v>0</v>
          </cell>
          <cell r="Y73" t="str">
            <v>0</v>
          </cell>
          <cell r="Z73">
            <v>0</v>
          </cell>
          <cell r="AA73">
            <v>0</v>
          </cell>
          <cell r="AB73">
            <v>0</v>
          </cell>
        </row>
        <row r="74">
          <cell r="I74">
            <v>2</v>
          </cell>
          <cell r="L74">
            <v>0</v>
          </cell>
          <cell r="M74" t="str">
            <v>0</v>
          </cell>
          <cell r="N74" t="str">
            <v>0</v>
          </cell>
          <cell r="Q74">
            <v>10</v>
          </cell>
          <cell r="R74" t="str">
            <v>0</v>
          </cell>
          <cell r="S74" t="str">
            <v>0</v>
          </cell>
          <cell r="X74">
            <v>0</v>
          </cell>
          <cell r="Y74" t="str">
            <v>0</v>
          </cell>
          <cell r="Z74">
            <v>0</v>
          </cell>
          <cell r="AA74">
            <v>0</v>
          </cell>
          <cell r="AB74">
            <v>0</v>
          </cell>
        </row>
        <row r="75">
          <cell r="I75">
            <v>2</v>
          </cell>
          <cell r="L75">
            <v>0</v>
          </cell>
          <cell r="M75" t="str">
            <v>0</v>
          </cell>
          <cell r="N75" t="str">
            <v>0</v>
          </cell>
          <cell r="Q75">
            <v>10</v>
          </cell>
          <cell r="R75" t="str">
            <v>0</v>
          </cell>
          <cell r="S75" t="str">
            <v>0</v>
          </cell>
          <cell r="X75">
            <v>0</v>
          </cell>
          <cell r="Y75" t="str">
            <v>0</v>
          </cell>
          <cell r="Z75">
            <v>0</v>
          </cell>
          <cell r="AA75">
            <v>0</v>
          </cell>
          <cell r="AB75">
            <v>0</v>
          </cell>
        </row>
        <row r="76">
          <cell r="I76">
            <v>2</v>
          </cell>
          <cell r="L76">
            <v>0</v>
          </cell>
          <cell r="M76" t="str">
            <v>0</v>
          </cell>
          <cell r="N76" t="str">
            <v>0</v>
          </cell>
          <cell r="Q76">
            <v>10</v>
          </cell>
          <cell r="R76" t="str">
            <v>0</v>
          </cell>
          <cell r="S76" t="str">
            <v>0</v>
          </cell>
          <cell r="X76">
            <v>0</v>
          </cell>
          <cell r="Y76" t="str">
            <v>0</v>
          </cell>
          <cell r="Z76">
            <v>0</v>
          </cell>
          <cell r="AA76">
            <v>0</v>
          </cell>
          <cell r="AB76">
            <v>0</v>
          </cell>
        </row>
        <row r="77">
          <cell r="I77">
            <v>2</v>
          </cell>
          <cell r="L77">
            <v>0</v>
          </cell>
          <cell r="M77" t="str">
            <v>0</v>
          </cell>
          <cell r="N77" t="str">
            <v>0</v>
          </cell>
          <cell r="Q77">
            <v>10</v>
          </cell>
          <cell r="R77" t="str">
            <v>0</v>
          </cell>
          <cell r="S77" t="str">
            <v>0</v>
          </cell>
          <cell r="X77">
            <v>0</v>
          </cell>
          <cell r="Y77" t="str">
            <v>0</v>
          </cell>
          <cell r="Z77">
            <v>0</v>
          </cell>
          <cell r="AA77">
            <v>0</v>
          </cell>
          <cell r="AB77">
            <v>0</v>
          </cell>
        </row>
        <row r="78">
          <cell r="I78">
            <v>2</v>
          </cell>
          <cell r="L78">
            <v>0</v>
          </cell>
          <cell r="M78" t="str">
            <v>0</v>
          </cell>
          <cell r="N78" t="str">
            <v>0</v>
          </cell>
          <cell r="Q78">
            <v>10</v>
          </cell>
          <cell r="R78" t="str">
            <v>0</v>
          </cell>
          <cell r="S78" t="str">
            <v>0</v>
          </cell>
          <cell r="X78">
            <v>0</v>
          </cell>
          <cell r="Y78" t="str">
            <v>0</v>
          </cell>
          <cell r="Z78">
            <v>0</v>
          </cell>
          <cell r="AA78">
            <v>0</v>
          </cell>
          <cell r="AB78">
            <v>0</v>
          </cell>
        </row>
        <row r="79">
          <cell r="I79">
            <v>2</v>
          </cell>
          <cell r="L79">
            <v>0</v>
          </cell>
          <cell r="M79" t="str">
            <v>0</v>
          </cell>
          <cell r="N79" t="str">
            <v>0</v>
          </cell>
          <cell r="Q79">
            <v>10</v>
          </cell>
          <cell r="R79" t="str">
            <v>0</v>
          </cell>
          <cell r="S79" t="str">
            <v>0</v>
          </cell>
          <cell r="X79">
            <v>0</v>
          </cell>
          <cell r="Y79" t="str">
            <v>0</v>
          </cell>
          <cell r="Z79">
            <v>0</v>
          </cell>
          <cell r="AA79">
            <v>0</v>
          </cell>
          <cell r="AB79">
            <v>0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2B964-5B96-42B0-B2A6-BB59346F50EF}">
  <sheetPr>
    <pageSetUpPr fitToPage="1"/>
  </sheetPr>
  <dimension ref="A1:AW71"/>
  <sheetViews>
    <sheetView showGridLines="0" tabSelected="1" zoomScaleNormal="100" workbookViewId="0">
      <pane xSplit="8" ySplit="8" topLeftCell="I9" activePane="bottomRight" state="frozen"/>
      <selection pane="topRight" activeCell="I1" sqref="I1"/>
      <selection pane="bottomLeft" activeCell="A10" sqref="A10"/>
      <selection pane="bottomRight" activeCell="I24" sqref="I24"/>
    </sheetView>
  </sheetViews>
  <sheetFormatPr baseColWidth="10" defaultColWidth="11.42578125" defaultRowHeight="12.75" x14ac:dyDescent="0.2"/>
  <cols>
    <col min="1" max="1" width="4.28515625" style="1" customWidth="1"/>
    <col min="2" max="2" width="4" style="13" customWidth="1"/>
    <col min="3" max="3" width="47" style="13" bestFit="1" customWidth="1"/>
    <col min="4" max="4" width="11.85546875" style="13" bestFit="1" customWidth="1"/>
    <col min="5" max="5" width="11.7109375" style="13" bestFit="1" customWidth="1"/>
    <col min="6" max="6" width="5.85546875" style="41" customWidth="1"/>
    <col min="7" max="7" width="11.28515625" style="41" bestFit="1" customWidth="1"/>
    <col min="8" max="8" width="6.85546875" style="41" customWidth="1"/>
    <col min="9" max="9" width="10.85546875" style="41" customWidth="1"/>
    <col min="10" max="27" width="2.5703125" style="1" customWidth="1"/>
    <col min="28" max="28" width="2.7109375" style="1" bestFit="1" customWidth="1"/>
    <col min="29" max="39" width="2.5703125" style="1" customWidth="1"/>
    <col min="40" max="40" width="2.85546875" style="1" hidden="1" customWidth="1"/>
    <col min="41" max="41" width="3.140625" style="85" bestFit="1" customWidth="1"/>
    <col min="42" max="42" width="7.5703125" style="86" customWidth="1"/>
    <col min="43" max="44" width="6" style="86" bestFit="1" customWidth="1"/>
    <col min="45" max="45" width="10.42578125" style="86" bestFit="1" customWidth="1"/>
    <col min="46" max="46" width="11.42578125" style="1"/>
    <col min="47" max="47" width="12.42578125" style="1" customWidth="1"/>
    <col min="48" max="16384" width="11.42578125" style="1"/>
  </cols>
  <sheetData>
    <row r="1" spans="1:49" ht="26.25" x14ac:dyDescent="0.2">
      <c r="B1" s="138"/>
      <c r="C1" s="139"/>
      <c r="D1" s="120"/>
      <c r="E1" s="120"/>
      <c r="F1" s="120"/>
      <c r="J1" s="140" t="s">
        <v>1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1">
        <v>45536</v>
      </c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2"/>
    </row>
    <row r="2" spans="1:49" x14ac:dyDescent="0.2">
      <c r="B2" s="39" t="s">
        <v>21</v>
      </c>
      <c r="C2" s="55"/>
      <c r="D2" s="55"/>
      <c r="E2" s="55"/>
      <c r="F2" s="57"/>
      <c r="G2" s="56"/>
      <c r="H2" s="56"/>
      <c r="I2" s="56"/>
      <c r="J2" s="57" t="str">
        <f>IF(COUNTIF(J8:J28,"=V")=0,"",COUNTIF(J8:J28,"=V"))</f>
        <v/>
      </c>
      <c r="K2" s="57" t="str">
        <f>IF(COUNTIF(K8:K28,"=V")=0,"",COUNTIF(K8:K28,"=V"))</f>
        <v/>
      </c>
      <c r="L2" s="57" t="str">
        <f>IF(COUNTIF(L8:L28,"=V")=0,"",COUNTIF(L8:L28,"=V"))</f>
        <v/>
      </c>
      <c r="M2" s="57" t="str">
        <f>IF(COUNTIF(M8:M28,"=V")=0,"",COUNTIF(M8:M28,"=V"))</f>
        <v/>
      </c>
      <c r="N2" s="57" t="str">
        <f>IF(COUNTIF(N8:N28,"=V")=0,"",COUNTIF(N8:N28,"=V"))</f>
        <v/>
      </c>
      <c r="O2" s="57" t="str">
        <f>IF(COUNTIF(O8:O28,"=V")=0,"",COUNTIF(O8:O28,"=V"))</f>
        <v/>
      </c>
      <c r="P2" s="57" t="str">
        <f>IF(COUNTIF(P8:P28,"=V")=0,"",COUNTIF(P8:P28,"=V"))</f>
        <v/>
      </c>
      <c r="Q2" s="57" t="str">
        <f>IF(COUNTIF(Q8:Q28,"=V")=0,"",COUNTIF(Q8:Q28,"=V"))</f>
        <v/>
      </c>
      <c r="R2" s="57" t="str">
        <f>IF(COUNTIF(R8:R28,"=V")=0,"",COUNTIF(R8:R28,"=V"))</f>
        <v/>
      </c>
      <c r="S2" s="57" t="str">
        <f>IF(COUNTIF(S8:S28,"=V")=0,"",COUNTIF(S8:S28,"=V"))</f>
        <v/>
      </c>
      <c r="T2" s="57" t="str">
        <f>IF(COUNTIF(T8:T28,"=V")=0,"",COUNTIF(T8:T28,"=V"))</f>
        <v/>
      </c>
      <c r="U2" s="57" t="str">
        <f>IF(COUNTIF(U8:U28,"=V")=0,"",COUNTIF(U8:U28,"=V"))</f>
        <v/>
      </c>
      <c r="V2" s="57" t="str">
        <f>IF(COUNTIF(V8:V28,"=V")=0,"",COUNTIF(V8:V28,"=V"))</f>
        <v/>
      </c>
      <c r="W2" s="57" t="str">
        <f>IF(COUNTIF(W8:W28,"=V")=0,"",COUNTIF(W8:W28,"=V"))</f>
        <v/>
      </c>
      <c r="X2" s="57" t="str">
        <f>IF(COUNTIF(X8:X28,"=V")=0,"",COUNTIF(X8:X28,"=V"))</f>
        <v/>
      </c>
      <c r="Y2" s="57" t="str">
        <f>IF(COUNTIF(Y8:Y28,"=V")=0,"",COUNTIF(Y8:Y28,"=V"))</f>
        <v/>
      </c>
      <c r="Z2" s="57" t="str">
        <f>IF(COUNTIF(Z8:Z28,"=V")=0,"",COUNTIF(Z8:Z28,"=V"))</f>
        <v/>
      </c>
      <c r="AA2" s="57" t="str">
        <f>IF(COUNTIF(AA8:AA28,"=V")=0,"",COUNTIF(AA8:AA28,"=V"))</f>
        <v/>
      </c>
      <c r="AB2" s="57" t="str">
        <f>IF(COUNTIF(AB8:AB28,"=V")=0,"",COUNTIF(AB8:AB28,"=V"))</f>
        <v/>
      </c>
      <c r="AC2" s="57" t="str">
        <f>IF(COUNTIF(AC8:AC28,"=V")=0,"",COUNTIF(AC8:AC28,"=V"))</f>
        <v/>
      </c>
      <c r="AD2" s="57" t="str">
        <f>IF(COUNTIF(AD8:AD28,"=V")=0,"",COUNTIF(AD8:AD28,"=V"))</f>
        <v/>
      </c>
      <c r="AE2" s="57" t="str">
        <f>IF(COUNTIF(AE8:AE28,"=V")=0,"",COUNTIF(AE8:AE28,"=V"))</f>
        <v/>
      </c>
      <c r="AF2" s="57" t="str">
        <f>IF(COUNTIF(AF8:AF28,"=V")=0,"",COUNTIF(AF8:AF28,"=V"))</f>
        <v/>
      </c>
      <c r="AG2" s="57" t="str">
        <f>IF(COUNTIF(AG8:AG28,"=V")=0,"",COUNTIF(AG8:AG28,"=V"))</f>
        <v/>
      </c>
      <c r="AH2" s="57" t="str">
        <f>IF(COUNTIF(AH8:AH28,"=V")=0,"",COUNTIF(AH8:AH28,"=V"))</f>
        <v/>
      </c>
      <c r="AI2" s="57" t="str">
        <f>IF(COUNTIF(AI8:AI28,"=V")=0,"",COUNTIF(AI8:AI28,"=V"))</f>
        <v/>
      </c>
      <c r="AJ2" s="57" t="str">
        <f>IF(COUNTIF(AJ8:AJ28,"=V")=0,"",COUNTIF(AJ8:AJ28,"=V"))</f>
        <v/>
      </c>
      <c r="AK2" s="57" t="str">
        <f>IF(COUNTIF(AK8:AK28,"=V")=0,"",COUNTIF(AK8:AK28,"=V"))</f>
        <v/>
      </c>
      <c r="AL2" s="57" t="str">
        <f>IF(COUNTIF(AL8:AL28,"=V")=0,"",COUNTIF(AL8:AL28,"=V"))</f>
        <v/>
      </c>
      <c r="AM2" s="57"/>
      <c r="AN2" s="57" t="str">
        <f>IF(COUNTIF(AN8:AN28,"=V")=0,"",COUNTIF(AN8:AN28,"=V"))</f>
        <v/>
      </c>
      <c r="AO2" s="54"/>
      <c r="AP2" s="58">
        <f>SUM(J2:AN2)</f>
        <v>0</v>
      </c>
      <c r="AQ2" s="58"/>
      <c r="AR2" s="58"/>
      <c r="AS2" s="58"/>
      <c r="AU2" s="59" t="s">
        <v>8</v>
      </c>
      <c r="AV2" s="59" t="s">
        <v>10</v>
      </c>
      <c r="AW2" s="60" t="s">
        <v>11</v>
      </c>
    </row>
    <row r="3" spans="1:49" x14ac:dyDescent="0.2">
      <c r="B3" s="40">
        <v>31</v>
      </c>
      <c r="C3" s="61" t="s">
        <v>2</v>
      </c>
      <c r="D3" s="62"/>
      <c r="E3" s="62"/>
      <c r="F3" s="64"/>
      <c r="G3" s="63"/>
      <c r="H3" s="63"/>
      <c r="I3" s="63"/>
      <c r="J3" s="64" t="str">
        <f>IF(COUNTIF(J8:J28,"=M")=0,"",COUNTIF(J8:J28,"=M"))</f>
        <v/>
      </c>
      <c r="K3" s="64" t="str">
        <f>IF(COUNTIF(K8:K28,"=M")=0,"",COUNTIF(K8:K28,"=M"))</f>
        <v/>
      </c>
      <c r="L3" s="64" t="str">
        <f>IF(COUNTIF(L8:L28,"=M")=0,"",COUNTIF(L8:L28,"=M"))</f>
        <v/>
      </c>
      <c r="M3" s="64" t="str">
        <f>IF(COUNTIF(M8:M28,"=M")=0,"",COUNTIF(M8:M28,"=M"))</f>
        <v/>
      </c>
      <c r="N3" s="64" t="str">
        <f>IF(COUNTIF(N8:N28,"=M")=0,"",COUNTIF(N8:N28,"=M"))</f>
        <v/>
      </c>
      <c r="O3" s="64" t="str">
        <f>IF(COUNTIF(O8:O28,"=M")=0,"",COUNTIF(O8:O28,"=M"))</f>
        <v/>
      </c>
      <c r="P3" s="64" t="str">
        <f>IF(COUNTIF(P8:P28,"=M")=0,"",COUNTIF(P8:P28,"=M"))</f>
        <v/>
      </c>
      <c r="Q3" s="64" t="str">
        <f>IF(COUNTIF(Q8:Q28,"=M")=0,"",COUNTIF(Q8:Q28,"=M"))</f>
        <v/>
      </c>
      <c r="R3" s="64" t="str">
        <f>IF(COUNTIF(R8:R28,"=M")=0,"",COUNTIF(R8:R28,"=M"))</f>
        <v/>
      </c>
      <c r="S3" s="64" t="str">
        <f>IF(COUNTIF(S8:S28,"=M")=0,"",COUNTIF(S8:S28,"=M"))</f>
        <v/>
      </c>
      <c r="T3" s="64" t="str">
        <f>IF(COUNTIF(T8:T28,"=M")=0,"",COUNTIF(T8:T28,"=M"))</f>
        <v/>
      </c>
      <c r="U3" s="64" t="str">
        <f>IF(COUNTIF(U8:U28,"=M")=0,"",COUNTIF(U8:U28,"=M"))</f>
        <v/>
      </c>
      <c r="V3" s="64" t="str">
        <f>IF(COUNTIF(V8:V28,"=M")=0,"",COUNTIF(V8:V28,"=M"))</f>
        <v/>
      </c>
      <c r="W3" s="64" t="str">
        <f>IF(COUNTIF(W8:W28,"=M")=0,"",COUNTIF(W8:W28,"=M"))</f>
        <v/>
      </c>
      <c r="X3" s="64" t="str">
        <f>IF(COUNTIF(X8:X28,"=M")=0,"",COUNTIF(X8:X28,"=M"))</f>
        <v/>
      </c>
      <c r="Y3" s="64" t="str">
        <f>IF(COUNTIF(Y8:Y28,"=M")=0,"",COUNTIF(Y8:Y28,"=M"))</f>
        <v/>
      </c>
      <c r="Z3" s="64" t="str">
        <f>IF(COUNTIF(Z8:Z28,"=M")=0,"",COUNTIF(Z8:Z28,"=M"))</f>
        <v/>
      </c>
      <c r="AA3" s="64" t="str">
        <f>IF(COUNTIF(AA8:AA28,"=M")=0,"",COUNTIF(AA8:AA28,"=M"))</f>
        <v/>
      </c>
      <c r="AB3" s="64" t="str">
        <f>IF(COUNTIF(AB8:AB28,"=M")=0,"",COUNTIF(AB8:AB28,"=M"))</f>
        <v/>
      </c>
      <c r="AC3" s="64" t="str">
        <f>IF(COUNTIF(AC8:AC28,"=M")=0,"",COUNTIF(AC8:AC28,"=M"))</f>
        <v/>
      </c>
      <c r="AD3" s="64" t="str">
        <f>IF(COUNTIF(AD8:AD28,"=M")=0,"",COUNTIF(AD8:AD28,"=M"))</f>
        <v/>
      </c>
      <c r="AE3" s="64" t="str">
        <f>IF(COUNTIF(AE8:AE28,"=M")=0,"",COUNTIF(AE8:AE28,"=M"))</f>
        <v/>
      </c>
      <c r="AF3" s="64" t="str">
        <f>IF(COUNTIF(AF8:AF28,"=M")=0,"",COUNTIF(AF8:AF28,"=M"))</f>
        <v/>
      </c>
      <c r="AG3" s="64" t="str">
        <f>IF(COUNTIF(AG8:AG28,"=M")=0,"",COUNTIF(AG8:AG28,"=M"))</f>
        <v/>
      </c>
      <c r="AH3" s="64" t="str">
        <f>IF(COUNTIF(AH8:AH28,"=M")=0,"",COUNTIF(AH8:AH28,"=M"))</f>
        <v/>
      </c>
      <c r="AI3" s="64" t="str">
        <f>IF(COUNTIF(AI8:AI28,"=M")=0,"",COUNTIF(AI8:AI28,"=M"))</f>
        <v/>
      </c>
      <c r="AJ3" s="64" t="str">
        <f>IF(COUNTIF(AJ8:AJ28,"=M")=0,"",COUNTIF(AJ8:AJ28,"=M"))</f>
        <v/>
      </c>
      <c r="AK3" s="64" t="str">
        <f>IF(COUNTIF(AK8:AK28,"=M")=0,"",COUNTIF(AK8:AK28,"=M"))</f>
        <v/>
      </c>
      <c r="AL3" s="64" t="str">
        <f>IF(COUNTIF(AL8:AL28,"=M")=0,"",COUNTIF(AL8:AL28,"=M"))</f>
        <v/>
      </c>
      <c r="AM3" s="64" t="str">
        <f>IF(COUNTIF(AM8:AM28,"=M")=0,"",COUNTIF(AM8:AM28,"=M"))</f>
        <v/>
      </c>
      <c r="AN3" s="64" t="str">
        <f>IF(COUNTIF(AN8:AN28,"=M")=0,"",COUNTIF(AN8:AN28,"=M"))</f>
        <v/>
      </c>
      <c r="AO3" s="65"/>
      <c r="AP3" s="66">
        <f>SUM(J3:AN3)</f>
        <v>0</v>
      </c>
      <c r="AQ3" s="67"/>
      <c r="AR3" s="67"/>
      <c r="AS3" s="67"/>
      <c r="AU3" s="68">
        <f>B3*B5*24+9*24*10</f>
        <v>17784</v>
      </c>
      <c r="AV3" s="117">
        <f>AU5/AU3</f>
        <v>4.1835357624831308E-2</v>
      </c>
      <c r="AW3" s="68" t="s">
        <v>12</v>
      </c>
    </row>
    <row r="4" spans="1:49" s="34" customFormat="1" x14ac:dyDescent="0.2">
      <c r="B4" s="39" t="s">
        <v>5</v>
      </c>
      <c r="C4" s="35" t="s">
        <v>20</v>
      </c>
      <c r="D4" s="35"/>
      <c r="E4" s="35"/>
      <c r="F4" s="37"/>
      <c r="G4" s="36"/>
      <c r="H4" s="36"/>
      <c r="I4" s="36"/>
      <c r="J4" s="37" t="str">
        <f>IF(SUM(J9:J28)=0,"",SUM(J9:J28))</f>
        <v/>
      </c>
      <c r="K4" s="37" t="str">
        <f>IF(SUM(K9:K28)=0,"",SUM(K9:K28))</f>
        <v/>
      </c>
      <c r="L4" s="37" t="str">
        <f>IF(SUM(L9:L28)=0,"",SUM(L9:L28))</f>
        <v/>
      </c>
      <c r="M4" s="37" t="str">
        <f>IF(SUM(M9:M28)=0,"",SUM(M9:M28))</f>
        <v/>
      </c>
      <c r="N4" s="37" t="str">
        <f>IF(SUM(N9:N28)=0,"",SUM(N9:N28))</f>
        <v/>
      </c>
      <c r="O4" s="37" t="str">
        <f>IF(SUM(O9:O28)=0,"",SUM(O9:O28))</f>
        <v/>
      </c>
      <c r="P4" s="37" t="str">
        <f>IF(SUM(P9:P28)=0,"",SUM(P9:P28))</f>
        <v/>
      </c>
      <c r="Q4" s="37" t="str">
        <f>IF(SUM(Q9:Q28)=0,"",SUM(Q9:Q28))</f>
        <v/>
      </c>
      <c r="R4" s="37" t="str">
        <f>IF(SUM(R9:R28)=0,"",SUM(R9:R28))</f>
        <v/>
      </c>
      <c r="S4" s="37" t="str">
        <f>IF(SUM(S9:S28)=0,"",SUM(S9:S28))</f>
        <v/>
      </c>
      <c r="T4" s="37" t="str">
        <f>IF(SUM(T9:T28)=0,"",SUM(T9:T28))</f>
        <v/>
      </c>
      <c r="U4" s="37" t="str">
        <f>IF(SUM(U9:U28)=0,"",SUM(U9:U28))</f>
        <v/>
      </c>
      <c r="V4" s="37" t="str">
        <f>IF(SUM(V9:V28)=0,"",SUM(V9:V28))</f>
        <v/>
      </c>
      <c r="W4" s="37" t="str">
        <f>IF(SUM(W9:W28)=0,"",SUM(W9:W28))</f>
        <v/>
      </c>
      <c r="X4" s="37" t="str">
        <f>IF(SUM(X9:X28)=0,"",SUM(X9:X28))</f>
        <v/>
      </c>
      <c r="Y4" s="37" t="str">
        <f>IF(SUM(Y9:Y28)=0,"",SUM(Y9:Y28))</f>
        <v/>
      </c>
      <c r="Z4" s="37" t="str">
        <f>IF(SUM(Z9:Z28)=0,"",SUM(Z9:Z28))</f>
        <v/>
      </c>
      <c r="AA4" s="37" t="str">
        <f>IF(SUM(AA9:AA28)=0,"",SUM(AA9:AA28))</f>
        <v/>
      </c>
      <c r="AB4" s="37" t="str">
        <f>IF(SUM(AB9:AB28)=0,"",SUM(AB9:AB28))</f>
        <v/>
      </c>
      <c r="AC4" s="37" t="str">
        <f>IF(SUM(AC9:AC28)=0,"",SUM(AC9:AC28))</f>
        <v/>
      </c>
      <c r="AD4" s="37" t="str">
        <f>IF(SUM(AD9:AD28)=0,"",SUM(AD9:AD28))</f>
        <v/>
      </c>
      <c r="AE4" s="37" t="str">
        <f>IF(SUM(AE9:AE28)=0,"",SUM(AE9:AE28))</f>
        <v/>
      </c>
      <c r="AF4" s="37" t="str">
        <f>IF(SUM(AF9:AF28)=0,"",SUM(AF9:AF28))</f>
        <v/>
      </c>
      <c r="AG4" s="37" t="str">
        <f>IF(SUM(AG9:AG28)=0,"",SUM(AG9:AG28))</f>
        <v/>
      </c>
      <c r="AH4" s="37" t="str">
        <f>IF(SUM(AH9:AH28)=0,"",SUM(AH9:AH28))</f>
        <v/>
      </c>
      <c r="AI4" s="37" t="str">
        <f>IF(SUM(AI9:AI28)=0,"",SUM(AI9:AI28))</f>
        <v/>
      </c>
      <c r="AJ4" s="37" t="str">
        <f>IF(SUM(AJ9:AJ28)=0,"",SUM(AJ9:AJ28))</f>
        <v/>
      </c>
      <c r="AK4" s="37" t="str">
        <f>IF(SUM(AK9:AK28)=0,"",SUM(AK9:AK28))</f>
        <v/>
      </c>
      <c r="AL4" s="37" t="str">
        <f>IF(SUM(AL9:AL28)=0,"",SUM(AL9:AL28))</f>
        <v/>
      </c>
      <c r="AM4" s="37"/>
      <c r="AN4" s="37" t="str">
        <f>IF(SUM(AN9:AN28)=0,"",SUM(AN9:AN28))</f>
        <v/>
      </c>
      <c r="AO4" s="37" t="str">
        <f>IF(SUM(AO9:AO28)=0,"",SUM(AO9:AO28))</f>
        <v/>
      </c>
      <c r="AP4" s="38" t="e">
        <f>AVERAGE(J4:AN4)</f>
        <v>#DIV/0!</v>
      </c>
      <c r="AQ4" s="46"/>
      <c r="AR4" s="46"/>
      <c r="AS4" s="46"/>
      <c r="AU4" s="59" t="s">
        <v>9</v>
      </c>
    </row>
    <row r="5" spans="1:49" x14ac:dyDescent="0.2">
      <c r="B5" s="40">
        <v>21</v>
      </c>
      <c r="C5" s="69" t="s">
        <v>19</v>
      </c>
      <c r="D5" s="70"/>
      <c r="E5" s="70"/>
      <c r="F5" s="70"/>
      <c r="G5" s="71"/>
      <c r="H5" s="71"/>
      <c r="I5" s="71"/>
      <c r="J5" s="72">
        <f>COUNTIF(J7:J28,"=X")</f>
        <v>1</v>
      </c>
      <c r="K5" s="72">
        <f>COUNTIF(K7:K28,"=X")</f>
        <v>2</v>
      </c>
      <c r="L5" s="72">
        <f>COUNTIF(L7:L28,"=X")</f>
        <v>2</v>
      </c>
      <c r="M5" s="72">
        <f>COUNTIF(M7:M28,"=X")</f>
        <v>1</v>
      </c>
      <c r="N5" s="72">
        <f>COUNTIF(N7:N28,"=X")</f>
        <v>1</v>
      </c>
      <c r="O5" s="72">
        <f>COUNTIF(O7:O28,"=X")</f>
        <v>1</v>
      </c>
      <c r="P5" s="72">
        <f>COUNTIF(P7:P28,"=X")</f>
        <v>1</v>
      </c>
      <c r="Q5" s="72">
        <f>COUNTIF(Q7:Q28,"=X")</f>
        <v>1</v>
      </c>
      <c r="R5" s="72">
        <f>COUNTIF(R7:R28,"=X")</f>
        <v>1</v>
      </c>
      <c r="S5" s="72">
        <f>COUNTIF(S7:S28,"=X")</f>
        <v>1</v>
      </c>
      <c r="T5" s="72">
        <f>COUNTIF(T7:T28,"=X")</f>
        <v>1</v>
      </c>
      <c r="U5" s="72">
        <f>COUNTIF(U7:U28,"=X")</f>
        <v>1</v>
      </c>
      <c r="V5" s="72">
        <f>COUNTIF(V7:V28,"=X")</f>
        <v>1</v>
      </c>
      <c r="W5" s="72">
        <f>COUNTIF(W7:W28,"=X")</f>
        <v>1</v>
      </c>
      <c r="X5" s="72">
        <f>COUNTIF(X7:X28,"=X")</f>
        <v>1</v>
      </c>
      <c r="Y5" s="72">
        <f>COUNTIF(Y7:Y28,"=X")</f>
        <v>1</v>
      </c>
      <c r="Z5" s="72">
        <f>COUNTIF(Z7:Z28,"=X")</f>
        <v>1</v>
      </c>
      <c r="AA5" s="72">
        <f>COUNTIF(AA7:AA28,"=X")</f>
        <v>1</v>
      </c>
      <c r="AB5" s="72">
        <f>COUNTIF(AB7:AB28,"=X")</f>
        <v>1</v>
      </c>
      <c r="AC5" s="72">
        <f>COUNTIF(AC7:AC28,"=X")</f>
        <v>1</v>
      </c>
      <c r="AD5" s="72">
        <f>COUNTIF(AD7:AD28,"=X")</f>
        <v>1</v>
      </c>
      <c r="AE5" s="72">
        <f>COUNTIF(AE7:AE28,"=X")</f>
        <v>1</v>
      </c>
      <c r="AF5" s="72">
        <f>COUNTIF(AF7:AF28,"=X")</f>
        <v>1</v>
      </c>
      <c r="AG5" s="72">
        <f>COUNTIF(AG7:AG28,"=X")</f>
        <v>1</v>
      </c>
      <c r="AH5" s="72">
        <f>COUNTIF(AH7:AH28,"=X")</f>
        <v>0</v>
      </c>
      <c r="AI5" s="72">
        <f>COUNTIF(AI7:AI28,"=X")</f>
        <v>1</v>
      </c>
      <c r="AJ5" s="72">
        <f>COUNTIF(AJ7:AJ28,"=X")</f>
        <v>1</v>
      </c>
      <c r="AK5" s="72">
        <f>COUNTIF(AK7:AK28,"=X")</f>
        <v>1</v>
      </c>
      <c r="AL5" s="72">
        <f>COUNTIF(AL7:AL28,"=X")</f>
        <v>1</v>
      </c>
      <c r="AM5" s="72">
        <f>COUNTIF(AM7:AM28,"=X")</f>
        <v>1</v>
      </c>
      <c r="AN5" s="72">
        <f>COUNTIF(AN7:AN28,"=X")</f>
        <v>0</v>
      </c>
      <c r="AO5" s="73"/>
      <c r="AP5" s="32"/>
      <c r="AQ5" s="47"/>
      <c r="AR5" s="47"/>
      <c r="AS5" s="47"/>
      <c r="AT5" s="24"/>
      <c r="AU5" s="68">
        <f>SUM(J5:AM5)*24</f>
        <v>744</v>
      </c>
    </row>
    <row r="6" spans="1:49" x14ac:dyDescent="0.2">
      <c r="B6" s="28"/>
      <c r="C6" s="29" t="s">
        <v>17</v>
      </c>
      <c r="D6" s="29"/>
      <c r="E6" s="29"/>
      <c r="F6" s="88"/>
      <c r="G6" s="74"/>
      <c r="H6" s="74"/>
      <c r="I6" s="135"/>
      <c r="J6" s="110"/>
      <c r="K6" s="106"/>
      <c r="L6" s="102"/>
      <c r="M6" s="102">
        <v>36</v>
      </c>
      <c r="N6" s="108"/>
      <c r="O6" s="103"/>
      <c r="P6" s="103"/>
      <c r="Q6" s="103"/>
      <c r="R6" s="109"/>
      <c r="S6" s="103"/>
      <c r="T6" s="103">
        <v>37</v>
      </c>
      <c r="U6" s="110"/>
      <c r="V6" s="103"/>
      <c r="W6" s="103"/>
      <c r="X6" s="105"/>
      <c r="Y6" s="111"/>
      <c r="Z6" s="111"/>
      <c r="AA6" s="103">
        <v>38</v>
      </c>
      <c r="AB6" s="103"/>
      <c r="AC6" s="112"/>
      <c r="AD6" s="103"/>
      <c r="AE6" s="103"/>
      <c r="AF6" s="111"/>
      <c r="AG6" s="103"/>
      <c r="AH6" s="104">
        <v>39</v>
      </c>
      <c r="AI6" s="110"/>
      <c r="AJ6" s="103"/>
      <c r="AK6" s="104"/>
      <c r="AL6" s="103"/>
      <c r="AM6" s="103">
        <v>40</v>
      </c>
      <c r="AN6" s="18"/>
      <c r="AO6" s="25"/>
      <c r="AP6" s="26"/>
      <c r="AQ6" s="48"/>
      <c r="AR6" s="48"/>
      <c r="AS6" s="48"/>
      <c r="AU6" s="53"/>
    </row>
    <row r="7" spans="1:49" x14ac:dyDescent="0.2">
      <c r="A7" s="75" t="s">
        <v>3</v>
      </c>
      <c r="B7" s="22"/>
      <c r="C7" s="52" t="s">
        <v>6</v>
      </c>
      <c r="D7" s="52" t="s">
        <v>4</v>
      </c>
      <c r="E7" s="52" t="s">
        <v>28</v>
      </c>
      <c r="F7" s="74" t="s">
        <v>24</v>
      </c>
      <c r="G7" s="50" t="s">
        <v>13</v>
      </c>
      <c r="H7" s="23" t="s">
        <v>23</v>
      </c>
      <c r="I7" s="136" t="s">
        <v>46</v>
      </c>
      <c r="J7" s="90">
        <f>AI1</f>
        <v>45536</v>
      </c>
      <c r="K7" s="44">
        <f t="shared" ref="K7:AM7" si="0">J7+1</f>
        <v>45537</v>
      </c>
      <c r="L7" s="30">
        <f t="shared" si="0"/>
        <v>45538</v>
      </c>
      <c r="M7" s="30">
        <f t="shared" si="0"/>
        <v>45539</v>
      </c>
      <c r="N7" s="30">
        <f t="shared" si="0"/>
        <v>45540</v>
      </c>
      <c r="O7" s="27">
        <f t="shared" si="0"/>
        <v>45541</v>
      </c>
      <c r="P7" s="27">
        <f t="shared" si="0"/>
        <v>45542</v>
      </c>
      <c r="Q7" s="27">
        <f t="shared" si="0"/>
        <v>45543</v>
      </c>
      <c r="R7" s="31">
        <f t="shared" si="0"/>
        <v>45544</v>
      </c>
      <c r="S7" s="27">
        <f t="shared" si="0"/>
        <v>45545</v>
      </c>
      <c r="T7" s="27">
        <f t="shared" si="0"/>
        <v>45546</v>
      </c>
      <c r="U7" s="27">
        <f t="shared" si="0"/>
        <v>45547</v>
      </c>
      <c r="V7" s="27">
        <f t="shared" si="0"/>
        <v>45548</v>
      </c>
      <c r="W7" s="27">
        <f t="shared" si="0"/>
        <v>45549</v>
      </c>
      <c r="X7" s="31">
        <f t="shared" si="0"/>
        <v>45550</v>
      </c>
      <c r="Y7" s="27">
        <f t="shared" si="0"/>
        <v>45551</v>
      </c>
      <c r="Z7" s="27">
        <f t="shared" si="0"/>
        <v>45552</v>
      </c>
      <c r="AA7" s="27">
        <f t="shared" si="0"/>
        <v>45553</v>
      </c>
      <c r="AB7" s="27">
        <f t="shared" si="0"/>
        <v>45554</v>
      </c>
      <c r="AC7" s="33">
        <f t="shared" si="0"/>
        <v>45555</v>
      </c>
      <c r="AD7" s="27">
        <f t="shared" si="0"/>
        <v>45556</v>
      </c>
      <c r="AE7" s="27">
        <f t="shared" si="0"/>
        <v>45557</v>
      </c>
      <c r="AF7" s="27">
        <f t="shared" si="0"/>
        <v>45558</v>
      </c>
      <c r="AG7" s="27">
        <f t="shared" si="0"/>
        <v>45559</v>
      </c>
      <c r="AH7" s="45">
        <f t="shared" si="0"/>
        <v>45560</v>
      </c>
      <c r="AI7" s="27">
        <f t="shared" si="0"/>
        <v>45561</v>
      </c>
      <c r="AJ7" s="27">
        <f t="shared" si="0"/>
        <v>45562</v>
      </c>
      <c r="AK7" s="45">
        <f t="shared" si="0"/>
        <v>45563</v>
      </c>
      <c r="AL7" s="27">
        <f t="shared" si="0"/>
        <v>45564</v>
      </c>
      <c r="AM7" s="97">
        <f t="shared" si="0"/>
        <v>45565</v>
      </c>
      <c r="AN7" s="27" t="e">
        <f>#REF!+1</f>
        <v>#REF!</v>
      </c>
      <c r="AO7" s="76" t="s">
        <v>7</v>
      </c>
      <c r="AP7" s="98" t="s">
        <v>16</v>
      </c>
      <c r="AQ7" s="101" t="s">
        <v>22</v>
      </c>
      <c r="AR7" s="101" t="s">
        <v>26</v>
      </c>
      <c r="AS7" s="132" t="s">
        <v>29</v>
      </c>
      <c r="AU7" s="77"/>
    </row>
    <row r="8" spans="1:49" ht="2.25" customHeight="1" x14ac:dyDescent="0.2">
      <c r="A8" s="143" t="s">
        <v>15</v>
      </c>
      <c r="B8" s="134"/>
      <c r="C8" s="17" t="s">
        <v>25</v>
      </c>
      <c r="D8" s="17" t="s">
        <v>18</v>
      </c>
      <c r="E8" s="17"/>
      <c r="F8" s="127">
        <v>30</v>
      </c>
      <c r="G8" s="50" t="s">
        <v>27</v>
      </c>
      <c r="H8" s="23"/>
      <c r="I8" s="136"/>
      <c r="J8" s="83"/>
      <c r="K8" s="51"/>
      <c r="L8" s="81"/>
      <c r="M8" s="81"/>
      <c r="N8" s="81"/>
      <c r="O8" s="83"/>
      <c r="P8" s="83"/>
      <c r="Q8" s="83"/>
      <c r="R8" s="84"/>
      <c r="S8" s="83"/>
      <c r="T8" s="83"/>
      <c r="U8" s="83"/>
      <c r="V8" s="83"/>
      <c r="W8" s="83"/>
      <c r="X8" s="84"/>
      <c r="Y8" s="83"/>
      <c r="Z8" s="83"/>
      <c r="AA8" s="83"/>
      <c r="AB8" s="83"/>
      <c r="AC8" s="82"/>
      <c r="AD8" s="83"/>
      <c r="AE8" s="83"/>
      <c r="AF8" s="83"/>
      <c r="AG8" s="83"/>
      <c r="AH8" s="79"/>
      <c r="AI8" s="83"/>
      <c r="AJ8" s="83"/>
      <c r="AK8" s="79"/>
      <c r="AL8" s="83"/>
      <c r="AM8" s="83"/>
      <c r="AN8" s="78"/>
      <c r="AO8" s="80"/>
      <c r="AP8" s="11"/>
      <c r="AQ8" s="11"/>
      <c r="AR8" s="95"/>
      <c r="AS8" s="95"/>
    </row>
    <row r="9" spans="1:49" ht="10.7" customHeight="1" x14ac:dyDescent="0.2">
      <c r="A9" s="144"/>
      <c r="B9" s="114">
        <v>137</v>
      </c>
      <c r="C9" s="10" t="s">
        <v>42</v>
      </c>
      <c r="D9" s="128">
        <v>903766</v>
      </c>
      <c r="E9" s="128">
        <v>103502</v>
      </c>
      <c r="F9" s="87">
        <v>32</v>
      </c>
      <c r="G9" s="113" t="s">
        <v>33</v>
      </c>
      <c r="H9" s="107"/>
      <c r="I9" s="145" cm="1">
        <f t="array" aca="1" ref="I9" ca="1">VLOOKUP(E9,OFFSET([1]base!$B$4:$AB$79,,(MATCH(TRUE,COUNTIF(OFFSET([1]base!$B$4:$AB$79,,{0,1,2,3,4,5}),E9)&gt;0,0)-1)*6),27,FALSE)</f>
        <v>0.2499621095750128</v>
      </c>
      <c r="J9" s="125" t="s">
        <v>14</v>
      </c>
      <c r="K9" s="16" t="s">
        <v>14</v>
      </c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6"/>
      <c r="AO9" s="14"/>
      <c r="AP9" s="92">
        <v>45548</v>
      </c>
      <c r="AQ9" s="43"/>
      <c r="AR9" s="96"/>
      <c r="AS9" s="133">
        <v>0</v>
      </c>
      <c r="AT9" s="91"/>
    </row>
    <row r="10" spans="1:49" ht="10.7" customHeight="1" x14ac:dyDescent="0.2">
      <c r="A10" s="144"/>
      <c r="B10" s="114"/>
      <c r="C10" s="10" t="s">
        <v>42</v>
      </c>
      <c r="D10" s="128">
        <v>903766</v>
      </c>
      <c r="E10" s="128">
        <v>103502</v>
      </c>
      <c r="F10" s="87">
        <v>32</v>
      </c>
      <c r="G10" s="113" t="s">
        <v>34</v>
      </c>
      <c r="H10" s="107"/>
      <c r="I10" s="145" cm="1">
        <f t="array" aca="1" ref="I10" ca="1">VLOOKUP(E10,OFFSET([1]base!$B$4:$AB$79,,(MATCH(TRUE,COUNTIF(OFFSET([1]base!$B$4:$AB$79,,{0,1,2,3,4,5}),E10)&gt;0,0)-1)*6),27,FALSE)</f>
        <v>0.2499621095750128</v>
      </c>
      <c r="J10" s="125"/>
      <c r="K10" s="16" t="s">
        <v>0</v>
      </c>
      <c r="L10" s="16" t="s">
        <v>14</v>
      </c>
      <c r="M10" s="16" t="s">
        <v>14</v>
      </c>
      <c r="N10" s="16" t="s">
        <v>14</v>
      </c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6"/>
      <c r="AO10" s="14"/>
      <c r="AP10" s="92">
        <v>45552</v>
      </c>
      <c r="AQ10" s="43"/>
      <c r="AR10" s="96"/>
      <c r="AS10" s="133"/>
      <c r="AT10" s="91"/>
    </row>
    <row r="11" spans="1:49" ht="10.7" customHeight="1" x14ac:dyDescent="0.2">
      <c r="A11" s="144"/>
      <c r="B11" s="114"/>
      <c r="C11" s="10" t="s">
        <v>42</v>
      </c>
      <c r="D11" s="128">
        <v>903766</v>
      </c>
      <c r="E11" s="128">
        <v>103502</v>
      </c>
      <c r="F11" s="87">
        <v>32</v>
      </c>
      <c r="G11" s="113" t="s">
        <v>35</v>
      </c>
      <c r="H11" s="107"/>
      <c r="I11" s="145" cm="1">
        <f t="array" aca="1" ref="I11" ca="1">VLOOKUP(E11,OFFSET([1]base!$B$4:$AB$79,,(MATCH(TRUE,COUNTIF(OFFSET([1]base!$B$4:$AB$79,,{0,1,2,3,4,5}),E11)&gt;0,0)-1)*6),27,FALSE)</f>
        <v>0.2499621095750128</v>
      </c>
      <c r="J11" s="125"/>
      <c r="K11" s="16"/>
      <c r="L11" s="16"/>
      <c r="M11" s="16"/>
      <c r="N11" s="16" t="s">
        <v>0</v>
      </c>
      <c r="O11" s="16" t="s">
        <v>14</v>
      </c>
      <c r="P11" s="16" t="s">
        <v>14</v>
      </c>
      <c r="Q11" s="16" t="s">
        <v>14</v>
      </c>
      <c r="R11" s="16" t="s">
        <v>14</v>
      </c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6"/>
      <c r="AO11" s="14"/>
      <c r="AP11" s="92">
        <v>45559</v>
      </c>
      <c r="AQ11" s="43"/>
      <c r="AR11" s="96"/>
      <c r="AS11" s="133"/>
      <c r="AT11" s="91"/>
    </row>
    <row r="12" spans="1:49" ht="10.7" customHeight="1" x14ac:dyDescent="0.2">
      <c r="A12" s="144"/>
      <c r="B12" s="114"/>
      <c r="C12" s="10" t="s">
        <v>42</v>
      </c>
      <c r="D12" s="128">
        <v>903766</v>
      </c>
      <c r="E12" s="128">
        <v>103502</v>
      </c>
      <c r="F12" s="87">
        <v>32</v>
      </c>
      <c r="G12" s="129" t="s">
        <v>36</v>
      </c>
      <c r="H12" s="107"/>
      <c r="I12" s="145" cm="1">
        <f t="array" aca="1" ref="I12" ca="1">VLOOKUP(E12,OFFSET([1]base!$B$4:$AB$79,,(MATCH(TRUE,COUNTIF(OFFSET([1]base!$B$4:$AB$79,,{0,1,2,3,4,5}),E12)&gt;0,0)-1)*6),27,FALSE)</f>
        <v>0.2499621095750128</v>
      </c>
      <c r="J12" s="125"/>
      <c r="K12" s="16"/>
      <c r="L12" s="16"/>
      <c r="M12" s="16"/>
      <c r="N12" s="16"/>
      <c r="O12" s="16"/>
      <c r="P12" s="16"/>
      <c r="Q12" s="16"/>
      <c r="R12" s="16" t="s">
        <v>0</v>
      </c>
      <c r="S12" s="16" t="s">
        <v>14</v>
      </c>
      <c r="T12" s="16" t="s">
        <v>14</v>
      </c>
      <c r="U12" s="16" t="s">
        <v>14</v>
      </c>
      <c r="V12" s="16" t="s">
        <v>14</v>
      </c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6"/>
      <c r="AO12" s="14"/>
      <c r="AP12" s="92">
        <v>45562</v>
      </c>
      <c r="AQ12" s="43"/>
      <c r="AR12" s="96"/>
      <c r="AS12" s="133"/>
      <c r="AT12" s="91"/>
    </row>
    <row r="13" spans="1:49" ht="10.7" customHeight="1" x14ac:dyDescent="0.2">
      <c r="A13" s="144"/>
      <c r="B13" s="114"/>
      <c r="C13" s="10" t="s">
        <v>42</v>
      </c>
      <c r="D13" s="128">
        <v>903766</v>
      </c>
      <c r="E13" s="128">
        <v>103502</v>
      </c>
      <c r="F13" s="87">
        <v>32</v>
      </c>
      <c r="G13" s="50" t="s">
        <v>37</v>
      </c>
      <c r="H13" s="107"/>
      <c r="I13" s="145" cm="1">
        <f t="array" aca="1" ref="I13" ca="1">VLOOKUP(E13,OFFSET([1]base!$B$4:$AB$79,,(MATCH(TRUE,COUNTIF(OFFSET([1]base!$B$4:$AB$79,,{0,1,2,3,4,5}),E13)&gt;0,0)-1)*6),27,FALSE)</f>
        <v>0.2499621095750128</v>
      </c>
      <c r="J13" s="125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 t="s">
        <v>0</v>
      </c>
      <c r="W13" s="16" t="s">
        <v>14</v>
      </c>
      <c r="X13" s="16" t="s">
        <v>14</v>
      </c>
      <c r="Y13" s="16" t="s">
        <v>14</v>
      </c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6"/>
      <c r="AO13" s="14"/>
      <c r="AP13" s="92">
        <v>45566</v>
      </c>
      <c r="AQ13" s="43"/>
      <c r="AR13" s="96"/>
      <c r="AS13" s="133"/>
      <c r="AT13" s="91"/>
    </row>
    <row r="14" spans="1:49" ht="10.7" customHeight="1" x14ac:dyDescent="0.2">
      <c r="A14" s="144"/>
      <c r="B14" s="114"/>
      <c r="C14" s="10" t="s">
        <v>42</v>
      </c>
      <c r="D14" s="128">
        <v>903766</v>
      </c>
      <c r="E14" s="128">
        <v>103502</v>
      </c>
      <c r="F14" s="87">
        <v>32</v>
      </c>
      <c r="G14" s="50" t="s">
        <v>38</v>
      </c>
      <c r="H14" s="107"/>
      <c r="I14" s="145" cm="1">
        <f t="array" aca="1" ref="I14" ca="1">VLOOKUP(E14,OFFSET([1]base!$B$4:$AB$79,,(MATCH(TRUE,COUNTIF(OFFSET([1]base!$B$4:$AB$79,,{0,1,2,3,4,5}),E14)&gt;0,0)-1)*6),27,FALSE)</f>
        <v>0.2499621095750128</v>
      </c>
      <c r="J14" s="125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 t="s">
        <v>0</v>
      </c>
      <c r="Z14" s="16" t="s">
        <v>14</v>
      </c>
      <c r="AA14" s="16" t="s">
        <v>14</v>
      </c>
      <c r="AB14" s="16" t="s">
        <v>14</v>
      </c>
      <c r="AC14" s="16" t="s">
        <v>14</v>
      </c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6"/>
      <c r="AO14" s="14"/>
      <c r="AP14" s="92">
        <v>45574</v>
      </c>
      <c r="AQ14" s="43"/>
      <c r="AR14" s="96"/>
      <c r="AS14" s="133"/>
      <c r="AT14" s="91"/>
    </row>
    <row r="15" spans="1:49" ht="10.7" customHeight="1" x14ac:dyDescent="0.2">
      <c r="A15" s="144"/>
      <c r="B15" s="114"/>
      <c r="C15" s="10" t="s">
        <v>42</v>
      </c>
      <c r="D15" s="128">
        <v>903766</v>
      </c>
      <c r="E15" s="128">
        <v>103502</v>
      </c>
      <c r="F15" s="87">
        <v>32</v>
      </c>
      <c r="G15" s="50" t="s">
        <v>39</v>
      </c>
      <c r="H15" s="107"/>
      <c r="I15" s="145" cm="1">
        <f t="array" aca="1" ref="I15" ca="1">VLOOKUP(E15,OFFSET([1]base!$B$4:$AB$79,,(MATCH(TRUE,COUNTIF(OFFSET([1]base!$B$4:$AB$79,,{0,1,2,3,4,5}),E15)&gt;0,0)-1)*6),27,FALSE)</f>
        <v>0.2499621095750128</v>
      </c>
      <c r="J15" s="125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 t="s">
        <v>0</v>
      </c>
      <c r="AD15" s="16" t="s">
        <v>14</v>
      </c>
      <c r="AE15" s="16" t="s">
        <v>14</v>
      </c>
      <c r="AF15" s="16" t="s">
        <v>14</v>
      </c>
      <c r="AG15" s="16" t="s">
        <v>14</v>
      </c>
      <c r="AH15" s="16"/>
      <c r="AI15" s="16"/>
      <c r="AJ15" s="16"/>
      <c r="AK15" s="16"/>
      <c r="AL15" s="16"/>
      <c r="AM15" s="16"/>
      <c r="AN15" s="6"/>
      <c r="AO15" s="14"/>
      <c r="AP15" s="92">
        <v>45574</v>
      </c>
      <c r="AQ15" s="43"/>
      <c r="AR15" s="96"/>
      <c r="AS15" s="133"/>
      <c r="AT15" s="91"/>
    </row>
    <row r="16" spans="1:49" ht="10.7" customHeight="1" x14ac:dyDescent="0.2">
      <c r="A16" s="144"/>
      <c r="B16" s="114"/>
      <c r="C16" s="10" t="s">
        <v>42</v>
      </c>
      <c r="D16" s="128">
        <v>903766</v>
      </c>
      <c r="E16" s="128">
        <v>103502</v>
      </c>
      <c r="F16" s="87">
        <v>32</v>
      </c>
      <c r="G16" s="50" t="s">
        <v>40</v>
      </c>
      <c r="H16" s="107"/>
      <c r="I16" s="145" cm="1">
        <f t="array" aca="1" ref="I16" ca="1">VLOOKUP(E16,OFFSET([1]base!$B$4:$AB$79,,(MATCH(TRUE,COUNTIF(OFFSET([1]base!$B$4:$AB$79,,{0,1,2,3,4,5}),E16)&gt;0,0)-1)*6),27,FALSE)</f>
        <v>0.2499621095750128</v>
      </c>
      <c r="J16" s="125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 t="s">
        <v>0</v>
      </c>
      <c r="AH16" s="130"/>
      <c r="AI16" s="16" t="s">
        <v>14</v>
      </c>
      <c r="AJ16" s="16" t="s">
        <v>14</v>
      </c>
      <c r="AK16" s="16" t="s">
        <v>14</v>
      </c>
      <c r="AL16" s="16" t="s">
        <v>14</v>
      </c>
      <c r="AM16" s="16"/>
      <c r="AN16" s="6"/>
      <c r="AO16" s="14"/>
      <c r="AP16" s="92">
        <v>45590</v>
      </c>
      <c r="AQ16" s="43"/>
      <c r="AR16" s="96"/>
      <c r="AS16" s="133"/>
      <c r="AT16" s="91"/>
    </row>
    <row r="17" spans="1:46" ht="10.7" customHeight="1" x14ac:dyDescent="0.2">
      <c r="A17" s="144"/>
      <c r="B17" s="114"/>
      <c r="C17" s="10" t="s">
        <v>42</v>
      </c>
      <c r="D17" s="128">
        <v>903766</v>
      </c>
      <c r="E17" s="128">
        <v>103502</v>
      </c>
      <c r="F17" s="87">
        <v>32</v>
      </c>
      <c r="G17" s="50" t="s">
        <v>41</v>
      </c>
      <c r="H17" s="107"/>
      <c r="I17" s="145" cm="1">
        <f t="array" aca="1" ref="I17" ca="1">VLOOKUP(E17,OFFSET([1]base!$B$4:$AB$79,,(MATCH(TRUE,COUNTIF(OFFSET([1]base!$B$4:$AB$79,,{0,1,2,3,4,5}),E17)&gt;0,0)-1)*6),27,FALSE)</f>
        <v>0.2499621095750128</v>
      </c>
      <c r="J17" s="125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 t="s">
        <v>0</v>
      </c>
      <c r="AM17" s="16" t="s">
        <v>14</v>
      </c>
      <c r="AN17" s="6"/>
      <c r="AO17" s="14"/>
      <c r="AP17" s="92">
        <v>45590</v>
      </c>
      <c r="AQ17" s="43"/>
      <c r="AR17" s="96"/>
      <c r="AS17" s="133"/>
      <c r="AT17" s="91"/>
    </row>
    <row r="18" spans="1:46" ht="10.7" customHeight="1" x14ac:dyDescent="0.2">
      <c r="A18" s="144"/>
      <c r="B18" s="114"/>
      <c r="C18" s="121"/>
      <c r="D18" s="121"/>
      <c r="E18" s="121"/>
      <c r="F18" s="87"/>
      <c r="G18" s="50"/>
      <c r="H18" s="107"/>
      <c r="I18" s="145" t="e" cm="1">
        <f t="array" aca="1" ref="I18" ca="1">VLOOKUP(E18,OFFSET([1]base!$B$4:$AB$79,,(MATCH(TRUE,COUNTIF(OFFSET([1]base!$B$4:$AB$79,,{0,1,2,3,4,5}),E18)&gt;0,0)-1)*6),27,FALSE)</f>
        <v>#N/A</v>
      </c>
      <c r="J18" s="124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6"/>
      <c r="AO18" s="14"/>
      <c r="AP18" s="92"/>
      <c r="AQ18" s="43"/>
      <c r="AR18" s="96"/>
      <c r="AS18" s="133"/>
      <c r="AT18" s="91"/>
    </row>
    <row r="19" spans="1:46" s="19" customFormat="1" ht="2.25" customHeight="1" x14ac:dyDescent="0.2">
      <c r="A19" s="144"/>
      <c r="B19" s="115"/>
      <c r="C19" s="12"/>
      <c r="D19" s="2"/>
      <c r="E19" s="2"/>
      <c r="F19" s="23"/>
      <c r="G19" s="50"/>
      <c r="H19" s="50"/>
      <c r="I19" s="137" t="e" cm="1">
        <f t="array" aca="1" ref="I19" ca="1">VLOOKUP(E19,OFFSET([1]base!$B$4:$AB$79,,(MATCH(TRUE,COUNTIF(OFFSET([1]base!$B$4:$AB$79,,{0,1,2,3,4,5}),E19)&gt;0,0)-1)*6),27,FALSE)</f>
        <v>#N/A</v>
      </c>
      <c r="J19" s="5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18"/>
      <c r="AO19" s="20"/>
      <c r="AP19" s="94"/>
      <c r="AQ19" s="43"/>
      <c r="AR19" s="96"/>
      <c r="AS19" s="133"/>
      <c r="AT19" s="1"/>
    </row>
    <row r="20" spans="1:46" s="19" customFormat="1" ht="10.7" customHeight="1" x14ac:dyDescent="0.2">
      <c r="A20" s="144"/>
      <c r="B20" s="114">
        <v>132</v>
      </c>
      <c r="C20" s="7"/>
      <c r="D20" s="121"/>
      <c r="E20" s="121"/>
      <c r="F20" s="87"/>
      <c r="G20" s="50"/>
      <c r="H20" s="107"/>
      <c r="I20" s="145" t="e" cm="1">
        <f t="array" aca="1" ref="I20" ca="1">VLOOKUP(E20,OFFSET([1]base!$B$4:$AB$79,,(MATCH(TRUE,COUNTIF(OFFSET([1]base!$B$4:$AB$79,,{0,1,2,3,4,5}),E20)&gt;0,0)-1)*6),27,FALSE)</f>
        <v>#N/A</v>
      </c>
      <c r="J20" s="123"/>
      <c r="K20" s="3"/>
      <c r="L20" s="3"/>
      <c r="M20" s="3"/>
      <c r="N20" s="3"/>
      <c r="O20" s="3"/>
      <c r="P20" s="3"/>
      <c r="Q20" s="3"/>
      <c r="R20" s="3"/>
      <c r="S20" s="122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122"/>
      <c r="AN20" s="6"/>
      <c r="AO20" s="14"/>
      <c r="AP20" s="92"/>
      <c r="AQ20" s="42"/>
      <c r="AR20" s="96"/>
      <c r="AS20" s="133"/>
      <c r="AT20" s="91"/>
    </row>
    <row r="21" spans="1:46" s="19" customFormat="1" ht="10.7" customHeight="1" x14ac:dyDescent="0.2">
      <c r="A21" s="144"/>
      <c r="B21" s="114"/>
      <c r="C21" s="7"/>
      <c r="D21" s="121"/>
      <c r="E21" s="121"/>
      <c r="F21" s="87"/>
      <c r="G21" s="50"/>
      <c r="H21" s="107"/>
      <c r="I21" s="145" t="e" cm="1">
        <f t="array" aca="1" ref="I21" ca="1">VLOOKUP(E21,OFFSET([1]base!$B$4:$AB$79,,(MATCH(TRUE,COUNTIF(OFFSET([1]base!$B$4:$AB$79,,{0,1,2,3,4,5}),E21)&gt;0,0)-1)*6),27,FALSE)</f>
        <v>#N/A</v>
      </c>
      <c r="J21" s="126"/>
      <c r="K21" s="6"/>
      <c r="L21" s="6"/>
      <c r="M21" s="6"/>
      <c r="N21" s="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6"/>
      <c r="AO21" s="14"/>
      <c r="AP21" s="92"/>
      <c r="AQ21" s="42"/>
      <c r="AR21" s="96"/>
      <c r="AS21" s="133"/>
      <c r="AT21" s="91"/>
    </row>
    <row r="22" spans="1:46" s="19" customFormat="1" ht="10.7" customHeight="1" x14ac:dyDescent="0.2">
      <c r="A22" s="144"/>
      <c r="B22" s="114"/>
      <c r="C22" s="7" t="s">
        <v>43</v>
      </c>
      <c r="D22" s="121">
        <v>902330</v>
      </c>
      <c r="E22" s="121">
        <v>102956</v>
      </c>
      <c r="F22" s="87">
        <v>30</v>
      </c>
      <c r="G22" s="113" t="s">
        <v>31</v>
      </c>
      <c r="H22" s="107"/>
      <c r="I22" s="145" cm="1">
        <f t="array" aca="1" ref="I22" ca="1">VLOOKUP(E22,OFFSET([1]base!$B$4:$AB$79,,(MATCH(TRUE,COUNTIF(OFFSET([1]base!$B$4:$AB$79,,{0,1,2,3,4,5}),E22)&gt;0,0)-1)*6),27,FALSE)</f>
        <v>7.856947856947856E-2</v>
      </c>
      <c r="J22" s="125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6"/>
      <c r="AO22" s="14"/>
      <c r="AP22" s="92">
        <v>45545</v>
      </c>
      <c r="AQ22" s="42"/>
      <c r="AR22" s="96"/>
      <c r="AS22" s="133"/>
      <c r="AT22" s="91"/>
    </row>
    <row r="23" spans="1:46" s="19" customFormat="1" ht="10.7" customHeight="1" x14ac:dyDescent="0.2">
      <c r="A23" s="144"/>
      <c r="B23" s="114"/>
      <c r="C23" s="7" t="s">
        <v>44</v>
      </c>
      <c r="D23" s="121">
        <v>902330</v>
      </c>
      <c r="E23" s="121">
        <v>102955</v>
      </c>
      <c r="F23" s="87">
        <v>30</v>
      </c>
      <c r="G23" s="129" t="s">
        <v>30</v>
      </c>
      <c r="H23" s="107"/>
      <c r="I23" s="145" t="e">
        <f>INDEX([1]base!$AA$4:$AA$79,MATCH(E23,CHOOSE({1.23456},[1]base!$B$4:$B$79,[1]base!$C$4:$C$79,[1]base!$D$4:$D$79,[1]base!$E$4:$E$79,[1]base!$F$4:$F$79,[1]base!$G$4:$G$79),0))</f>
        <v>#N/A</v>
      </c>
      <c r="J23" s="125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6"/>
      <c r="AO23" s="14"/>
      <c r="AP23" s="93">
        <v>45538</v>
      </c>
      <c r="AQ23" s="42"/>
      <c r="AR23" s="96"/>
      <c r="AS23" s="133"/>
      <c r="AT23" s="91"/>
    </row>
    <row r="24" spans="1:46" s="19" customFormat="1" ht="10.7" customHeight="1" x14ac:dyDescent="0.2">
      <c r="A24" s="144"/>
      <c r="B24" s="114"/>
      <c r="C24" s="7"/>
      <c r="D24" s="121"/>
      <c r="E24" s="121"/>
      <c r="F24" s="87"/>
      <c r="G24" s="50"/>
      <c r="H24" s="107"/>
      <c r="I24" s="145" t="e" cm="1">
        <f t="array" aca="1" ref="I24" ca="1">VLOOKUP(E24,OFFSET([1]base!$B$4:$AB$79,,(MATCH(TRUE,COUNTIF(OFFSET([1]base!$B$4:$AB$79,,{0,1,2,3,4,5}),E24)&gt;0,0)-1)*6),27,FALSE)</f>
        <v>#N/A</v>
      </c>
      <c r="J24" s="125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6"/>
      <c r="AO24" s="14"/>
      <c r="AP24" s="119"/>
      <c r="AQ24" s="42"/>
      <c r="AR24" s="96"/>
      <c r="AS24" s="133"/>
      <c r="AT24" s="91"/>
    </row>
    <row r="25" spans="1:46" s="19" customFormat="1" ht="10.7" customHeight="1" x14ac:dyDescent="0.2">
      <c r="A25" s="144"/>
      <c r="B25" s="114"/>
      <c r="C25" s="8"/>
      <c r="D25" s="131"/>
      <c r="E25" s="131"/>
      <c r="F25" s="49"/>
      <c r="G25" s="50"/>
      <c r="H25" s="107"/>
      <c r="I25" s="145" t="e" cm="1">
        <f t="array" aca="1" ref="I25" ca="1">VLOOKUP(E25,OFFSET([1]base!$B$4:$AB$79,,(MATCH(TRUE,COUNTIF(OFFSET([1]base!$B$4:$AB$79,,{0,1,2,3,4,5}),E25)&gt;0,0)-1)*6),27,FALSE)</f>
        <v>#N/A</v>
      </c>
      <c r="J25" s="125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6"/>
      <c r="AO25" s="14"/>
      <c r="AP25" s="119"/>
      <c r="AQ25" s="42"/>
      <c r="AR25" s="96"/>
      <c r="AS25" s="133"/>
      <c r="AT25" s="91"/>
    </row>
    <row r="26" spans="1:46" ht="2.25" customHeight="1" x14ac:dyDescent="0.2">
      <c r="A26" s="144"/>
      <c r="B26" s="21"/>
      <c r="C26" s="12"/>
      <c r="D26" s="2"/>
      <c r="E26" s="2"/>
      <c r="F26" s="23"/>
      <c r="G26" s="50"/>
      <c r="H26" s="50"/>
      <c r="I26" s="137" t="e" cm="1">
        <f t="array" aca="1" ref="I26" ca="1">VLOOKUP(E26,OFFSET([1]base!$B$4:$AB$79,,(MATCH(TRUE,COUNTIF(OFFSET([1]base!$B$4:$AB$79,,{0,1,2,3,4,5}),E26)&gt;0,0)-1)*6),27,FALSE)</f>
        <v>#N/A</v>
      </c>
      <c r="J26" s="99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18"/>
      <c r="AO26" s="14"/>
      <c r="AP26" s="92"/>
      <c r="AQ26" s="42"/>
      <c r="AR26" s="96"/>
      <c r="AS26" s="133"/>
    </row>
    <row r="27" spans="1:46" ht="10.7" customHeight="1" x14ac:dyDescent="0.2">
      <c r="A27" s="144"/>
      <c r="B27" s="21">
        <v>66</v>
      </c>
      <c r="C27" s="7" t="s">
        <v>45</v>
      </c>
      <c r="D27" s="121">
        <v>901165</v>
      </c>
      <c r="E27" s="121">
        <v>101406</v>
      </c>
      <c r="F27" s="87">
        <v>35</v>
      </c>
      <c r="G27" s="113" t="s">
        <v>32</v>
      </c>
      <c r="H27" s="107"/>
      <c r="I27" s="145" t="e" cm="1">
        <f t="array" aca="1" ref="I27" ca="1">VLOOKUP(E27,OFFSET([1]base!$B$4:$AB$79,,(MATCH(TRUE,COUNTIF(OFFSET([1]base!$B$4:$AB$79,,{0,1,2,3,4,5}),E27)&gt;0,0)-1)*6),27,FALSE)</f>
        <v>#N/A</v>
      </c>
      <c r="J27" s="125"/>
      <c r="K27" s="4" t="s">
        <v>14</v>
      </c>
      <c r="L27" s="4" t="s">
        <v>14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20"/>
      <c r="AP27" s="94"/>
      <c r="AQ27" s="43"/>
      <c r="AR27" s="96"/>
      <c r="AS27" s="133"/>
    </row>
    <row r="28" spans="1:46" ht="10.7" customHeight="1" x14ac:dyDescent="0.2">
      <c r="A28" s="144"/>
      <c r="B28" s="21"/>
      <c r="C28" s="9"/>
      <c r="D28" s="9"/>
      <c r="E28" s="9"/>
      <c r="F28" s="89"/>
      <c r="G28" s="50"/>
      <c r="H28" s="116"/>
      <c r="I28" s="145" t="e" cm="1">
        <f t="array" aca="1" ref="I28" ca="1">VLOOKUP(E28,OFFSET([1]base!$B$4:$AB$79,,(MATCH(TRUE,COUNTIF(OFFSET([1]base!$B$4:$AB$79,,{0,1,2,3,4,5}),E28)&gt;0,0)-1)*6),27,FALSE)</f>
        <v>#N/A</v>
      </c>
      <c r="J28" s="124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5"/>
      <c r="AO28" s="14"/>
      <c r="AP28" s="92"/>
      <c r="AQ28" s="43"/>
      <c r="AR28" s="96"/>
      <c r="AS28" s="133"/>
    </row>
    <row r="29" spans="1:46" x14ac:dyDescent="0.2">
      <c r="B29" s="1"/>
      <c r="C29" s="1"/>
      <c r="D29" s="1"/>
      <c r="E29" s="1"/>
      <c r="F29" s="1"/>
      <c r="G29" s="1"/>
      <c r="H29" s="1"/>
      <c r="I29" s="1"/>
      <c r="AO29" s="1"/>
      <c r="AP29" s="1"/>
      <c r="AQ29" s="1"/>
      <c r="AR29" s="1"/>
      <c r="AS29" s="1"/>
    </row>
    <row r="30" spans="1:46" x14ac:dyDescent="0.2">
      <c r="B30" s="1"/>
      <c r="C30" s="1"/>
      <c r="D30" s="1"/>
      <c r="E30" s="1"/>
      <c r="F30" s="1"/>
      <c r="G30" s="1"/>
      <c r="H30" s="1"/>
      <c r="I30" s="1"/>
      <c r="AO30" s="1"/>
      <c r="AP30" s="1"/>
      <c r="AQ30" s="1"/>
      <c r="AR30" s="1"/>
      <c r="AS30" s="1"/>
    </row>
    <row r="31" spans="1:46" x14ac:dyDescent="0.2">
      <c r="B31" s="1"/>
      <c r="C31" s="1"/>
      <c r="D31" s="1"/>
      <c r="E31" s="1"/>
      <c r="F31" s="1"/>
      <c r="G31" s="1"/>
      <c r="H31" s="1"/>
      <c r="I31" s="1"/>
      <c r="AO31" s="1"/>
      <c r="AP31" s="1"/>
      <c r="AQ31" s="1"/>
      <c r="AR31" s="1"/>
      <c r="AS31" s="1"/>
    </row>
    <row r="32" spans="1:46" x14ac:dyDescent="0.2">
      <c r="B32" s="1"/>
      <c r="C32" s="1"/>
      <c r="D32" s="1"/>
      <c r="E32" s="1"/>
      <c r="F32" s="1"/>
      <c r="G32" s="1"/>
      <c r="H32" s="1"/>
      <c r="I32" s="1"/>
      <c r="AO32" s="1"/>
      <c r="AP32" s="1"/>
      <c r="AQ32" s="1"/>
      <c r="AR32" s="1"/>
      <c r="AS32" s="1"/>
    </row>
    <row r="33" spans="2:45" x14ac:dyDescent="0.2">
      <c r="B33" s="1"/>
      <c r="C33" s="1"/>
      <c r="D33" s="1"/>
      <c r="E33" s="1"/>
      <c r="F33" s="1"/>
      <c r="G33" s="1"/>
      <c r="H33" s="1"/>
      <c r="I33" s="1"/>
      <c r="AO33" s="1"/>
      <c r="AP33" s="1"/>
      <c r="AQ33" s="1"/>
      <c r="AR33" s="1"/>
      <c r="AS33" s="1"/>
    </row>
    <row r="34" spans="2:45" x14ac:dyDescent="0.2">
      <c r="B34" s="1"/>
      <c r="C34" s="1"/>
      <c r="D34" s="1"/>
      <c r="E34" s="1"/>
      <c r="F34" s="1"/>
      <c r="G34" s="1"/>
      <c r="AO34" s="1"/>
      <c r="AP34" s="1"/>
      <c r="AQ34" s="1"/>
      <c r="AR34" s="1"/>
      <c r="AS34" s="1"/>
    </row>
    <row r="35" spans="2:45" x14ac:dyDescent="0.2">
      <c r="B35" s="1"/>
      <c r="C35" s="1"/>
      <c r="D35" s="1"/>
      <c r="E35" s="1"/>
      <c r="F35" s="1"/>
      <c r="G35" s="1"/>
      <c r="AO35" s="1"/>
      <c r="AP35" s="1"/>
      <c r="AQ35" s="1"/>
      <c r="AR35" s="1"/>
      <c r="AS35" s="1"/>
    </row>
    <row r="36" spans="2:45" x14ac:dyDescent="0.2">
      <c r="B36" s="1"/>
      <c r="C36" s="1"/>
      <c r="D36" s="1"/>
      <c r="E36" s="1"/>
      <c r="F36" s="1"/>
      <c r="G36" s="1"/>
      <c r="AO36" s="1"/>
      <c r="AP36" s="1"/>
      <c r="AQ36" s="1"/>
      <c r="AR36" s="1"/>
      <c r="AS36" s="1"/>
    </row>
    <row r="37" spans="2:45" x14ac:dyDescent="0.2">
      <c r="B37" s="1"/>
      <c r="C37" s="1"/>
      <c r="D37" s="1"/>
      <c r="E37" s="1"/>
      <c r="F37" s="1"/>
      <c r="G37" s="1"/>
      <c r="AO37" s="1"/>
      <c r="AP37" s="1"/>
      <c r="AQ37" s="1"/>
      <c r="AR37" s="1"/>
      <c r="AS37" s="1"/>
    </row>
    <row r="38" spans="2:45" x14ac:dyDescent="0.2">
      <c r="B38" s="1"/>
      <c r="C38" s="1"/>
      <c r="D38" s="1"/>
      <c r="E38" s="1"/>
      <c r="F38" s="1"/>
      <c r="G38" s="1"/>
      <c r="AO38" s="1"/>
      <c r="AP38" s="1"/>
      <c r="AQ38" s="1"/>
      <c r="AR38" s="1"/>
      <c r="AS38" s="1"/>
    </row>
    <row r="39" spans="2:45" x14ac:dyDescent="0.2">
      <c r="B39" s="1"/>
      <c r="C39" s="1"/>
      <c r="D39" s="1"/>
      <c r="E39" s="1"/>
      <c r="F39" s="1"/>
      <c r="G39" s="1"/>
      <c r="AO39" s="1"/>
      <c r="AP39" s="1"/>
      <c r="AQ39" s="1"/>
      <c r="AR39" s="1"/>
      <c r="AS39" s="1"/>
    </row>
    <row r="40" spans="2:45" x14ac:dyDescent="0.2">
      <c r="B40" s="1"/>
      <c r="C40" s="1"/>
      <c r="D40" s="1"/>
      <c r="E40" s="1"/>
      <c r="F40" s="1"/>
      <c r="G40" s="1"/>
      <c r="AO40" s="1"/>
      <c r="AP40" s="1"/>
      <c r="AQ40" s="1"/>
      <c r="AR40" s="1"/>
      <c r="AS40" s="1"/>
    </row>
    <row r="41" spans="2:45" x14ac:dyDescent="0.2">
      <c r="B41" s="1"/>
      <c r="C41" s="1"/>
      <c r="D41" s="1"/>
      <c r="E41" s="1"/>
      <c r="F41" s="1"/>
      <c r="G41" s="1"/>
      <c r="AO41" s="1"/>
      <c r="AP41" s="1"/>
      <c r="AQ41" s="1"/>
      <c r="AR41" s="1"/>
      <c r="AS41" s="1"/>
    </row>
    <row r="42" spans="2:45" x14ac:dyDescent="0.2">
      <c r="B42" s="1"/>
      <c r="C42" s="1"/>
      <c r="D42" s="1"/>
      <c r="E42" s="1"/>
      <c r="F42" s="1"/>
      <c r="G42" s="1"/>
      <c r="AO42" s="1"/>
      <c r="AP42" s="1"/>
      <c r="AQ42" s="1"/>
      <c r="AR42" s="1"/>
      <c r="AS42" s="1"/>
    </row>
    <row r="43" spans="2:45" x14ac:dyDescent="0.2">
      <c r="B43" s="1"/>
      <c r="C43" s="1"/>
      <c r="D43" s="1"/>
      <c r="E43" s="1"/>
      <c r="F43" s="1"/>
      <c r="G43" s="1"/>
      <c r="H43" s="1"/>
      <c r="I43" s="1"/>
      <c r="AO43" s="1"/>
      <c r="AP43" s="1"/>
      <c r="AQ43" s="1"/>
      <c r="AR43" s="1"/>
      <c r="AS43" s="1"/>
    </row>
    <row r="44" spans="2:45" x14ac:dyDescent="0.2">
      <c r="B44" s="1"/>
      <c r="C44" s="1"/>
      <c r="D44" s="1"/>
      <c r="E44" s="1"/>
      <c r="F44" s="1"/>
      <c r="G44" s="1"/>
      <c r="H44" s="1"/>
      <c r="I44" s="1"/>
      <c r="AO44" s="1"/>
      <c r="AP44" s="1"/>
      <c r="AQ44" s="1"/>
      <c r="AR44" s="1"/>
      <c r="AS44" s="1"/>
    </row>
    <row r="45" spans="2:45" x14ac:dyDescent="0.2">
      <c r="B45" s="1"/>
      <c r="C45" s="1"/>
      <c r="D45" s="1"/>
      <c r="E45" s="1"/>
      <c r="F45" s="1"/>
      <c r="G45" s="1"/>
      <c r="H45" s="1"/>
      <c r="I45" s="1"/>
      <c r="AO45" s="1"/>
      <c r="AP45" s="1"/>
      <c r="AQ45" s="1"/>
      <c r="AR45" s="1"/>
      <c r="AS45" s="1"/>
    </row>
    <row r="46" spans="2:45" x14ac:dyDescent="0.2">
      <c r="B46" s="1"/>
      <c r="C46" s="1"/>
      <c r="D46" s="1"/>
      <c r="E46" s="1"/>
      <c r="F46" s="1"/>
      <c r="G46" s="1"/>
      <c r="H46" s="1"/>
      <c r="I46" s="1"/>
      <c r="AO46" s="1"/>
      <c r="AP46" s="1"/>
      <c r="AQ46" s="1"/>
      <c r="AR46" s="1"/>
      <c r="AS46" s="1"/>
    </row>
    <row r="47" spans="2:45" x14ac:dyDescent="0.2">
      <c r="B47" s="1"/>
      <c r="C47" s="1"/>
      <c r="D47" s="1"/>
      <c r="E47" s="1"/>
      <c r="F47" s="1"/>
      <c r="G47" s="1"/>
      <c r="H47" s="1"/>
      <c r="I47" s="1"/>
      <c r="AO47" s="1"/>
      <c r="AP47" s="1"/>
      <c r="AQ47" s="1"/>
      <c r="AR47" s="1"/>
      <c r="AS47" s="1"/>
    </row>
    <row r="48" spans="2:45" x14ac:dyDescent="0.2">
      <c r="B48" s="1"/>
      <c r="C48" s="1"/>
      <c r="D48" s="1"/>
      <c r="E48" s="1"/>
      <c r="F48" s="1"/>
      <c r="G48" s="1"/>
      <c r="H48" s="1"/>
      <c r="I48" s="1"/>
      <c r="AO48" s="1"/>
      <c r="AP48" s="1"/>
      <c r="AQ48" s="1"/>
      <c r="AR48" s="1"/>
      <c r="AS48" s="1"/>
    </row>
    <row r="49" spans="2:45" x14ac:dyDescent="0.2">
      <c r="B49" s="1"/>
      <c r="C49" s="1"/>
      <c r="D49" s="1"/>
      <c r="E49" s="1"/>
      <c r="F49" s="1"/>
      <c r="G49" s="1"/>
      <c r="H49" s="1"/>
      <c r="I49" s="1"/>
      <c r="AO49" s="1"/>
      <c r="AP49" s="1"/>
      <c r="AQ49" s="1"/>
      <c r="AR49" s="1"/>
      <c r="AS49" s="1"/>
    </row>
    <row r="50" spans="2:45" x14ac:dyDescent="0.2">
      <c r="B50" s="1"/>
      <c r="C50" s="1"/>
      <c r="D50" s="1"/>
      <c r="E50" s="1"/>
      <c r="F50" s="1"/>
      <c r="G50" s="1"/>
      <c r="H50" s="1"/>
      <c r="I50" s="1"/>
      <c r="AO50" s="1"/>
      <c r="AP50" s="1"/>
      <c r="AQ50" s="1"/>
      <c r="AR50" s="1"/>
      <c r="AS50" s="1"/>
    </row>
    <row r="51" spans="2:45" x14ac:dyDescent="0.2">
      <c r="B51" s="1"/>
      <c r="C51" s="1"/>
      <c r="D51" s="1"/>
      <c r="E51" s="1"/>
      <c r="F51" s="1"/>
      <c r="G51" s="1"/>
      <c r="H51" s="1"/>
      <c r="I51" s="1"/>
      <c r="AO51" s="1"/>
      <c r="AP51" s="1"/>
      <c r="AQ51" s="1"/>
      <c r="AR51" s="1"/>
      <c r="AS51" s="1"/>
    </row>
    <row r="52" spans="2:45" x14ac:dyDescent="0.2">
      <c r="B52" s="1"/>
      <c r="C52" s="1"/>
      <c r="D52" s="1"/>
      <c r="E52" s="1"/>
      <c r="F52" s="1"/>
      <c r="G52" s="1"/>
      <c r="H52" s="1"/>
      <c r="I52" s="1"/>
      <c r="AO52" s="1"/>
      <c r="AP52" s="1"/>
      <c r="AQ52" s="1"/>
      <c r="AR52" s="1"/>
      <c r="AS52" s="1"/>
    </row>
    <row r="53" spans="2:45" x14ac:dyDescent="0.2">
      <c r="B53" s="1"/>
      <c r="C53" s="1"/>
      <c r="D53" s="1"/>
      <c r="E53" s="1"/>
      <c r="F53" s="1"/>
      <c r="G53" s="1"/>
      <c r="H53" s="1"/>
      <c r="I53" s="1"/>
      <c r="AO53" s="1"/>
      <c r="AP53" s="1"/>
      <c r="AQ53" s="1"/>
      <c r="AR53" s="1"/>
      <c r="AS53" s="1"/>
    </row>
    <row r="54" spans="2:45" x14ac:dyDescent="0.2">
      <c r="B54" s="1"/>
      <c r="C54" s="1"/>
      <c r="D54" s="1"/>
      <c r="E54" s="1"/>
      <c r="F54" s="1"/>
      <c r="G54" s="1"/>
      <c r="H54" s="1"/>
      <c r="I54" s="1"/>
      <c r="AO54" s="1"/>
      <c r="AP54" s="1"/>
      <c r="AQ54" s="1"/>
      <c r="AR54" s="1"/>
      <c r="AS54" s="1"/>
    </row>
    <row r="55" spans="2:45" x14ac:dyDescent="0.2">
      <c r="B55" s="1"/>
      <c r="C55" s="1"/>
      <c r="D55" s="1"/>
      <c r="E55" s="1"/>
      <c r="F55" s="1"/>
      <c r="G55" s="1"/>
      <c r="H55" s="1"/>
      <c r="I55" s="1"/>
      <c r="AO55" s="1"/>
      <c r="AP55" s="1"/>
      <c r="AQ55" s="1"/>
      <c r="AR55" s="1"/>
      <c r="AS55" s="1"/>
    </row>
    <row r="56" spans="2:45" x14ac:dyDescent="0.2">
      <c r="B56" s="1"/>
      <c r="C56" s="1"/>
      <c r="D56" s="1"/>
      <c r="E56" s="1"/>
      <c r="F56" s="1"/>
      <c r="G56" s="1"/>
      <c r="H56" s="1"/>
      <c r="I56" s="1"/>
      <c r="AO56" s="1"/>
      <c r="AP56" s="1"/>
      <c r="AQ56" s="1"/>
      <c r="AR56" s="1"/>
      <c r="AS56" s="1"/>
    </row>
    <row r="57" spans="2:45" x14ac:dyDescent="0.2">
      <c r="B57" s="1"/>
      <c r="C57" s="1"/>
      <c r="D57" s="1"/>
      <c r="E57" s="1"/>
      <c r="F57" s="1"/>
      <c r="G57" s="1"/>
      <c r="H57" s="1"/>
      <c r="I57" s="1"/>
      <c r="AO57" s="1"/>
      <c r="AP57" s="1"/>
      <c r="AQ57" s="1"/>
      <c r="AR57" s="1"/>
      <c r="AS57" s="1"/>
    </row>
    <row r="58" spans="2:45" x14ac:dyDescent="0.2">
      <c r="B58" s="1"/>
      <c r="C58" s="1"/>
      <c r="D58" s="1"/>
      <c r="E58" s="1"/>
      <c r="F58" s="1"/>
      <c r="G58" s="1"/>
      <c r="H58" s="1"/>
      <c r="I58" s="1"/>
      <c r="AO58" s="1"/>
      <c r="AP58" s="1"/>
      <c r="AQ58" s="1"/>
      <c r="AR58" s="1"/>
      <c r="AS58" s="1"/>
    </row>
    <row r="59" spans="2:45" x14ac:dyDescent="0.2">
      <c r="B59" s="1"/>
      <c r="C59" s="1"/>
      <c r="D59" s="1"/>
      <c r="E59" s="1"/>
      <c r="F59" s="1"/>
      <c r="G59" s="1"/>
      <c r="H59" s="1"/>
      <c r="I59" s="1"/>
      <c r="AO59" s="1"/>
      <c r="AP59" s="1"/>
      <c r="AQ59" s="1"/>
      <c r="AR59" s="1"/>
      <c r="AS59" s="1"/>
    </row>
    <row r="60" spans="2:45" x14ac:dyDescent="0.2">
      <c r="B60" s="1"/>
      <c r="C60" s="1"/>
      <c r="D60" s="1"/>
      <c r="E60" s="1"/>
      <c r="F60" s="1"/>
      <c r="G60" s="1"/>
      <c r="H60" s="1"/>
      <c r="I60" s="1"/>
      <c r="AO60" s="1"/>
      <c r="AP60" s="1"/>
      <c r="AQ60" s="1"/>
      <c r="AR60" s="1"/>
      <c r="AS60" s="1"/>
    </row>
    <row r="61" spans="2:45" x14ac:dyDescent="0.2">
      <c r="B61" s="1"/>
      <c r="C61" s="1"/>
      <c r="D61" s="1"/>
      <c r="E61" s="1"/>
      <c r="F61" s="1"/>
      <c r="G61" s="1"/>
      <c r="H61" s="1"/>
      <c r="I61" s="1"/>
      <c r="AO61" s="1"/>
      <c r="AP61" s="1"/>
      <c r="AQ61" s="1"/>
      <c r="AR61" s="1"/>
      <c r="AS61" s="1"/>
    </row>
    <row r="62" spans="2:45" x14ac:dyDescent="0.2">
      <c r="B62" s="1"/>
      <c r="C62" s="1"/>
      <c r="D62" s="1"/>
      <c r="E62" s="1"/>
      <c r="F62" s="1"/>
      <c r="G62" s="1"/>
      <c r="H62" s="1"/>
      <c r="I62" s="1"/>
      <c r="AO62" s="1"/>
      <c r="AP62" s="1"/>
      <c r="AQ62" s="1"/>
      <c r="AR62" s="1"/>
      <c r="AS62" s="1"/>
    </row>
    <row r="63" spans="2:45" x14ac:dyDescent="0.2">
      <c r="B63" s="1"/>
      <c r="C63" s="1"/>
      <c r="D63" s="1"/>
      <c r="E63" s="1"/>
      <c r="F63" s="1"/>
      <c r="G63" s="1"/>
      <c r="H63" s="1"/>
      <c r="I63" s="1"/>
      <c r="AO63" s="1"/>
      <c r="AP63" s="1"/>
      <c r="AQ63" s="1"/>
      <c r="AR63" s="1"/>
      <c r="AS63" s="1"/>
    </row>
    <row r="64" spans="2:45" x14ac:dyDescent="0.2">
      <c r="B64" s="1"/>
      <c r="C64" s="1"/>
      <c r="D64" s="1"/>
      <c r="E64" s="1"/>
      <c r="F64" s="1"/>
      <c r="G64" s="1"/>
      <c r="H64" s="1"/>
      <c r="I64" s="1"/>
      <c r="AO64" s="1"/>
      <c r="AP64" s="1"/>
      <c r="AQ64" s="1"/>
      <c r="AR64" s="1"/>
      <c r="AS64" s="1"/>
    </row>
    <row r="65" spans="2:45" x14ac:dyDescent="0.2">
      <c r="B65" s="1"/>
      <c r="C65" s="1"/>
      <c r="D65" s="1"/>
      <c r="E65" s="1"/>
      <c r="F65" s="1"/>
      <c r="G65" s="1"/>
      <c r="H65" s="1"/>
      <c r="I65" s="1"/>
      <c r="AO65" s="1"/>
      <c r="AP65" s="1"/>
      <c r="AQ65" s="1"/>
      <c r="AR65" s="1"/>
      <c r="AS65" s="1"/>
    </row>
    <row r="66" spans="2:45" x14ac:dyDescent="0.2">
      <c r="B66" s="1"/>
      <c r="C66" s="1"/>
      <c r="D66" s="1"/>
      <c r="E66" s="1"/>
      <c r="F66" s="1"/>
      <c r="G66" s="1"/>
      <c r="H66" s="1"/>
      <c r="I66" s="1"/>
      <c r="AO66" s="1"/>
      <c r="AP66" s="1"/>
      <c r="AQ66" s="1"/>
      <c r="AR66" s="1"/>
      <c r="AS66" s="1"/>
    </row>
    <row r="67" spans="2:45" x14ac:dyDescent="0.2">
      <c r="B67" s="1"/>
      <c r="C67" s="1"/>
      <c r="D67" s="1"/>
      <c r="E67" s="1"/>
      <c r="F67" s="1"/>
      <c r="G67" s="1"/>
      <c r="H67" s="1"/>
      <c r="I67" s="1"/>
      <c r="AO67" s="1"/>
      <c r="AP67" s="1"/>
      <c r="AQ67" s="1"/>
      <c r="AR67" s="1"/>
      <c r="AS67" s="1"/>
    </row>
    <row r="68" spans="2:45" x14ac:dyDescent="0.2">
      <c r="B68" s="1"/>
      <c r="C68" s="1"/>
      <c r="D68" s="1"/>
      <c r="E68" s="1"/>
      <c r="F68" s="1"/>
      <c r="G68" s="1"/>
      <c r="H68" s="1"/>
      <c r="I68" s="1"/>
      <c r="AO68" s="1"/>
      <c r="AP68" s="1"/>
      <c r="AQ68" s="1"/>
      <c r="AR68" s="1"/>
      <c r="AS68" s="1"/>
    </row>
    <row r="69" spans="2:45" x14ac:dyDescent="0.2">
      <c r="B69" s="1"/>
      <c r="C69" s="1"/>
      <c r="D69" s="1"/>
      <c r="E69" s="1"/>
      <c r="F69" s="1"/>
      <c r="G69" s="1"/>
      <c r="H69" s="1"/>
      <c r="I69" s="1"/>
      <c r="AO69" s="1"/>
      <c r="AP69" s="1"/>
      <c r="AQ69" s="1"/>
      <c r="AR69" s="1"/>
      <c r="AS69" s="1"/>
    </row>
    <row r="70" spans="2:45" x14ac:dyDescent="0.2">
      <c r="B70" s="1"/>
      <c r="C70" s="1"/>
      <c r="D70" s="1"/>
      <c r="E70" s="1"/>
      <c r="F70" s="1"/>
      <c r="G70" s="1"/>
      <c r="H70" s="1"/>
      <c r="I70" s="1"/>
      <c r="AO70" s="1"/>
      <c r="AP70" s="1"/>
      <c r="AQ70" s="1"/>
      <c r="AR70" s="1"/>
      <c r="AS70" s="1"/>
    </row>
    <row r="71" spans="2:45" x14ac:dyDescent="0.2">
      <c r="B71" s="1"/>
      <c r="C71" s="1"/>
      <c r="D71" s="1"/>
      <c r="E71" s="1"/>
      <c r="F71" s="1"/>
      <c r="G71" s="1"/>
      <c r="H71" s="1"/>
      <c r="I71" s="1"/>
      <c r="AO71" s="1"/>
      <c r="AP71" s="1"/>
      <c r="AQ71" s="1"/>
      <c r="AR71" s="1"/>
      <c r="AS71" s="1"/>
    </row>
  </sheetData>
  <mergeCells count="4">
    <mergeCell ref="B1:C1"/>
    <mergeCell ref="J1:AH1"/>
    <mergeCell ref="AI1:AT1"/>
    <mergeCell ref="A8:A28"/>
  </mergeCells>
  <phoneticPr fontId="27" type="noConversion"/>
  <conditionalFormatting sqref="AV3">
    <cfRule type="cellIs" dxfId="20" priority="286" stopIfTrue="1" operator="between">
      <formula>0.85</formula>
      <formula>0.95</formula>
    </cfRule>
    <cfRule type="cellIs" dxfId="19" priority="287" stopIfTrue="1" operator="notBetween">
      <formula>0.85</formula>
      <formula>0.95</formula>
    </cfRule>
  </conditionalFormatting>
  <conditionalFormatting sqref="AN9:AN18 J16:AM18 J9:AN15 K19:AN19 AC27:AN27 J20:AN26 J27 H28 J28:AN28">
    <cfRule type="expression" dxfId="18" priority="283" stopIfTrue="1">
      <formula>H$7=$AQ9</formula>
    </cfRule>
    <cfRule type="expression" dxfId="17" priority="284" stopIfTrue="1">
      <formula>OR(WEEKDAY(H$7)=7,WEEKDAY(H$7)=1)</formula>
    </cfRule>
    <cfRule type="expression" dxfId="16" priority="285" stopIfTrue="1">
      <formula>H$7=$AP9</formula>
    </cfRule>
  </conditionalFormatting>
  <conditionalFormatting sqref="J6:AN8 K27:AB27">
    <cfRule type="expression" dxfId="15" priority="288" stopIfTrue="1">
      <formula>OR(WEEKDAY(J$7)=7,WEEKDAY(J$7)=1)</formula>
    </cfRule>
    <cfRule type="expression" dxfId="14" priority="289" stopIfTrue="1">
      <formula>J$7=$AP6</formula>
    </cfRule>
  </conditionalFormatting>
  <conditionalFormatting sqref="M25:N25">
    <cfRule type="expression" dxfId="13" priority="290" stopIfTrue="1">
      <formula>OR(WEEKDAY(M$7)=7,WEEKDAY(M$7)=1)</formula>
    </cfRule>
    <cfRule type="expression" dxfId="12" priority="291" stopIfTrue="1">
      <formula>M$7=#REF!</formula>
    </cfRule>
  </conditionalFormatting>
  <conditionalFormatting sqref="V9:Z15 AC9:AE16 O9:S16 V21:Z21 AC21:AE21 O25:S25 AC25:AD25 V25:Z25 O21:S21">
    <cfRule type="expression" dxfId="11" priority="280" stopIfTrue="1">
      <formula>O$7=$AR9</formula>
    </cfRule>
    <cfRule type="expression" dxfId="10" priority="281" stopIfTrue="1">
      <formula>OR(WEEKDAY(O$7)=7,WEEKDAY(O$7)=1)</formula>
    </cfRule>
    <cfRule type="expression" dxfId="9" priority="282" stopIfTrue="1">
      <formula>O$7=$AQ9</formula>
    </cfRule>
  </conditionalFormatting>
  <conditionalFormatting sqref="J9:AE9">
    <cfRule type="expression" dxfId="8" priority="215" stopIfTrue="1">
      <formula>J$7=$AQ9</formula>
    </cfRule>
    <cfRule type="expression" dxfId="7" priority="216" stopIfTrue="1">
      <formula>OR(WEEKDAY(J$7)=7,WEEKDAY(J$7)=1)</formula>
    </cfRule>
    <cfRule type="expression" dxfId="6" priority="217" stopIfTrue="1">
      <formula>J$7=$AP9</formula>
    </cfRule>
  </conditionalFormatting>
  <conditionalFormatting sqref="AF9:AH9">
    <cfRule type="expression" dxfId="5" priority="122" stopIfTrue="1">
      <formula>AF$7=$AQ9</formula>
    </cfRule>
    <cfRule type="expression" dxfId="4" priority="123" stopIfTrue="1">
      <formula>OR(WEEKDAY(AF$7)=7,WEEKDAY(AF$7)=1)</formula>
    </cfRule>
    <cfRule type="expression" dxfId="3" priority="124" stopIfTrue="1">
      <formula>AF$7=$AP9</formula>
    </cfRule>
  </conditionalFormatting>
  <conditionalFormatting sqref="V16:Z16">
    <cfRule type="expression" dxfId="2" priority="18" stopIfTrue="1">
      <formula>V$7=$AR16</formula>
    </cfRule>
    <cfRule type="expression" dxfId="1" priority="19" stopIfTrue="1">
      <formula>OR(WEEKDAY(V$7)=7,WEEKDAY(V$7)=1)</formula>
    </cfRule>
    <cfRule type="expression" dxfId="0" priority="20" stopIfTrue="1">
      <formula>V$7=$AQ16</formula>
    </cfRule>
  </conditionalFormatting>
  <pageMargins left="0.25" right="0.25" top="0.75" bottom="0.75" header="0.3" footer="0.3"/>
  <pageSetup paperSize="8" scale="3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EUDICA;Lionel.Frutoso@eudica.fr</dc:creator>
  <cp:lastModifiedBy>BETTON, David</cp:lastModifiedBy>
  <cp:lastPrinted>2024-08-30T14:39:00Z</cp:lastPrinted>
  <dcterms:created xsi:type="dcterms:W3CDTF">1999-08-24T08:40:45Z</dcterms:created>
  <dcterms:modified xsi:type="dcterms:W3CDTF">2024-09-06T10:07:07Z</dcterms:modified>
</cp:coreProperties>
</file>