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6920" windowHeight="9375"/>
  </bookViews>
  <sheets>
    <sheet name="Listings" sheetId="1" r:id="rId1"/>
    <sheet name="Synthèse" sheetId="2" r:id="rId2"/>
    <sheet name="SyntheseSimple" sheetId="3" r:id="rId3"/>
  </sheets>
  <definedNames>
    <definedName name="L_ends">Listings!$J$14</definedName>
    <definedName name="L_recycl">Listings!$O$2</definedName>
    <definedName name="L_saw">Listings!$J$13</definedName>
  </definedNames>
  <calcPr calcId="162913" calcMode="manual" iterate="1" iterateCount="200" iterateDelta="1.0000000000000001E-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3" l="1"/>
  <c r="B6" i="3"/>
  <c r="D233" i="3"/>
  <c r="F233" i="3" s="1"/>
  <c r="F229" i="3"/>
  <c r="E229" i="3"/>
  <c r="D229" i="3"/>
  <c r="F227" i="3"/>
  <c r="E227" i="3"/>
  <c r="D227" i="3"/>
  <c r="D224" i="3"/>
  <c r="F224" i="3" s="1"/>
  <c r="D221" i="3"/>
  <c r="F221" i="3" s="1"/>
  <c r="F216" i="3"/>
  <c r="D216" i="3"/>
  <c r="E216" i="3" s="1"/>
  <c r="F212" i="3"/>
  <c r="E212" i="3"/>
  <c r="D212" i="3"/>
  <c r="D209" i="3"/>
  <c r="F209" i="3" s="1"/>
  <c r="D206" i="3"/>
  <c r="F206" i="3" s="1"/>
  <c r="F203" i="3"/>
  <c r="E203" i="3"/>
  <c r="D203" i="3"/>
  <c r="F200" i="3"/>
  <c r="E200" i="3"/>
  <c r="D200" i="3"/>
  <c r="D197" i="3"/>
  <c r="F197" i="3" s="1"/>
  <c r="D194" i="3"/>
  <c r="F194" i="3" s="1"/>
  <c r="F191" i="3"/>
  <c r="D191" i="3"/>
  <c r="E191" i="3" s="1"/>
  <c r="E188" i="3"/>
  <c r="D188" i="3"/>
  <c r="F188" i="3" s="1"/>
  <c r="D185" i="3"/>
  <c r="F185" i="3" s="1"/>
  <c r="D181" i="3"/>
  <c r="F181" i="3" s="1"/>
  <c r="F177" i="3"/>
  <c r="E177" i="3"/>
  <c r="D177" i="3"/>
  <c r="F174" i="3"/>
  <c r="E174" i="3"/>
  <c r="D174" i="3"/>
  <c r="D171" i="3"/>
  <c r="F171" i="3" s="1"/>
  <c r="F169" i="3"/>
  <c r="D169" i="3"/>
  <c r="E169" i="3" s="1"/>
  <c r="F167" i="3"/>
  <c r="D167" i="3"/>
  <c r="E167" i="3" s="1"/>
  <c r="E165" i="3"/>
  <c r="D165" i="3"/>
  <c r="F165" i="3" s="1"/>
  <c r="D162" i="3"/>
  <c r="F162" i="3" s="1"/>
  <c r="D159" i="3"/>
  <c r="F159" i="3" s="1"/>
  <c r="F155" i="3"/>
  <c r="E155" i="3"/>
  <c r="D155" i="3"/>
  <c r="F151" i="3"/>
  <c r="E151" i="3"/>
  <c r="D151" i="3"/>
  <c r="D148" i="3"/>
  <c r="F148" i="3" s="1"/>
  <c r="F145" i="3"/>
  <c r="D145" i="3"/>
  <c r="E145" i="3" s="1"/>
  <c r="F142" i="3"/>
  <c r="D142" i="3"/>
  <c r="E142" i="3" s="1"/>
  <c r="E138" i="3"/>
  <c r="D138" i="3"/>
  <c r="F138" i="3" s="1"/>
  <c r="D134" i="3"/>
  <c r="F134" i="3" s="1"/>
  <c r="D130" i="3"/>
  <c r="F130" i="3" s="1"/>
  <c r="F126" i="3"/>
  <c r="E126" i="3"/>
  <c r="D126" i="3"/>
  <c r="F122" i="3"/>
  <c r="E122" i="3"/>
  <c r="D122" i="3"/>
  <c r="D119" i="3"/>
  <c r="F119" i="3" s="1"/>
  <c r="F116" i="3"/>
  <c r="D116" i="3"/>
  <c r="E116" i="3" s="1"/>
  <c r="F113" i="3"/>
  <c r="D113" i="3"/>
  <c r="E113" i="3" s="1"/>
  <c r="E108" i="3"/>
  <c r="D108" i="3"/>
  <c r="F108" i="3" s="1"/>
  <c r="D104" i="3"/>
  <c r="F104" i="3" s="1"/>
  <c r="D99" i="3"/>
  <c r="F99" i="3" s="1"/>
  <c r="F95" i="3"/>
  <c r="E95" i="3"/>
  <c r="D95" i="3"/>
  <c r="F91" i="3"/>
  <c r="E91" i="3"/>
  <c r="D91" i="3"/>
  <c r="D87" i="3"/>
  <c r="F87" i="3" s="1"/>
  <c r="F84" i="3"/>
  <c r="D84" i="3"/>
  <c r="E84" i="3" s="1"/>
  <c r="F82" i="3"/>
  <c r="D82" i="3"/>
  <c r="E82" i="3" s="1"/>
  <c r="E80" i="3"/>
  <c r="D80" i="3"/>
  <c r="F80" i="3" s="1"/>
  <c r="D77" i="3"/>
  <c r="F77" i="3" s="1"/>
  <c r="D72" i="3"/>
  <c r="F72" i="3" s="1"/>
  <c r="F68" i="3"/>
  <c r="E68" i="3"/>
  <c r="D68" i="3"/>
  <c r="F63" i="3"/>
  <c r="E63" i="3"/>
  <c r="D63" i="3"/>
  <c r="D59" i="3"/>
  <c r="F59" i="3" s="1"/>
  <c r="F55" i="3"/>
  <c r="D55" i="3"/>
  <c r="E55" i="3" s="1"/>
  <c r="F51" i="3"/>
  <c r="D51" i="3"/>
  <c r="E51" i="3" s="1"/>
  <c r="E48" i="3"/>
  <c r="D48" i="3"/>
  <c r="F48" i="3" s="1"/>
  <c r="D46" i="3"/>
  <c r="F46" i="3" s="1"/>
  <c r="D44" i="3"/>
  <c r="F44" i="3" s="1"/>
  <c r="F42" i="3"/>
  <c r="E42" i="3"/>
  <c r="D42" i="3"/>
  <c r="F40" i="3"/>
  <c r="E40" i="3"/>
  <c r="D40" i="3"/>
  <c r="D36" i="3"/>
  <c r="F36" i="3" s="1"/>
  <c r="F31" i="3"/>
  <c r="D31" i="3"/>
  <c r="E31" i="3" s="1"/>
  <c r="F27" i="3"/>
  <c r="D27" i="3"/>
  <c r="E27" i="3" s="1"/>
  <c r="E23" i="3"/>
  <c r="D23" i="3"/>
  <c r="F23" i="3" s="1"/>
  <c r="D19" i="3"/>
  <c r="F19" i="3" s="1"/>
  <c r="D16" i="3"/>
  <c r="F16" i="3" s="1"/>
  <c r="F10" i="3"/>
  <c r="E10" i="3"/>
  <c r="D10" i="3"/>
  <c r="E19" i="3" l="1"/>
  <c r="E46" i="3"/>
  <c r="E77" i="3"/>
  <c r="E104" i="3"/>
  <c r="E134" i="3"/>
  <c r="E162" i="3"/>
  <c r="E185" i="3"/>
  <c r="E209" i="3"/>
  <c r="E194" i="3"/>
  <c r="E221" i="3"/>
  <c r="E148" i="3"/>
  <c r="E197" i="3"/>
  <c r="E224" i="3"/>
  <c r="E36" i="3"/>
  <c r="E59" i="3"/>
  <c r="E87" i="3"/>
  <c r="E119" i="3"/>
  <c r="E171" i="3"/>
  <c r="E16" i="3"/>
  <c r="E44" i="3"/>
  <c r="E72" i="3"/>
  <c r="E99" i="3"/>
  <c r="E130" i="3"/>
  <c r="E159" i="3"/>
  <c r="E181" i="3"/>
  <c r="E206" i="3"/>
  <c r="E233" i="3"/>
  <c r="B2" i="3"/>
  <c r="F11" i="2" l="1"/>
  <c r="D45" i="2"/>
  <c r="E26" i="2"/>
  <c r="E43" i="2"/>
  <c r="E45" i="2" s="1"/>
  <c r="B2" i="2"/>
  <c r="F43" i="2"/>
  <c r="H43" i="2" s="1"/>
  <c r="H11" i="2"/>
  <c r="H22" i="2"/>
  <c r="H28" i="2"/>
  <c r="D43" i="2"/>
  <c r="A26" i="2"/>
  <c r="A43" i="2"/>
  <c r="F39" i="2"/>
  <c r="H39" i="2" s="1"/>
  <c r="F28" i="2"/>
  <c r="F26" i="2"/>
  <c r="F45" i="2" s="1"/>
  <c r="H45" i="2" s="1"/>
  <c r="D26" i="2"/>
  <c r="F22" i="2"/>
  <c r="H26" i="2" l="1"/>
</calcChain>
</file>

<file path=xl/sharedStrings.xml><?xml version="1.0" encoding="utf-8"?>
<sst xmlns="http://schemas.openxmlformats.org/spreadsheetml/2006/main" count="101" uniqueCount="36">
  <si>
    <t>Sous-groupe</t>
  </si>
  <si>
    <t>No. LP</t>
  </si>
  <si>
    <t>Qté</t>
  </si>
  <si>
    <t>Long.</t>
  </si>
  <si>
    <t>Chainage</t>
  </si>
  <si>
    <t>Liste de stock</t>
  </si>
  <si>
    <t>Liste des chutes non attribuées</t>
  </si>
  <si>
    <t>Ref Chantier :</t>
  </si>
  <si>
    <t>Nom</t>
  </si>
  <si>
    <t>NOM ENTREPRISE</t>
  </si>
  <si>
    <t>Barre à débiter</t>
  </si>
  <si>
    <t>exemple</t>
  </si>
  <si>
    <t>Long. Restante</t>
  </si>
  <si>
    <t>% de chutes</t>
  </si>
  <si>
    <t>exemple 1</t>
  </si>
  <si>
    <t>exemple 2</t>
  </si>
  <si>
    <t>exemple 3</t>
  </si>
  <si>
    <t>exemple 4</t>
  </si>
  <si>
    <t>exemple 5</t>
  </si>
  <si>
    <t>exemple 6</t>
  </si>
  <si>
    <t>exemple 7</t>
  </si>
  <si>
    <t>exemple 8</t>
  </si>
  <si>
    <t>exemple 9</t>
  </si>
  <si>
    <t>Réemploi de chute</t>
  </si>
  <si>
    <t>Ss groupe 3</t>
  </si>
  <si>
    <t>NON</t>
  </si>
  <si>
    <t>Date :</t>
  </si>
  <si>
    <t>TEST</t>
  </si>
  <si>
    <t>TOTAL</t>
  </si>
  <si>
    <t>Pièce(s)s nécessaire :</t>
  </si>
  <si>
    <t>mm</t>
  </si>
  <si>
    <t>Coupe en début et fin de barre de stock</t>
  </si>
  <si>
    <t>(10mm en début + 10mm en fin) seulement sur les barre de stock, pas besoin sur les chutes réutilisées</t>
  </si>
  <si>
    <t>Largeur de coupe</t>
  </si>
  <si>
    <t>Lmin (chutes)</t>
  </si>
  <si>
    <t>Stockage chute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</si>
</sst>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.0%"/>
    <numFmt numFmtId="165" formatCode="0&quot;u de&quot;"/>
    <numFmt numFmtId="166" formatCode="0&quot;mm&quot;"/>
    <numFmt numFmtId="168" formatCode="00.0%"/>
  </numFmts>
  <fonts count="18">
    <font>
      <sz val="10"/>
      <name val="Tahoma"/>
    </font>
    <font>
      <b/>
      <sz val="10"/>
      <color rgb="FF000000"/>
      <name val="Tahoma"/>
    </font>
    <font>
      <sz val="10"/>
      <name val="Tahoma"/>
    </font>
    <font>
      <b/>
      <sz val="10"/>
      <name val="Tahoma"/>
      <family val="2"/>
    </font>
    <font>
      <u/>
      <sz val="13"/>
      <name val="Times New Roman"/>
      <family val="1"/>
    </font>
    <font>
      <sz val="13"/>
      <name val="Times New Roman"/>
      <family val="1"/>
    </font>
    <font>
      <b/>
      <sz val="10"/>
      <color rgb="FF000000"/>
      <name val="Tahoma"/>
      <family val="2"/>
    </font>
    <font>
      <sz val="16"/>
      <name val="Times New Roman"/>
      <family val="1"/>
    </font>
    <font>
      <sz val="10"/>
      <color rgb="FF000000"/>
      <name val="Tahoma"/>
      <family val="2"/>
    </font>
    <font>
      <b/>
      <sz val="13"/>
      <name val="Times New Roman"/>
      <family val="1"/>
    </font>
    <font>
      <sz val="8"/>
      <name val="Tahoma"/>
      <family val="2"/>
    </font>
    <font>
      <b/>
      <sz val="14"/>
      <name val="Times New Roman"/>
      <family val="1"/>
    </font>
    <font>
      <b/>
      <i/>
      <sz val="13"/>
      <name val="Times New Roman"/>
      <family val="1"/>
    </font>
    <font>
      <b/>
      <i/>
      <sz val="13"/>
      <color rgb="FFFF0000"/>
      <name val="Times New Roman"/>
      <family val="1"/>
    </font>
    <font>
      <b/>
      <sz val="13"/>
      <color theme="0"/>
      <name val="Times New Roman"/>
      <family val="1"/>
    </font>
    <font>
      <b/>
      <u/>
      <sz val="13"/>
      <name val="Times New Roman"/>
      <family val="1"/>
    </font>
    <font>
      <sz val="10"/>
      <name val="Tahoma"/>
      <family val="2"/>
    </font>
    <font>
      <sz val="12"/>
      <color rgb="FF3F3F76"/>
      <name val="Aptos Narrow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DCDCDC"/>
      </patternFill>
    </fill>
    <fill>
      <patternFill patternType="solid">
        <fgColor rgb="FFFFFFFF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249977111117893"/>
        <bgColor indexed="64"/>
      </patternFill>
    </fill>
    <fill>
      <patternFill patternType="solid">
        <fgColor rgb="FFFFCC99"/>
      </patternFill>
    </fill>
    <fill>
      <patternFill patternType="solid">
        <fgColor rgb="FFC0E6F5"/>
        <bgColor indexed="64"/>
      </patternFill>
    </fill>
  </fills>
  <borders count="24">
    <border>
      <left/>
      <right/>
      <top/>
      <bottom/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hair">
        <color theme="0"/>
      </left>
      <right style="hair">
        <color theme="0"/>
      </right>
      <top/>
      <bottom style="hair">
        <color theme="0"/>
      </bottom>
      <diagonal/>
    </border>
    <border>
      <left style="thin">
        <color indexed="64"/>
      </left>
      <right style="hair">
        <color theme="0"/>
      </right>
      <top style="thin">
        <color indexed="64"/>
      </top>
      <bottom style="hair">
        <color theme="0"/>
      </bottom>
      <diagonal/>
    </border>
    <border>
      <left style="thin">
        <color indexed="64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thin">
        <color indexed="64"/>
      </left>
      <right style="hair">
        <color theme="0"/>
      </right>
      <top/>
      <bottom style="hair">
        <color theme="0"/>
      </bottom>
      <diagonal/>
    </border>
    <border>
      <left style="hair">
        <color theme="0"/>
      </left>
      <right style="thin">
        <color indexed="64"/>
      </right>
      <top style="hair">
        <color theme="0"/>
      </top>
      <bottom style="hair">
        <color theme="0"/>
      </bottom>
      <diagonal/>
    </border>
    <border>
      <left style="hair">
        <color theme="0"/>
      </left>
      <right style="thin">
        <color indexed="64"/>
      </right>
      <top/>
      <bottom style="hair">
        <color theme="0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0" fontId="17" fillId="11" borderId="22" applyNumberFormat="0" applyAlignment="0" applyProtection="0"/>
    <xf numFmtId="0" fontId="16" fillId="0" borderId="0"/>
  </cellStyleXfs>
  <cellXfs count="95">
    <xf numFmtId="0" fontId="0" fillId="0" borderId="0" xfId="0"/>
    <xf numFmtId="2" fontId="1" fillId="2" borderId="1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2" fontId="1" fillId="4" borderId="3" xfId="0" applyNumberFormat="1" applyFont="1" applyFill="1" applyBorder="1" applyAlignment="1">
      <alignment horizontal="center" vertical="center"/>
    </xf>
    <xf numFmtId="2" fontId="1" fillId="5" borderId="4" xfId="0" applyNumberFormat="1" applyFont="1" applyFill="1" applyBorder="1" applyAlignment="1">
      <alignment horizontal="right" vertical="center"/>
    </xf>
    <xf numFmtId="0" fontId="3" fillId="0" borderId="0" xfId="0" applyFont="1"/>
    <xf numFmtId="0" fontId="3" fillId="0" borderId="6" xfId="0" applyFont="1" applyBorder="1" applyAlignment="1">
      <alignment horizontal="right"/>
    </xf>
    <xf numFmtId="0" fontId="0" fillId="0" borderId="6" xfId="0" applyBorder="1" applyAlignment="1">
      <alignment horizontal="right"/>
    </xf>
    <xf numFmtId="0" fontId="3" fillId="0" borderId="7" xfId="0" applyFont="1" applyBorder="1" applyAlignment="1">
      <alignment horizontal="right"/>
    </xf>
    <xf numFmtId="0" fontId="0" fillId="0" borderId="7" xfId="0" applyBorder="1" applyAlignment="1">
      <alignment horizontal="right"/>
    </xf>
    <xf numFmtId="0" fontId="4" fillId="0" borderId="0" xfId="0" applyFont="1" applyAlignment="1">
      <alignment horizontal="left"/>
    </xf>
    <xf numFmtId="0" fontId="5" fillId="0" borderId="0" xfId="0" applyFont="1"/>
    <xf numFmtId="2" fontId="6" fillId="2" borderId="4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5" fillId="0" borderId="6" xfId="0" applyFont="1" applyBorder="1"/>
    <xf numFmtId="0" fontId="5" fillId="0" borderId="7" xfId="0" applyFont="1" applyBorder="1"/>
    <xf numFmtId="0" fontId="5" fillId="0" borderId="12" xfId="0" applyFont="1" applyBorder="1"/>
    <xf numFmtId="0" fontId="5" fillId="0" borderId="13" xfId="0" applyFont="1" applyBorder="1"/>
    <xf numFmtId="0" fontId="5" fillId="0" borderId="14" xfId="0" applyFont="1" applyBorder="1"/>
    <xf numFmtId="0" fontId="5" fillId="0" borderId="13" xfId="0" applyFont="1" applyBorder="1" applyAlignment="1">
      <alignment horizontal="center"/>
    </xf>
    <xf numFmtId="0" fontId="5" fillId="9" borderId="15" xfId="0" applyFont="1" applyFill="1" applyBorder="1"/>
    <xf numFmtId="0" fontId="5" fillId="9" borderId="15" xfId="0" applyFont="1" applyFill="1" applyBorder="1" applyAlignment="1">
      <alignment horizontal="center"/>
    </xf>
    <xf numFmtId="0" fontId="7" fillId="0" borderId="0" xfId="0" applyFont="1" applyAlignment="1">
      <alignment vertical="center"/>
    </xf>
    <xf numFmtId="0" fontId="12" fillId="8" borderId="16" xfId="0" applyFont="1" applyFill="1" applyBorder="1"/>
    <xf numFmtId="0" fontId="12" fillId="8" borderId="16" xfId="0" applyFont="1" applyFill="1" applyBorder="1" applyAlignment="1">
      <alignment horizontal="center"/>
    </xf>
    <xf numFmtId="0" fontId="13" fillId="8" borderId="16" xfId="0" applyFont="1" applyFill="1" applyBorder="1" applyAlignment="1">
      <alignment horizontal="center"/>
    </xf>
    <xf numFmtId="0" fontId="14" fillId="10" borderId="6" xfId="0" applyFont="1" applyFill="1" applyBorder="1"/>
    <xf numFmtId="0" fontId="14" fillId="10" borderId="0" xfId="0" applyFont="1" applyFill="1"/>
    <xf numFmtId="0" fontId="14" fillId="10" borderId="0" xfId="0" applyFont="1" applyFill="1" applyAlignment="1">
      <alignment horizontal="center"/>
    </xf>
    <xf numFmtId="9" fontId="14" fillId="10" borderId="7" xfId="0" applyNumberFormat="1" applyFont="1" applyFill="1" applyBorder="1" applyAlignment="1">
      <alignment horizontal="center"/>
    </xf>
    <xf numFmtId="0" fontId="12" fillId="8" borderId="17" xfId="0" applyFont="1" applyFill="1" applyBorder="1"/>
    <xf numFmtId="0" fontId="5" fillId="9" borderId="18" xfId="0" applyFont="1" applyFill="1" applyBorder="1"/>
    <xf numFmtId="0" fontId="12" fillId="8" borderId="19" xfId="0" applyFont="1" applyFill="1" applyBorder="1"/>
    <xf numFmtId="164" fontId="5" fillId="9" borderId="20" xfId="1" applyNumberFormat="1" applyFont="1" applyFill="1" applyBorder="1" applyAlignment="1">
      <alignment horizontal="center"/>
    </xf>
    <xf numFmtId="0" fontId="5" fillId="9" borderId="20" xfId="0" applyFont="1" applyFill="1" applyBorder="1" applyAlignment="1">
      <alignment horizontal="center"/>
    </xf>
    <xf numFmtId="9" fontId="12" fillId="8" borderId="21" xfId="1" applyFont="1" applyFill="1" applyBorder="1" applyAlignment="1">
      <alignment horizontal="center"/>
    </xf>
    <xf numFmtId="14" fontId="4" fillId="0" borderId="0" xfId="0" applyNumberFormat="1" applyFont="1" applyAlignment="1">
      <alignment horizontal="left"/>
    </xf>
    <xf numFmtId="0" fontId="15" fillId="0" borderId="0" xfId="0" applyFont="1" applyAlignment="1">
      <alignment horizontal="left"/>
    </xf>
    <xf numFmtId="0" fontId="15" fillId="0" borderId="0" xfId="0" applyFont="1"/>
    <xf numFmtId="0" fontId="11" fillId="0" borderId="10" xfId="0" applyFont="1" applyBorder="1"/>
    <xf numFmtId="0" fontId="11" fillId="0" borderId="13" xfId="0" applyFont="1" applyBorder="1"/>
    <xf numFmtId="1" fontId="12" fillId="8" borderId="16" xfId="0" applyNumberFormat="1" applyFont="1" applyFill="1" applyBorder="1"/>
    <xf numFmtId="1" fontId="5" fillId="9" borderId="15" xfId="0" applyNumberFormat="1" applyFont="1" applyFill="1" applyBorder="1"/>
    <xf numFmtId="165" fontId="5" fillId="0" borderId="0" xfId="0" applyNumberFormat="1" applyFont="1" applyAlignment="1">
      <alignment horizontal="right" vertical="center"/>
    </xf>
    <xf numFmtId="166" fontId="5" fillId="0" borderId="0" xfId="0" applyNumberFormat="1" applyFont="1" applyAlignment="1">
      <alignment horizontal="left" vertical="center"/>
    </xf>
    <xf numFmtId="0" fontId="16" fillId="0" borderId="0" xfId="0" applyFont="1"/>
    <xf numFmtId="0" fontId="16" fillId="0" borderId="0" xfId="0" applyFont="1" applyAlignment="1">
      <alignment horizontal="right"/>
    </xf>
    <xf numFmtId="0" fontId="9" fillId="0" borderId="11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wrapText="1"/>
    </xf>
    <xf numFmtId="0" fontId="3" fillId="0" borderId="9" xfId="0" applyFont="1" applyBorder="1" applyAlignment="1">
      <alignment horizontal="center" wrapText="1"/>
    </xf>
    <xf numFmtId="0" fontId="3" fillId="0" borderId="6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0" xfId="0" applyFont="1" applyBorder="1" applyAlignment="1">
      <alignment horizontal="right" vertical="center"/>
    </xf>
    <xf numFmtId="0" fontId="11" fillId="0" borderId="13" xfId="0" applyFont="1" applyBorder="1" applyAlignment="1">
      <alignment horizontal="right" vertical="center"/>
    </xf>
    <xf numFmtId="9" fontId="11" fillId="0" borderId="9" xfId="0" applyNumberFormat="1" applyFont="1" applyBorder="1" applyAlignment="1">
      <alignment horizontal="center" vertical="center"/>
    </xf>
    <xf numFmtId="9" fontId="11" fillId="0" borderId="14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7" fillId="11" borderId="22" xfId="2"/>
    <xf numFmtId="0" fontId="17" fillId="11" borderId="22" xfId="2" applyAlignment="1">
      <alignment horizontal="right"/>
    </xf>
    <xf numFmtId="0" fontId="17" fillId="11" borderId="23" xfId="2" applyBorder="1" applyAlignment="1">
      <alignment horizontal="right"/>
    </xf>
    <xf numFmtId="0" fontId="0" fillId="0" borderId="6" xfId="0" applyBorder="1" applyAlignment="1"/>
    <xf numFmtId="0" fontId="0" fillId="0" borderId="0" xfId="0" applyAlignment="1"/>
    <xf numFmtId="0" fontId="16" fillId="0" borderId="0" xfId="0" applyFont="1" applyAlignment="1"/>
    <xf numFmtId="0" fontId="17" fillId="11" borderId="22" xfId="2" applyAlignment="1"/>
    <xf numFmtId="0" fontId="15" fillId="0" borderId="0" xfId="3" applyFont="1" applyAlignment="1">
      <alignment horizontal="left"/>
    </xf>
    <xf numFmtId="0" fontId="15" fillId="0" borderId="0" xfId="3" applyFont="1"/>
    <xf numFmtId="0" fontId="5" fillId="0" borderId="0" xfId="3" applyFont="1" applyAlignment="1">
      <alignment horizontal="center"/>
    </xf>
    <xf numFmtId="0" fontId="5" fillId="0" borderId="0" xfId="3" applyFont="1"/>
    <xf numFmtId="0" fontId="7" fillId="0" borderId="0" xfId="3" applyFont="1" applyAlignment="1">
      <alignment vertical="center"/>
    </xf>
    <xf numFmtId="0" fontId="4" fillId="0" borderId="0" xfId="3" applyFont="1" applyAlignment="1">
      <alignment horizontal="left"/>
    </xf>
    <xf numFmtId="14" fontId="4" fillId="0" borderId="0" xfId="3" applyNumberFormat="1" applyFont="1" applyAlignment="1">
      <alignment horizontal="left"/>
    </xf>
    <xf numFmtId="0" fontId="7" fillId="0" borderId="0" xfId="3" applyFont="1" applyAlignment="1">
      <alignment horizontal="center" vertical="center"/>
    </xf>
    <xf numFmtId="0" fontId="7" fillId="0" borderId="0" xfId="3" applyFont="1" applyAlignment="1">
      <alignment horizontal="center" vertical="center"/>
    </xf>
    <xf numFmtId="165" fontId="5" fillId="0" borderId="0" xfId="3" applyNumberFormat="1" applyFont="1" applyAlignment="1">
      <alignment horizontal="right" vertical="center"/>
    </xf>
    <xf numFmtId="166" fontId="5" fillId="0" borderId="0" xfId="3" applyNumberFormat="1" applyFont="1" applyAlignment="1">
      <alignment horizontal="left" vertical="center"/>
    </xf>
    <xf numFmtId="0" fontId="16" fillId="0" borderId="0" xfId="3"/>
    <xf numFmtId="1" fontId="8" fillId="6" borderId="5" xfId="0" applyNumberFormat="1" applyFont="1" applyFill="1" applyBorder="1" applyAlignment="1">
      <alignment horizontal="center" vertical="center" wrapText="1"/>
    </xf>
    <xf numFmtId="1" fontId="8" fillId="6" borderId="5" xfId="0" applyNumberFormat="1" applyFont="1" applyFill="1" applyBorder="1" applyAlignment="1">
      <alignment horizontal="right" vertical="center" wrapText="1"/>
    </xf>
    <xf numFmtId="1" fontId="8" fillId="7" borderId="5" xfId="0" applyNumberFormat="1" applyFont="1" applyFill="1" applyBorder="1" applyAlignment="1">
      <alignment horizontal="center" vertical="center" wrapText="1"/>
    </xf>
    <xf numFmtId="1" fontId="8" fillId="7" borderId="5" xfId="0" applyNumberFormat="1" applyFont="1" applyFill="1" applyBorder="1" applyAlignment="1">
      <alignment horizontal="right" vertical="center" wrapText="1"/>
    </xf>
    <xf numFmtId="168" fontId="0" fillId="0" borderId="0" xfId="0" applyNumberFormat="1"/>
    <xf numFmtId="0" fontId="3" fillId="12" borderId="0" xfId="0" applyFont="1" applyFill="1"/>
    <xf numFmtId="1" fontId="3" fillId="12" borderId="0" xfId="0" applyNumberFormat="1" applyFont="1" applyFill="1"/>
    <xf numFmtId="168" fontId="3" fillId="12" borderId="0" xfId="0" applyNumberFormat="1" applyFont="1" applyFill="1"/>
    <xf numFmtId="1" fontId="0" fillId="0" borderId="0" xfId="0" applyNumberFormat="1"/>
  </cellXfs>
  <cellStyles count="4">
    <cellStyle name="Input" xfId="2" builtinId="20"/>
    <cellStyle name="Normal" xfId="0" builtinId="0"/>
    <cellStyle name="Normal 2" xfId="3"/>
    <cellStyle name="Percent" xfId="1" builtinId="5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right" vertical="bottom" textRotation="0" wrapText="0" indent="0" justifyLastLine="0" shrinkToFit="0" readingOrder="0"/>
    </dxf>
    <dxf>
      <border outline="0">
        <bottom style="thin">
          <color rgb="FF7F7F7F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295275</xdr:colOff>
          <xdr:row>11</xdr:row>
          <xdr:rowOff>125504</xdr:rowOff>
        </xdr:from>
        <xdr:to>
          <xdr:col>13</xdr:col>
          <xdr:colOff>361950</xdr:colOff>
          <xdr:row>14</xdr:row>
          <xdr:rowOff>68354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it-IT" sz="10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Créer une synthèse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12</xdr:row>
      <xdr:rowOff>122464</xdr:rowOff>
    </xdr:from>
    <xdr:to>
      <xdr:col>4</xdr:col>
      <xdr:colOff>381001</xdr:colOff>
      <xdr:row>14</xdr:row>
      <xdr:rowOff>69273</xdr:rowOff>
    </xdr:to>
    <xdr:sp macro="" textlink="">
      <xdr:nvSpPr>
        <xdr:cNvPr id="2" name="Légende : encadrée 1">
          <a:extLst>
            <a:ext uri="{FF2B5EF4-FFF2-40B4-BE49-F238E27FC236}">
              <a16:creationId xmlns:a16="http://schemas.microsoft.com/office/drawing/2014/main" id="{7FF0BD08-0C4E-BDE0-8A92-AC061005B7F2}"/>
            </a:ext>
          </a:extLst>
        </xdr:cNvPr>
        <xdr:cNvSpPr/>
      </xdr:nvSpPr>
      <xdr:spPr>
        <a:xfrm>
          <a:off x="3584864" y="2824100"/>
          <a:ext cx="1575955" cy="397082"/>
        </a:xfrm>
        <a:prstGeom prst="borderCallout1">
          <a:avLst>
            <a:gd name="adj1" fmla="val 99785"/>
            <a:gd name="adj2" fmla="val 2957"/>
            <a:gd name="adj3" fmla="val 210345"/>
            <a:gd name="adj4" fmla="val -17453"/>
          </a:avLst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Données</a:t>
          </a:r>
          <a:r>
            <a:rPr lang="fr-FR" sz="1100" baseline="0"/>
            <a:t> pour l'exemple</a:t>
          </a:r>
          <a:endParaRPr lang="fr-FR" sz="1100"/>
        </a:p>
      </xdr:txBody>
    </xdr:sp>
    <xdr:clientData/>
  </xdr:twoCellAnchor>
  <xdr:twoCellAnchor>
    <xdr:from>
      <xdr:col>6</xdr:col>
      <xdr:colOff>288471</xdr:colOff>
      <xdr:row>22</xdr:row>
      <xdr:rowOff>29937</xdr:rowOff>
    </xdr:from>
    <xdr:to>
      <xdr:col>7</xdr:col>
      <xdr:colOff>762000</xdr:colOff>
      <xdr:row>26</xdr:row>
      <xdr:rowOff>103910</xdr:rowOff>
    </xdr:to>
    <xdr:sp macro="" textlink="">
      <xdr:nvSpPr>
        <xdr:cNvPr id="3" name="Légende : encadrée 2">
          <a:extLst>
            <a:ext uri="{FF2B5EF4-FFF2-40B4-BE49-F238E27FC236}">
              <a16:creationId xmlns:a16="http://schemas.microsoft.com/office/drawing/2014/main" id="{532CD12B-9642-4343-BAF5-588B22D31952}"/>
            </a:ext>
          </a:extLst>
        </xdr:cNvPr>
        <xdr:cNvSpPr/>
      </xdr:nvSpPr>
      <xdr:spPr>
        <a:xfrm>
          <a:off x="7458198" y="4982937"/>
          <a:ext cx="1668484" cy="974518"/>
        </a:xfrm>
        <a:prstGeom prst="borderCallout1">
          <a:avLst>
            <a:gd name="adj1" fmla="val 99785"/>
            <a:gd name="adj2" fmla="val 2957"/>
            <a:gd name="adj3" fmla="val 210345"/>
            <a:gd name="adj4" fmla="val -17453"/>
          </a:avLst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Laisser</a:t>
          </a:r>
          <a:r>
            <a:rPr lang="fr-FR" sz="1100" baseline="0"/>
            <a:t> un vide entre deux sous-groupe</a:t>
          </a:r>
          <a:endParaRPr lang="fr-FR" sz="1100"/>
        </a:p>
      </xdr:txBody>
    </xdr:sp>
    <xdr:clientData/>
  </xdr:twoCellAnchor>
  <xdr:twoCellAnchor>
    <xdr:from>
      <xdr:col>6</xdr:col>
      <xdr:colOff>658586</xdr:colOff>
      <xdr:row>12</xdr:row>
      <xdr:rowOff>19052</xdr:rowOff>
    </xdr:from>
    <xdr:to>
      <xdr:col>7</xdr:col>
      <xdr:colOff>1132115</xdr:colOff>
      <xdr:row>15</xdr:row>
      <xdr:rowOff>86591</xdr:rowOff>
    </xdr:to>
    <xdr:sp macro="" textlink="">
      <xdr:nvSpPr>
        <xdr:cNvPr id="4" name="Légende : encadrée 3">
          <a:extLst>
            <a:ext uri="{FF2B5EF4-FFF2-40B4-BE49-F238E27FC236}">
              <a16:creationId xmlns:a16="http://schemas.microsoft.com/office/drawing/2014/main" id="{1E7DE3D8-0C29-4373-AAE8-098B469253EB}"/>
            </a:ext>
          </a:extLst>
        </xdr:cNvPr>
        <xdr:cNvSpPr/>
      </xdr:nvSpPr>
      <xdr:spPr>
        <a:xfrm>
          <a:off x="7828313" y="2720688"/>
          <a:ext cx="1668484" cy="742948"/>
        </a:xfrm>
        <a:prstGeom prst="borderCallout1">
          <a:avLst>
            <a:gd name="adj1" fmla="val 5110"/>
            <a:gd name="adj2" fmla="val 1354"/>
            <a:gd name="adj3" fmla="val -55928"/>
            <a:gd name="adj4" fmla="val -20658"/>
          </a:avLst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Sur</a:t>
          </a:r>
          <a:r>
            <a:rPr lang="fr-FR" sz="1100" baseline="0"/>
            <a:t> quel sous-groupe</a:t>
          </a:r>
          <a:r>
            <a:rPr lang="fr-FR" sz="1100"/>
            <a:t> sera attribué</a:t>
          </a:r>
          <a:r>
            <a:rPr lang="fr-FR" sz="1100" baseline="0"/>
            <a:t> la chute ?</a:t>
          </a:r>
          <a:endParaRPr lang="fr-FR" sz="1100"/>
        </a:p>
      </xdr:txBody>
    </xdr:sp>
    <xdr:clientData/>
  </xdr:twoCellAnchor>
  <xdr:twoCellAnchor>
    <xdr:from>
      <xdr:col>5</xdr:col>
      <xdr:colOff>783773</xdr:colOff>
      <xdr:row>14</xdr:row>
      <xdr:rowOff>185058</xdr:rowOff>
    </xdr:from>
    <xdr:to>
      <xdr:col>7</xdr:col>
      <xdr:colOff>163287</xdr:colOff>
      <xdr:row>18</xdr:row>
      <xdr:rowOff>34636</xdr:rowOff>
    </xdr:to>
    <xdr:sp macro="" textlink="">
      <xdr:nvSpPr>
        <xdr:cNvPr id="5" name="Légende : encadrée 4">
          <a:extLst>
            <a:ext uri="{FF2B5EF4-FFF2-40B4-BE49-F238E27FC236}">
              <a16:creationId xmlns:a16="http://schemas.microsoft.com/office/drawing/2014/main" id="{3A225345-49F9-4459-B596-62699416751D}"/>
            </a:ext>
          </a:extLst>
        </xdr:cNvPr>
        <xdr:cNvSpPr/>
      </xdr:nvSpPr>
      <xdr:spPr>
        <a:xfrm>
          <a:off x="6758546" y="3336967"/>
          <a:ext cx="1769423" cy="750124"/>
        </a:xfrm>
        <a:prstGeom prst="borderCallout1">
          <a:avLst>
            <a:gd name="adj1" fmla="val 99785"/>
            <a:gd name="adj2" fmla="val 32604"/>
            <a:gd name="adj3" fmla="val 216337"/>
            <a:gd name="adj4" fmla="val 50427"/>
          </a:avLst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"NON"</a:t>
          </a:r>
          <a:r>
            <a:rPr lang="fr-FR" sz="1100" baseline="0"/>
            <a:t> si aucune attribution = figurera dans le stock des chutes</a:t>
          </a:r>
          <a:endParaRPr lang="fr-FR" sz="1100"/>
        </a:p>
      </xdr:txBody>
    </xdr:sp>
    <xdr:clientData/>
  </xdr:twoCellAnchor>
  <xdr:twoCellAnchor>
    <xdr:from>
      <xdr:col>3</xdr:col>
      <xdr:colOff>966107</xdr:colOff>
      <xdr:row>47</xdr:row>
      <xdr:rowOff>54429</xdr:rowOff>
    </xdr:from>
    <xdr:to>
      <xdr:col>5</xdr:col>
      <xdr:colOff>345622</xdr:colOff>
      <xdr:row>50</xdr:row>
      <xdr:rowOff>46263</xdr:rowOff>
    </xdr:to>
    <xdr:sp macro="" textlink="">
      <xdr:nvSpPr>
        <xdr:cNvPr id="7" name="Légende : encadrée 6">
          <a:extLst>
            <a:ext uri="{FF2B5EF4-FFF2-40B4-BE49-F238E27FC236}">
              <a16:creationId xmlns:a16="http://schemas.microsoft.com/office/drawing/2014/main" id="{13B25552-93C0-488A-B97E-00EDECF014CC}"/>
            </a:ext>
          </a:extLst>
        </xdr:cNvPr>
        <xdr:cNvSpPr/>
      </xdr:nvSpPr>
      <xdr:spPr>
        <a:xfrm>
          <a:off x="4640036" y="9416143"/>
          <a:ext cx="1828800" cy="644977"/>
        </a:xfrm>
        <a:prstGeom prst="borderCallout1">
          <a:avLst>
            <a:gd name="adj1" fmla="val 629"/>
            <a:gd name="adj2" fmla="val -134"/>
            <a:gd name="adj3" fmla="val -64254"/>
            <a:gd name="adj4" fmla="val -44067"/>
          </a:avLst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faire</a:t>
          </a:r>
          <a:r>
            <a:rPr lang="fr-FR" sz="1100" baseline="0"/>
            <a:t> un total par rapport à tous les sous-groupe débités</a:t>
          </a:r>
          <a:endParaRPr lang="fr-FR" sz="1100"/>
        </a:p>
      </xdr:txBody>
    </xdr:sp>
    <xdr:clientData/>
  </xdr:twoCellAnchor>
  <xdr:twoCellAnchor>
    <xdr:from>
      <xdr:col>4</xdr:col>
      <xdr:colOff>0</xdr:colOff>
      <xdr:row>70</xdr:row>
      <xdr:rowOff>0</xdr:rowOff>
    </xdr:from>
    <xdr:to>
      <xdr:col>5</xdr:col>
      <xdr:colOff>604157</xdr:colOff>
      <xdr:row>72</xdr:row>
      <xdr:rowOff>209549</xdr:rowOff>
    </xdr:to>
    <xdr:sp macro="" textlink="">
      <xdr:nvSpPr>
        <xdr:cNvPr id="8" name="Légende : encadrée 7">
          <a:extLst>
            <a:ext uri="{FF2B5EF4-FFF2-40B4-BE49-F238E27FC236}">
              <a16:creationId xmlns:a16="http://schemas.microsoft.com/office/drawing/2014/main" id="{E9FF6DCC-608F-4534-BFDA-5E5B75F2A879}"/>
            </a:ext>
          </a:extLst>
        </xdr:cNvPr>
        <xdr:cNvSpPr/>
      </xdr:nvSpPr>
      <xdr:spPr>
        <a:xfrm>
          <a:off x="4898571" y="14369143"/>
          <a:ext cx="1828800" cy="644977"/>
        </a:xfrm>
        <a:prstGeom prst="borderCallout1">
          <a:avLst>
            <a:gd name="adj1" fmla="val 629"/>
            <a:gd name="adj2" fmla="val -134"/>
            <a:gd name="adj3" fmla="val -64254"/>
            <a:gd name="adj4" fmla="val -44067"/>
          </a:avLst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Page 2 et suivantes s'activent uniquement au</a:t>
          </a:r>
          <a:r>
            <a:rPr lang="fr-FR" sz="1100" baseline="0"/>
            <a:t> besoin</a:t>
          </a:r>
          <a:endParaRPr lang="fr-FR" sz="1100"/>
        </a:p>
      </xdr:txBody>
    </xdr:sp>
    <xdr:clientData/>
  </xdr:twoCellAnchor>
  <xdr:twoCellAnchor>
    <xdr:from>
      <xdr:col>3</xdr:col>
      <xdr:colOff>163285</xdr:colOff>
      <xdr:row>18</xdr:row>
      <xdr:rowOff>81643</xdr:rowOff>
    </xdr:from>
    <xdr:to>
      <xdr:col>4</xdr:col>
      <xdr:colOff>636815</xdr:colOff>
      <xdr:row>20</xdr:row>
      <xdr:rowOff>106134</xdr:rowOff>
    </xdr:to>
    <xdr:sp macro="" textlink="">
      <xdr:nvSpPr>
        <xdr:cNvPr id="9" name="Légende : encadrée 8">
          <a:extLst>
            <a:ext uri="{FF2B5EF4-FFF2-40B4-BE49-F238E27FC236}">
              <a16:creationId xmlns:a16="http://schemas.microsoft.com/office/drawing/2014/main" id="{50E6BDCF-A5B2-42D1-9904-91E74EB9F08A}"/>
            </a:ext>
          </a:extLst>
        </xdr:cNvPr>
        <xdr:cNvSpPr/>
      </xdr:nvSpPr>
      <xdr:spPr>
        <a:xfrm>
          <a:off x="3837214" y="3129643"/>
          <a:ext cx="1698172" cy="459920"/>
        </a:xfrm>
        <a:prstGeom prst="borderCallout1">
          <a:avLst>
            <a:gd name="adj1" fmla="val -83648"/>
            <a:gd name="adj2" fmla="val 120745"/>
            <a:gd name="adj3" fmla="val 6203"/>
            <a:gd name="adj4" fmla="val 97932"/>
          </a:avLst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Arrondir les longueurs</a:t>
          </a:r>
          <a:r>
            <a:rPr lang="fr-FR" sz="1100" baseline="0"/>
            <a:t> à zéro décimal</a:t>
          </a:r>
          <a:endParaRPr lang="fr-FR" sz="1100"/>
        </a:p>
      </xdr:txBody>
    </xdr:sp>
    <xdr:clientData/>
  </xdr:twoCellAnchor>
  <xdr:twoCellAnchor>
    <xdr:from>
      <xdr:col>3</xdr:col>
      <xdr:colOff>326570</xdr:colOff>
      <xdr:row>3</xdr:row>
      <xdr:rowOff>81642</xdr:rowOff>
    </xdr:from>
    <xdr:to>
      <xdr:col>6</xdr:col>
      <xdr:colOff>381000</xdr:colOff>
      <xdr:row>5</xdr:row>
      <xdr:rowOff>122466</xdr:rowOff>
    </xdr:to>
    <xdr:sp macro="" textlink="">
      <xdr:nvSpPr>
        <xdr:cNvPr id="6" name="Légende : encadrée 5">
          <a:extLst>
            <a:ext uri="{FF2B5EF4-FFF2-40B4-BE49-F238E27FC236}">
              <a16:creationId xmlns:a16="http://schemas.microsoft.com/office/drawing/2014/main" id="{01D0259D-0C3F-45C7-B510-749FF5AAF9F5}"/>
            </a:ext>
          </a:extLst>
        </xdr:cNvPr>
        <xdr:cNvSpPr/>
      </xdr:nvSpPr>
      <xdr:spPr>
        <a:xfrm>
          <a:off x="4000499" y="734785"/>
          <a:ext cx="3728358" cy="476252"/>
        </a:xfrm>
        <a:prstGeom prst="borderCallout1">
          <a:avLst>
            <a:gd name="adj1" fmla="val 2643"/>
            <a:gd name="adj2" fmla="val 767"/>
            <a:gd name="adj3" fmla="val 81791"/>
            <a:gd name="adj4" fmla="val -23949"/>
          </a:avLst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Possibilité que la liste puisse s'allonger s'il y a d'autres déclinaison ? Et donc que le tableau descende</a:t>
          </a:r>
          <a:r>
            <a:rPr lang="fr-FR" sz="1100" baseline="0"/>
            <a:t> en fonction ?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blStock" displayName="tblStock" ref="J3:K5" totalsRowShown="0" headerRowDxfId="0" tableBorderDxfId="1">
  <autoFilter ref="J3:K5">
    <filterColumn colId="0" hiddenButton="1"/>
    <filterColumn colId="1" hiddenButton="1"/>
  </autoFilter>
  <tableColumns count="2">
    <tableColumn id="1" name="Qté"/>
    <tableColumn id="2" name="Long.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P187"/>
  <sheetViews>
    <sheetView showGridLines="0" tabSelected="1" zoomScale="85" zoomScaleNormal="85" workbookViewId="0">
      <selection activeCell="M25" sqref="M25"/>
    </sheetView>
  </sheetViews>
  <sheetFormatPr defaultColWidth="9.140625" defaultRowHeight="12.75"/>
  <cols>
    <col min="1" max="1" width="16.7109375" customWidth="1"/>
    <col min="2" max="2" width="9.7109375" customWidth="1"/>
    <col min="3" max="3" width="16.7109375" customWidth="1"/>
    <col min="4" max="4" width="4.5703125" customWidth="1"/>
    <col min="5" max="5" width="9.7109375" customWidth="1"/>
  </cols>
  <sheetData>
    <row r="1" spans="1:16" ht="12.75" customHeight="1" thickBot="1">
      <c r="A1" s="1" t="s">
        <v>0</v>
      </c>
      <c r="B1" s="2" t="s">
        <v>1</v>
      </c>
      <c r="C1" s="12" t="s">
        <v>8</v>
      </c>
      <c r="D1" s="3" t="s">
        <v>2</v>
      </c>
      <c r="E1" s="4" t="s">
        <v>3</v>
      </c>
      <c r="J1" s="53" t="s">
        <v>5</v>
      </c>
      <c r="K1" s="54"/>
      <c r="M1" s="49" t="s">
        <v>6</v>
      </c>
      <c r="N1" s="50"/>
      <c r="O1" s="46" t="s">
        <v>34</v>
      </c>
    </row>
    <row r="2" spans="1:16" ht="15.75" thickTop="1">
      <c r="A2" s="86">
        <v>1</v>
      </c>
      <c r="B2" s="86">
        <v>134</v>
      </c>
      <c r="C2" s="86" t="s">
        <v>11</v>
      </c>
      <c r="D2" s="86">
        <v>1</v>
      </c>
      <c r="E2" s="87">
        <v>40.5</v>
      </c>
      <c r="J2" s="55"/>
      <c r="K2" s="56"/>
      <c r="M2" s="51"/>
      <c r="N2" s="52"/>
      <c r="O2" s="73">
        <v>700</v>
      </c>
      <c r="P2" s="72" t="s">
        <v>30</v>
      </c>
    </row>
    <row r="3" spans="1:16">
      <c r="A3" s="88">
        <v>1</v>
      </c>
      <c r="B3" s="88">
        <v>135</v>
      </c>
      <c r="C3" s="88" t="s">
        <v>14</v>
      </c>
      <c r="D3" s="88">
        <v>1</v>
      </c>
      <c r="E3" s="89">
        <v>52.5</v>
      </c>
      <c r="J3" s="6" t="s">
        <v>2</v>
      </c>
      <c r="K3" s="8" t="s">
        <v>3</v>
      </c>
      <c r="L3" s="5"/>
      <c r="M3" s="6" t="s">
        <v>2</v>
      </c>
      <c r="N3" s="8" t="s">
        <v>3</v>
      </c>
      <c r="O3" s="70"/>
      <c r="P3" s="71"/>
    </row>
    <row r="4" spans="1:16" ht="15">
      <c r="A4" s="86">
        <v>1</v>
      </c>
      <c r="B4" s="86">
        <v>139</v>
      </c>
      <c r="C4" s="86" t="s">
        <v>11</v>
      </c>
      <c r="D4" s="86">
        <v>1</v>
      </c>
      <c r="E4" s="87">
        <v>179.5</v>
      </c>
      <c r="J4" s="68">
        <v>110</v>
      </c>
      <c r="K4" s="68">
        <v>6000</v>
      </c>
      <c r="M4" s="7">
        <v>2</v>
      </c>
      <c r="N4" s="9">
        <v>990</v>
      </c>
      <c r="O4" s="70"/>
      <c r="P4" s="71"/>
    </row>
    <row r="5" spans="1:16" ht="15">
      <c r="A5" s="88">
        <v>1</v>
      </c>
      <c r="B5" s="88">
        <v>152</v>
      </c>
      <c r="C5" s="88" t="s">
        <v>15</v>
      </c>
      <c r="D5" s="88">
        <v>1</v>
      </c>
      <c r="E5" s="89">
        <v>328.5</v>
      </c>
      <c r="J5" s="69">
        <v>28</v>
      </c>
      <c r="K5" s="69">
        <v>5100</v>
      </c>
      <c r="M5" s="7"/>
      <c r="N5" s="9"/>
    </row>
    <row r="6" spans="1:16">
      <c r="A6" s="86">
        <v>1</v>
      </c>
      <c r="B6" s="86">
        <v>153</v>
      </c>
      <c r="C6" s="86" t="s">
        <v>11</v>
      </c>
      <c r="D6" s="86">
        <v>1</v>
      </c>
      <c r="E6" s="87">
        <v>338.5</v>
      </c>
    </row>
    <row r="7" spans="1:16">
      <c r="A7" s="88">
        <v>1</v>
      </c>
      <c r="B7" s="88">
        <v>167</v>
      </c>
      <c r="C7" s="88" t="s">
        <v>16</v>
      </c>
      <c r="D7" s="88">
        <v>1</v>
      </c>
      <c r="E7" s="89">
        <v>467.5</v>
      </c>
    </row>
    <row r="8" spans="1:16">
      <c r="A8" s="86">
        <v>1</v>
      </c>
      <c r="B8" s="86">
        <v>181</v>
      </c>
      <c r="C8" s="86" t="s">
        <v>11</v>
      </c>
      <c r="D8" s="86">
        <v>3</v>
      </c>
      <c r="E8" s="87">
        <v>553</v>
      </c>
    </row>
    <row r="9" spans="1:16">
      <c r="A9" s="88">
        <v>1</v>
      </c>
      <c r="B9" s="88">
        <v>195</v>
      </c>
      <c r="C9" s="88" t="s">
        <v>17</v>
      </c>
      <c r="D9" s="88">
        <v>2</v>
      </c>
      <c r="E9" s="89">
        <v>745</v>
      </c>
    </row>
    <row r="10" spans="1:16">
      <c r="A10" s="86">
        <v>1</v>
      </c>
      <c r="B10" s="86">
        <v>203</v>
      </c>
      <c r="C10" s="86" t="s">
        <v>11</v>
      </c>
      <c r="D10" s="86">
        <v>2</v>
      </c>
      <c r="E10" s="87">
        <v>965</v>
      </c>
    </row>
    <row r="11" spans="1:16">
      <c r="A11" s="88">
        <v>1</v>
      </c>
      <c r="B11" s="88">
        <v>213</v>
      </c>
      <c r="C11" s="88" t="s">
        <v>18</v>
      </c>
      <c r="D11" s="88">
        <v>1</v>
      </c>
      <c r="E11" s="89">
        <v>1200</v>
      </c>
    </row>
    <row r="12" spans="1:16">
      <c r="A12" s="86">
        <v>1</v>
      </c>
      <c r="B12" s="86">
        <v>222</v>
      </c>
      <c r="C12" s="86" t="s">
        <v>11</v>
      </c>
      <c r="D12" s="86">
        <v>1</v>
      </c>
      <c r="E12" s="87">
        <v>1290</v>
      </c>
    </row>
    <row r="13" spans="1:16" ht="15">
      <c r="A13" s="88">
        <v>1</v>
      </c>
      <c r="B13" s="88">
        <v>232</v>
      </c>
      <c r="C13" s="88" t="s">
        <v>19</v>
      </c>
      <c r="D13" s="88">
        <v>1</v>
      </c>
      <c r="E13" s="89">
        <v>1290</v>
      </c>
      <c r="I13" s="47" t="s">
        <v>33</v>
      </c>
      <c r="J13" s="67">
        <v>3</v>
      </c>
      <c r="K13" s="46" t="s">
        <v>30</v>
      </c>
    </row>
    <row r="14" spans="1:16" ht="15">
      <c r="A14" s="86">
        <v>1</v>
      </c>
      <c r="B14" s="86">
        <v>251</v>
      </c>
      <c r="C14" s="86"/>
      <c r="D14" s="86">
        <v>2</v>
      </c>
      <c r="E14" s="87">
        <v>2430</v>
      </c>
      <c r="I14" s="47" t="s">
        <v>31</v>
      </c>
      <c r="J14" s="67">
        <v>10</v>
      </c>
      <c r="K14" s="46" t="s">
        <v>30</v>
      </c>
    </row>
    <row r="15" spans="1:16">
      <c r="A15" s="88">
        <v>1</v>
      </c>
      <c r="B15" s="88">
        <v>288</v>
      </c>
      <c r="C15" s="88"/>
      <c r="D15" s="88">
        <v>9</v>
      </c>
      <c r="E15" s="89">
        <v>3220</v>
      </c>
      <c r="I15" s="47" t="s">
        <v>32</v>
      </c>
    </row>
    <row r="16" spans="1:16">
      <c r="A16" s="86">
        <v>1</v>
      </c>
      <c r="B16" s="86">
        <v>296</v>
      </c>
      <c r="C16" s="86"/>
      <c r="D16" s="86">
        <v>2</v>
      </c>
      <c r="E16" s="87">
        <v>3516</v>
      </c>
    </row>
    <row r="17" spans="1:5">
      <c r="A17" s="86">
        <v>2</v>
      </c>
      <c r="B17" s="86">
        <v>136</v>
      </c>
      <c r="C17" s="86"/>
      <c r="D17" s="86">
        <v>1</v>
      </c>
      <c r="E17" s="87">
        <v>108.5</v>
      </c>
    </row>
    <row r="18" spans="1:5">
      <c r="A18" s="88">
        <v>2</v>
      </c>
      <c r="B18" s="88">
        <v>143</v>
      </c>
      <c r="C18" s="88"/>
      <c r="D18" s="88">
        <v>1</v>
      </c>
      <c r="E18" s="89">
        <v>247.5</v>
      </c>
    </row>
    <row r="19" spans="1:5">
      <c r="A19" s="86">
        <v>2</v>
      </c>
      <c r="B19" s="86">
        <v>145</v>
      </c>
      <c r="C19" s="86"/>
      <c r="D19" s="86">
        <v>1</v>
      </c>
      <c r="E19" s="87">
        <v>260.5</v>
      </c>
    </row>
    <row r="20" spans="1:5">
      <c r="A20" s="88">
        <v>2</v>
      </c>
      <c r="B20" s="88">
        <v>158</v>
      </c>
      <c r="C20" s="88"/>
      <c r="D20" s="88">
        <v>1</v>
      </c>
      <c r="E20" s="89">
        <v>399.5</v>
      </c>
    </row>
    <row r="21" spans="1:5">
      <c r="A21" s="86">
        <v>2</v>
      </c>
      <c r="B21" s="86">
        <v>159</v>
      </c>
      <c r="C21" s="86"/>
      <c r="D21" s="86">
        <v>1</v>
      </c>
      <c r="E21" s="87">
        <v>410.5</v>
      </c>
    </row>
    <row r="22" spans="1:5">
      <c r="A22" s="88">
        <v>2</v>
      </c>
      <c r="B22" s="88">
        <v>182</v>
      </c>
      <c r="C22" s="88"/>
      <c r="D22" s="88">
        <v>2</v>
      </c>
      <c r="E22" s="89">
        <v>553</v>
      </c>
    </row>
    <row r="23" spans="1:5">
      <c r="A23" s="86">
        <v>2</v>
      </c>
      <c r="B23" s="86">
        <v>189</v>
      </c>
      <c r="C23" s="86"/>
      <c r="D23" s="86">
        <v>1</v>
      </c>
      <c r="E23" s="87">
        <v>590.5</v>
      </c>
    </row>
    <row r="24" spans="1:5">
      <c r="A24" s="88">
        <v>2</v>
      </c>
      <c r="B24" s="88">
        <v>194</v>
      </c>
      <c r="C24" s="88"/>
      <c r="D24" s="88">
        <v>2</v>
      </c>
      <c r="E24" s="89">
        <v>745</v>
      </c>
    </row>
    <row r="25" spans="1:5">
      <c r="A25" s="86">
        <v>2</v>
      </c>
      <c r="B25" s="86">
        <v>202</v>
      </c>
      <c r="C25" s="86"/>
      <c r="D25" s="86">
        <v>2</v>
      </c>
      <c r="E25" s="87">
        <v>965</v>
      </c>
    </row>
    <row r="26" spans="1:5">
      <c r="A26" s="88">
        <v>2</v>
      </c>
      <c r="B26" s="88">
        <v>210</v>
      </c>
      <c r="C26" s="88"/>
      <c r="D26" s="88">
        <v>1</v>
      </c>
      <c r="E26" s="89">
        <v>1200</v>
      </c>
    </row>
    <row r="27" spans="1:5">
      <c r="A27" s="86">
        <v>2</v>
      </c>
      <c r="B27" s="86">
        <v>227</v>
      </c>
      <c r="C27" s="86"/>
      <c r="D27" s="86">
        <v>1</v>
      </c>
      <c r="E27" s="87">
        <v>1290</v>
      </c>
    </row>
    <row r="28" spans="1:5">
      <c r="A28" s="88">
        <v>2</v>
      </c>
      <c r="B28" s="88">
        <v>228</v>
      </c>
      <c r="C28" s="88"/>
      <c r="D28" s="88">
        <v>1</v>
      </c>
      <c r="E28" s="89">
        <v>1290</v>
      </c>
    </row>
    <row r="29" spans="1:5">
      <c r="A29" s="86">
        <v>2</v>
      </c>
      <c r="B29" s="86">
        <v>250</v>
      </c>
      <c r="C29" s="86"/>
      <c r="D29" s="86">
        <v>2</v>
      </c>
      <c r="E29" s="87">
        <v>2430</v>
      </c>
    </row>
    <row r="30" spans="1:5">
      <c r="A30" s="88">
        <v>2</v>
      </c>
      <c r="B30" s="88">
        <v>289</v>
      </c>
      <c r="C30" s="88"/>
      <c r="D30" s="88">
        <v>7</v>
      </c>
      <c r="E30" s="89">
        <v>3220</v>
      </c>
    </row>
    <row r="31" spans="1:5">
      <c r="A31" s="86">
        <v>2</v>
      </c>
      <c r="B31" s="86">
        <v>298</v>
      </c>
      <c r="C31" s="86"/>
      <c r="D31" s="86">
        <v>2</v>
      </c>
      <c r="E31" s="87">
        <v>3528</v>
      </c>
    </row>
    <row r="32" spans="1:5">
      <c r="A32" s="86">
        <v>3</v>
      </c>
      <c r="B32" s="86">
        <v>138</v>
      </c>
      <c r="C32" s="86"/>
      <c r="D32" s="86">
        <v>1</v>
      </c>
      <c r="E32" s="87">
        <v>148.5</v>
      </c>
    </row>
    <row r="33" spans="1:5">
      <c r="A33" s="88">
        <v>3</v>
      </c>
      <c r="B33" s="88">
        <v>142</v>
      </c>
      <c r="C33" s="88"/>
      <c r="D33" s="88">
        <v>1</v>
      </c>
      <c r="E33" s="89">
        <v>220.5</v>
      </c>
    </row>
    <row r="34" spans="1:5">
      <c r="A34" s="86">
        <v>3</v>
      </c>
      <c r="B34" s="86">
        <v>146</v>
      </c>
      <c r="C34" s="86"/>
      <c r="D34" s="86">
        <v>1</v>
      </c>
      <c r="E34" s="87">
        <v>287.5</v>
      </c>
    </row>
    <row r="35" spans="1:5">
      <c r="A35" s="88">
        <v>3</v>
      </c>
      <c r="B35" s="88">
        <v>155</v>
      </c>
      <c r="C35" s="88"/>
      <c r="D35" s="88">
        <v>1</v>
      </c>
      <c r="E35" s="89">
        <v>359.5</v>
      </c>
    </row>
    <row r="36" spans="1:5">
      <c r="A36" s="86">
        <v>3</v>
      </c>
      <c r="B36" s="86">
        <v>168</v>
      </c>
      <c r="C36" s="86"/>
      <c r="D36" s="86">
        <v>1</v>
      </c>
      <c r="E36" s="87">
        <v>470.5</v>
      </c>
    </row>
    <row r="37" spans="1:5">
      <c r="A37" s="88">
        <v>3</v>
      </c>
      <c r="B37" s="88">
        <v>172</v>
      </c>
      <c r="C37" s="88"/>
      <c r="D37" s="88">
        <v>1</v>
      </c>
      <c r="E37" s="89">
        <v>518.5</v>
      </c>
    </row>
    <row r="38" spans="1:5">
      <c r="A38" s="86">
        <v>3</v>
      </c>
      <c r="B38" s="86">
        <v>175</v>
      </c>
      <c r="C38" s="86"/>
      <c r="D38" s="86">
        <v>2</v>
      </c>
      <c r="E38" s="87">
        <v>553</v>
      </c>
    </row>
    <row r="39" spans="1:5">
      <c r="A39" s="88">
        <v>3</v>
      </c>
      <c r="B39" s="88">
        <v>196</v>
      </c>
      <c r="C39" s="88"/>
      <c r="D39" s="88">
        <v>2</v>
      </c>
      <c r="E39" s="89">
        <v>745</v>
      </c>
    </row>
    <row r="40" spans="1:5">
      <c r="A40" s="86">
        <v>3</v>
      </c>
      <c r="B40" s="86">
        <v>201</v>
      </c>
      <c r="C40" s="86"/>
      <c r="D40" s="86">
        <v>2</v>
      </c>
      <c r="E40" s="87">
        <v>965</v>
      </c>
    </row>
    <row r="41" spans="1:5">
      <c r="A41" s="88">
        <v>3</v>
      </c>
      <c r="B41" s="88">
        <v>212</v>
      </c>
      <c r="C41" s="88"/>
      <c r="D41" s="88">
        <v>1</v>
      </c>
      <c r="E41" s="89">
        <v>1200</v>
      </c>
    </row>
    <row r="42" spans="1:5">
      <c r="A42" s="86">
        <v>3</v>
      </c>
      <c r="B42" s="86">
        <v>221</v>
      </c>
      <c r="C42" s="86"/>
      <c r="D42" s="86">
        <v>1</v>
      </c>
      <c r="E42" s="87">
        <v>1290</v>
      </c>
    </row>
    <row r="43" spans="1:5">
      <c r="A43" s="88">
        <v>3</v>
      </c>
      <c r="B43" s="88">
        <v>234</v>
      </c>
      <c r="C43" s="88"/>
      <c r="D43" s="88">
        <v>1</v>
      </c>
      <c r="E43" s="89">
        <v>1290</v>
      </c>
    </row>
    <row r="44" spans="1:5">
      <c r="A44" s="86">
        <v>3</v>
      </c>
      <c r="B44" s="86">
        <v>248</v>
      </c>
      <c r="C44" s="86"/>
      <c r="D44" s="86">
        <v>2</v>
      </c>
      <c r="E44" s="87">
        <v>2430</v>
      </c>
    </row>
    <row r="45" spans="1:5">
      <c r="A45" s="88">
        <v>3</v>
      </c>
      <c r="B45" s="88">
        <v>290</v>
      </c>
      <c r="C45" s="88"/>
      <c r="D45" s="88">
        <v>8</v>
      </c>
      <c r="E45" s="89">
        <v>3220</v>
      </c>
    </row>
    <row r="46" spans="1:5">
      <c r="A46" s="86">
        <v>3</v>
      </c>
      <c r="B46" s="86">
        <v>297</v>
      </c>
      <c r="C46" s="86"/>
      <c r="D46" s="86">
        <v>2</v>
      </c>
      <c r="E46" s="87">
        <v>3516</v>
      </c>
    </row>
    <row r="47" spans="1:5">
      <c r="A47" s="86">
        <v>4</v>
      </c>
      <c r="B47" s="86">
        <v>148</v>
      </c>
      <c r="C47" s="86"/>
      <c r="D47" s="86">
        <v>1</v>
      </c>
      <c r="E47" s="87">
        <v>298.5</v>
      </c>
    </row>
    <row r="48" spans="1:5">
      <c r="A48" s="88">
        <v>4</v>
      </c>
      <c r="B48" s="88">
        <v>154</v>
      </c>
      <c r="C48" s="88"/>
      <c r="D48" s="88">
        <v>1</v>
      </c>
      <c r="E48" s="89">
        <v>348.5</v>
      </c>
    </row>
    <row r="49" spans="1:5">
      <c r="A49" s="86">
        <v>4</v>
      </c>
      <c r="B49" s="86">
        <v>184</v>
      </c>
      <c r="C49" s="86"/>
      <c r="D49" s="86">
        <v>3</v>
      </c>
      <c r="E49" s="87">
        <v>553</v>
      </c>
    </row>
    <row r="50" spans="1:5">
      <c r="A50" s="88">
        <v>4</v>
      </c>
      <c r="B50" s="88">
        <v>204</v>
      </c>
      <c r="C50" s="88"/>
      <c r="D50" s="88">
        <v>2</v>
      </c>
      <c r="E50" s="89">
        <v>965</v>
      </c>
    </row>
    <row r="51" spans="1:5">
      <c r="A51" s="86">
        <v>4</v>
      </c>
      <c r="B51" s="86">
        <v>209</v>
      </c>
      <c r="C51" s="86"/>
      <c r="D51" s="86">
        <v>1</v>
      </c>
      <c r="E51" s="87">
        <v>1200</v>
      </c>
    </row>
    <row r="52" spans="1:5">
      <c r="A52" s="88">
        <v>4</v>
      </c>
      <c r="B52" s="88">
        <v>226</v>
      </c>
      <c r="C52" s="88"/>
      <c r="D52" s="88">
        <v>1</v>
      </c>
      <c r="E52" s="89">
        <v>1290</v>
      </c>
    </row>
    <row r="53" spans="1:5">
      <c r="A53" s="86">
        <v>4</v>
      </c>
      <c r="B53" s="86">
        <v>229</v>
      </c>
      <c r="C53" s="86"/>
      <c r="D53" s="86">
        <v>1</v>
      </c>
      <c r="E53" s="87">
        <v>1290</v>
      </c>
    </row>
    <row r="54" spans="1:5">
      <c r="A54" s="88">
        <v>4</v>
      </c>
      <c r="B54" s="88">
        <v>246</v>
      </c>
      <c r="C54" s="88"/>
      <c r="D54" s="88">
        <v>2</v>
      </c>
      <c r="E54" s="89">
        <v>2420.7869639999999</v>
      </c>
    </row>
    <row r="55" spans="1:5">
      <c r="A55" s="86">
        <v>4</v>
      </c>
      <c r="B55" s="86">
        <v>253</v>
      </c>
      <c r="C55" s="86"/>
      <c r="D55" s="86">
        <v>2</v>
      </c>
      <c r="E55" s="87">
        <v>2495.7869639999999</v>
      </c>
    </row>
    <row r="56" spans="1:5">
      <c r="A56" s="88">
        <v>4</v>
      </c>
      <c r="B56" s="88">
        <v>257</v>
      </c>
      <c r="C56" s="88"/>
      <c r="D56" s="88">
        <v>12</v>
      </c>
      <c r="E56" s="89">
        <v>2685.7869639999999</v>
      </c>
    </row>
    <row r="57" spans="1:5">
      <c r="A57" s="86">
        <v>4</v>
      </c>
      <c r="B57" s="86">
        <v>299</v>
      </c>
      <c r="C57" s="86"/>
      <c r="D57" s="86">
        <v>1</v>
      </c>
      <c r="E57" s="87">
        <v>4250</v>
      </c>
    </row>
    <row r="58" spans="1:5">
      <c r="A58" s="88">
        <v>4</v>
      </c>
      <c r="B58" s="88">
        <v>300</v>
      </c>
      <c r="C58" s="88"/>
      <c r="D58" s="88">
        <v>1</v>
      </c>
      <c r="E58" s="89">
        <v>4340</v>
      </c>
    </row>
    <row r="59" spans="1:5">
      <c r="A59" s="88">
        <v>5</v>
      </c>
      <c r="B59" s="88">
        <v>216</v>
      </c>
      <c r="C59" s="88"/>
      <c r="D59" s="88">
        <v>1</v>
      </c>
      <c r="E59" s="89">
        <v>1245</v>
      </c>
    </row>
    <row r="60" spans="1:5">
      <c r="A60" s="86">
        <v>5</v>
      </c>
      <c r="B60" s="86">
        <v>219</v>
      </c>
      <c r="C60" s="86"/>
      <c r="D60" s="86">
        <v>1</v>
      </c>
      <c r="E60" s="87">
        <v>1252.577646</v>
      </c>
    </row>
    <row r="61" spans="1:5">
      <c r="A61" s="88">
        <v>5</v>
      </c>
      <c r="B61" s="88">
        <v>262</v>
      </c>
      <c r="C61" s="88"/>
      <c r="D61" s="88">
        <v>1</v>
      </c>
      <c r="E61" s="89">
        <v>2706.4569390000001</v>
      </c>
    </row>
    <row r="62" spans="1:5">
      <c r="A62" s="86">
        <v>5</v>
      </c>
      <c r="B62" s="86">
        <v>266</v>
      </c>
      <c r="C62" s="86"/>
      <c r="D62" s="86">
        <v>1</v>
      </c>
      <c r="E62" s="87">
        <v>2734.7531680000002</v>
      </c>
    </row>
    <row r="63" spans="1:5">
      <c r="A63" s="88">
        <v>5</v>
      </c>
      <c r="B63" s="88">
        <v>270</v>
      </c>
      <c r="C63" s="88"/>
      <c r="D63" s="88">
        <v>1</v>
      </c>
      <c r="E63" s="89">
        <v>2782.5931679999999</v>
      </c>
    </row>
    <row r="64" spans="1:5">
      <c r="A64" s="86">
        <v>5</v>
      </c>
      <c r="B64" s="86">
        <v>273</v>
      </c>
      <c r="C64" s="86"/>
      <c r="D64" s="86">
        <v>1</v>
      </c>
      <c r="E64" s="87">
        <v>2802.4569390000001</v>
      </c>
    </row>
    <row r="65" spans="1:5">
      <c r="A65" s="86">
        <v>6</v>
      </c>
      <c r="B65" s="86">
        <v>151</v>
      </c>
      <c r="C65" s="86"/>
      <c r="D65" s="86">
        <v>2</v>
      </c>
      <c r="E65" s="87">
        <v>327.74447900000001</v>
      </c>
    </row>
    <row r="66" spans="1:5">
      <c r="A66" s="88">
        <v>6</v>
      </c>
      <c r="B66" s="88">
        <v>223</v>
      </c>
      <c r="C66" s="88"/>
      <c r="D66" s="88">
        <v>1</v>
      </c>
      <c r="E66" s="89">
        <v>1290</v>
      </c>
    </row>
    <row r="67" spans="1:5">
      <c r="A67" s="86">
        <v>6</v>
      </c>
      <c r="B67" s="86">
        <v>230</v>
      </c>
      <c r="C67" s="86"/>
      <c r="D67" s="86">
        <v>1</v>
      </c>
      <c r="E67" s="87">
        <v>1290</v>
      </c>
    </row>
    <row r="68" spans="1:5">
      <c r="A68" s="88">
        <v>6</v>
      </c>
      <c r="B68" s="88">
        <v>249</v>
      </c>
      <c r="C68" s="88"/>
      <c r="D68" s="88">
        <v>4</v>
      </c>
      <c r="E68" s="89">
        <v>2430</v>
      </c>
    </row>
    <row r="69" spans="1:5">
      <c r="A69" s="86">
        <v>6</v>
      </c>
      <c r="B69" s="86">
        <v>274</v>
      </c>
      <c r="C69" s="86"/>
      <c r="D69" s="86">
        <v>9</v>
      </c>
      <c r="E69" s="87">
        <v>2802.744479</v>
      </c>
    </row>
    <row r="70" spans="1:5">
      <c r="A70" s="88">
        <v>6</v>
      </c>
      <c r="B70" s="88">
        <v>284</v>
      </c>
      <c r="C70" s="88"/>
      <c r="D70" s="88">
        <v>2</v>
      </c>
      <c r="E70" s="89">
        <v>3190</v>
      </c>
    </row>
    <row r="71" spans="1:5">
      <c r="A71" s="86">
        <v>6</v>
      </c>
      <c r="B71" s="86">
        <v>304</v>
      </c>
      <c r="C71" s="86"/>
      <c r="D71" s="86">
        <v>2</v>
      </c>
      <c r="E71" s="87">
        <v>5818.5</v>
      </c>
    </row>
    <row r="72" spans="1:5">
      <c r="A72" s="86">
        <v>7</v>
      </c>
      <c r="B72" s="86">
        <v>12</v>
      </c>
      <c r="C72" s="86"/>
      <c r="D72" s="86">
        <v>1</v>
      </c>
      <c r="E72" s="87">
        <v>1245</v>
      </c>
    </row>
    <row r="73" spans="1:5">
      <c r="A73" s="88">
        <v>7</v>
      </c>
      <c r="B73" s="88">
        <v>13</v>
      </c>
      <c r="C73" s="88"/>
      <c r="D73" s="88">
        <v>1</v>
      </c>
      <c r="E73" s="89">
        <v>1252.577646</v>
      </c>
    </row>
    <row r="74" spans="1:5">
      <c r="A74" s="86">
        <v>7</v>
      </c>
      <c r="B74" s="86">
        <v>14</v>
      </c>
      <c r="C74" s="86"/>
      <c r="D74" s="86">
        <v>1</v>
      </c>
      <c r="E74" s="87">
        <v>2706.3131680000001</v>
      </c>
    </row>
    <row r="75" spans="1:5">
      <c r="A75" s="88">
        <v>7</v>
      </c>
      <c r="B75" s="88">
        <v>15</v>
      </c>
      <c r="C75" s="88"/>
      <c r="D75" s="88">
        <v>1</v>
      </c>
      <c r="E75" s="89">
        <v>2734.7531680000002</v>
      </c>
    </row>
    <row r="76" spans="1:5">
      <c r="A76" s="86">
        <v>7</v>
      </c>
      <c r="B76" s="86">
        <v>16</v>
      </c>
      <c r="C76" s="86"/>
      <c r="D76" s="86">
        <v>1</v>
      </c>
      <c r="E76" s="87">
        <v>2782.5931679999999</v>
      </c>
    </row>
    <row r="77" spans="1:5">
      <c r="A77" s="88">
        <v>7</v>
      </c>
      <c r="B77" s="88">
        <v>17</v>
      </c>
      <c r="C77" s="88"/>
      <c r="D77" s="88">
        <v>1</v>
      </c>
      <c r="E77" s="89">
        <v>2802.3131680000001</v>
      </c>
    </row>
    <row r="78" spans="1:5">
      <c r="A78" s="86">
        <v>7</v>
      </c>
      <c r="B78" s="86">
        <v>18</v>
      </c>
      <c r="C78" s="86"/>
      <c r="D78" s="86">
        <v>1</v>
      </c>
      <c r="E78" s="87">
        <v>2802.4569390000001</v>
      </c>
    </row>
    <row r="79" spans="1:5">
      <c r="A79" s="86">
        <v>9</v>
      </c>
      <c r="B79" s="86">
        <v>140</v>
      </c>
      <c r="C79" s="86"/>
      <c r="D79" s="86">
        <v>1</v>
      </c>
      <c r="E79" s="87">
        <v>190</v>
      </c>
    </row>
    <row r="80" spans="1:5">
      <c r="A80" s="88">
        <v>9</v>
      </c>
      <c r="B80" s="88">
        <v>164</v>
      </c>
      <c r="C80" s="88"/>
      <c r="D80" s="88">
        <v>1</v>
      </c>
      <c r="E80" s="89">
        <v>412</v>
      </c>
    </row>
    <row r="81" spans="1:13">
      <c r="A81" s="86">
        <v>9</v>
      </c>
      <c r="B81" s="86">
        <v>186</v>
      </c>
      <c r="C81" s="86"/>
      <c r="D81" s="86">
        <v>1</v>
      </c>
      <c r="E81" s="87">
        <v>558</v>
      </c>
    </row>
    <row r="82" spans="1:13">
      <c r="A82" s="88">
        <v>9</v>
      </c>
      <c r="B82" s="88">
        <v>220</v>
      </c>
      <c r="C82" s="88"/>
      <c r="D82" s="88">
        <v>3</v>
      </c>
      <c r="E82" s="89">
        <v>1265</v>
      </c>
    </row>
    <row r="83" spans="1:13">
      <c r="A83" s="86">
        <v>9</v>
      </c>
      <c r="B83" s="86">
        <v>237</v>
      </c>
      <c r="C83" s="86"/>
      <c r="D83" s="86">
        <v>1</v>
      </c>
      <c r="E83" s="87">
        <v>2190</v>
      </c>
    </row>
    <row r="84" spans="1:13">
      <c r="A84" s="88">
        <v>9</v>
      </c>
      <c r="B84" s="88">
        <v>243</v>
      </c>
      <c r="C84" s="88"/>
      <c r="D84" s="88">
        <v>1</v>
      </c>
      <c r="E84" s="89">
        <v>2280</v>
      </c>
    </row>
    <row r="85" spans="1:13">
      <c r="A85" s="86">
        <v>9</v>
      </c>
      <c r="B85" s="86">
        <v>244</v>
      </c>
      <c r="C85" s="86"/>
      <c r="D85" s="86">
        <v>1</v>
      </c>
      <c r="E85" s="87">
        <v>2280</v>
      </c>
    </row>
    <row r="86" spans="1:13">
      <c r="A86" s="88">
        <v>9</v>
      </c>
      <c r="B86" s="88">
        <v>247</v>
      </c>
      <c r="C86" s="88"/>
      <c r="D86" s="88">
        <v>2</v>
      </c>
      <c r="E86" s="89">
        <v>2420.7869639999999</v>
      </c>
    </row>
    <row r="87" spans="1:13">
      <c r="A87" s="86">
        <v>9</v>
      </c>
      <c r="B87" s="86">
        <v>252</v>
      </c>
      <c r="C87" s="86"/>
      <c r="D87" s="86">
        <v>3</v>
      </c>
      <c r="E87" s="87">
        <v>2450.7869639999999</v>
      </c>
    </row>
    <row r="88" spans="1:13">
      <c r="A88" s="88">
        <v>9</v>
      </c>
      <c r="B88" s="88">
        <v>258</v>
      </c>
      <c r="C88" s="88"/>
      <c r="D88" s="88">
        <v>5</v>
      </c>
      <c r="E88" s="89">
        <v>2685.7869639999999</v>
      </c>
    </row>
    <row r="89" spans="1:13">
      <c r="A89" s="86">
        <v>9</v>
      </c>
      <c r="B89" s="86">
        <v>293</v>
      </c>
      <c r="C89" s="86"/>
      <c r="D89" s="86">
        <v>1</v>
      </c>
      <c r="E89" s="87">
        <v>3369</v>
      </c>
    </row>
    <row r="90" spans="1:13">
      <c r="A90" s="88">
        <v>9</v>
      </c>
      <c r="B90" s="88">
        <v>294</v>
      </c>
      <c r="C90" s="88"/>
      <c r="D90" s="88">
        <v>1</v>
      </c>
      <c r="E90" s="89">
        <v>3501.5</v>
      </c>
    </row>
    <row r="91" spans="1:13">
      <c r="I91" s="88">
        <v>10</v>
      </c>
      <c r="J91" s="88">
        <v>133</v>
      </c>
      <c r="K91" s="88"/>
      <c r="L91" s="88">
        <v>1</v>
      </c>
      <c r="M91" s="89">
        <v>39.5</v>
      </c>
    </row>
    <row r="92" spans="1:13">
      <c r="I92" s="86">
        <v>10</v>
      </c>
      <c r="J92" s="86">
        <v>157</v>
      </c>
      <c r="K92" s="86"/>
      <c r="L92" s="86">
        <v>1</v>
      </c>
      <c r="M92" s="87">
        <v>386.01693899999998</v>
      </c>
    </row>
    <row r="93" spans="1:13">
      <c r="I93" s="88">
        <v>10</v>
      </c>
      <c r="J93" s="88">
        <v>166</v>
      </c>
      <c r="K93" s="88"/>
      <c r="L93" s="88">
        <v>1</v>
      </c>
      <c r="M93" s="89">
        <v>434.616939</v>
      </c>
    </row>
    <row r="94" spans="1:13">
      <c r="I94" s="86">
        <v>10</v>
      </c>
      <c r="J94" s="86">
        <v>169</v>
      </c>
      <c r="K94" s="86"/>
      <c r="L94" s="86">
        <v>1</v>
      </c>
      <c r="M94" s="87">
        <v>482.45693899999998</v>
      </c>
    </row>
    <row r="95" spans="1:13">
      <c r="I95" s="88">
        <v>10</v>
      </c>
      <c r="J95" s="88">
        <v>170</v>
      </c>
      <c r="K95" s="88"/>
      <c r="L95" s="88">
        <v>1</v>
      </c>
      <c r="M95" s="89">
        <v>498.5</v>
      </c>
    </row>
    <row r="96" spans="1:13">
      <c r="I96" s="86">
        <v>10</v>
      </c>
      <c r="J96" s="86">
        <v>183</v>
      </c>
      <c r="K96" s="86"/>
      <c r="L96" s="86">
        <v>1</v>
      </c>
      <c r="M96" s="87">
        <v>553</v>
      </c>
    </row>
    <row r="97" spans="9:13">
      <c r="I97" s="88">
        <v>10</v>
      </c>
      <c r="J97" s="88">
        <v>187</v>
      </c>
      <c r="K97" s="88"/>
      <c r="L97" s="88">
        <v>1</v>
      </c>
      <c r="M97" s="89">
        <v>562.5</v>
      </c>
    </row>
    <row r="98" spans="9:13">
      <c r="I98" s="86">
        <v>10</v>
      </c>
      <c r="J98" s="86">
        <v>191</v>
      </c>
      <c r="K98" s="86"/>
      <c r="L98" s="86">
        <v>1</v>
      </c>
      <c r="M98" s="87">
        <v>688</v>
      </c>
    </row>
    <row r="99" spans="9:13">
      <c r="I99" s="88">
        <v>10</v>
      </c>
      <c r="J99" s="88">
        <v>224</v>
      </c>
      <c r="K99" s="88"/>
      <c r="L99" s="88">
        <v>1</v>
      </c>
      <c r="M99" s="89">
        <v>1290</v>
      </c>
    </row>
    <row r="100" spans="9:13">
      <c r="I100" s="86">
        <v>10</v>
      </c>
      <c r="J100" s="86">
        <v>233</v>
      </c>
      <c r="K100" s="86"/>
      <c r="L100" s="86">
        <v>1</v>
      </c>
      <c r="M100" s="87">
        <v>1290</v>
      </c>
    </row>
    <row r="101" spans="9:13">
      <c r="I101" s="88">
        <v>10</v>
      </c>
      <c r="J101" s="88">
        <v>245</v>
      </c>
      <c r="K101" s="88"/>
      <c r="L101" s="88">
        <v>2</v>
      </c>
      <c r="M101" s="89">
        <v>2350</v>
      </c>
    </row>
    <row r="102" spans="9:13">
      <c r="I102" s="86">
        <v>10</v>
      </c>
      <c r="J102" s="86">
        <v>260</v>
      </c>
      <c r="K102" s="86"/>
      <c r="L102" s="86">
        <v>1</v>
      </c>
      <c r="M102" s="87">
        <v>2688.8569389999998</v>
      </c>
    </row>
    <row r="103" spans="9:13">
      <c r="I103" s="88">
        <v>10</v>
      </c>
      <c r="J103" s="88">
        <v>265</v>
      </c>
      <c r="K103" s="88"/>
      <c r="L103" s="88">
        <v>1</v>
      </c>
      <c r="M103" s="89">
        <v>2733.9369390000002</v>
      </c>
    </row>
    <row r="104" spans="9:13">
      <c r="I104" s="86">
        <v>10</v>
      </c>
      <c r="J104" s="86">
        <v>268</v>
      </c>
      <c r="K104" s="86"/>
      <c r="L104" s="86">
        <v>1</v>
      </c>
      <c r="M104" s="87">
        <v>2777.4169390000002</v>
      </c>
    </row>
    <row r="105" spans="9:13">
      <c r="I105" s="88">
        <v>10</v>
      </c>
      <c r="J105" s="88">
        <v>277</v>
      </c>
      <c r="K105" s="88"/>
      <c r="L105" s="88">
        <v>1</v>
      </c>
      <c r="M105" s="89">
        <v>2884.2169389999999</v>
      </c>
    </row>
    <row r="106" spans="9:13">
      <c r="I106" s="86">
        <v>10</v>
      </c>
      <c r="J106" s="86">
        <v>280</v>
      </c>
      <c r="K106" s="86"/>
      <c r="L106" s="86">
        <v>1</v>
      </c>
      <c r="M106" s="87">
        <v>2939.2569389999999</v>
      </c>
    </row>
    <row r="107" spans="9:13">
      <c r="I107" s="88">
        <v>10</v>
      </c>
      <c r="J107" s="88">
        <v>283</v>
      </c>
      <c r="K107" s="88"/>
      <c r="L107" s="88">
        <v>1</v>
      </c>
      <c r="M107" s="89">
        <v>2942.8569389999998</v>
      </c>
    </row>
    <row r="108" spans="9:13">
      <c r="I108" s="86">
        <v>10</v>
      </c>
      <c r="J108" s="86">
        <v>286</v>
      </c>
      <c r="K108" s="86"/>
      <c r="L108" s="86">
        <v>1</v>
      </c>
      <c r="M108" s="87">
        <v>3220</v>
      </c>
    </row>
    <row r="109" spans="9:13">
      <c r="I109" s="88">
        <v>10</v>
      </c>
      <c r="J109" s="88">
        <v>291</v>
      </c>
      <c r="K109" s="88"/>
      <c r="L109" s="88">
        <v>1</v>
      </c>
      <c r="M109" s="89">
        <v>3233.8875659999999</v>
      </c>
    </row>
    <row r="110" spans="9:13">
      <c r="I110" s="88">
        <v>11</v>
      </c>
      <c r="J110" s="88">
        <v>141</v>
      </c>
      <c r="K110" s="88"/>
      <c r="L110" s="88">
        <v>1</v>
      </c>
      <c r="M110" s="89">
        <v>194</v>
      </c>
    </row>
    <row r="111" spans="9:13">
      <c r="I111" s="86">
        <v>11</v>
      </c>
      <c r="J111" s="86">
        <v>144</v>
      </c>
      <c r="K111" s="86"/>
      <c r="L111" s="86">
        <v>1</v>
      </c>
      <c r="M111" s="87">
        <v>253</v>
      </c>
    </row>
    <row r="112" spans="9:13">
      <c r="I112" s="88">
        <v>11</v>
      </c>
      <c r="J112" s="88">
        <v>149</v>
      </c>
      <c r="K112" s="88"/>
      <c r="L112" s="88">
        <v>1</v>
      </c>
      <c r="M112" s="89">
        <v>314</v>
      </c>
    </row>
    <row r="113" spans="9:13">
      <c r="I113" s="86">
        <v>11</v>
      </c>
      <c r="J113" s="86">
        <v>180</v>
      </c>
      <c r="K113" s="86"/>
      <c r="L113" s="86">
        <v>1</v>
      </c>
      <c r="M113" s="87">
        <v>553</v>
      </c>
    </row>
    <row r="114" spans="9:13">
      <c r="I114" s="88">
        <v>11</v>
      </c>
      <c r="J114" s="88">
        <v>185</v>
      </c>
      <c r="K114" s="88"/>
      <c r="L114" s="88">
        <v>1</v>
      </c>
      <c r="M114" s="89">
        <v>554.5</v>
      </c>
    </row>
    <row r="115" spans="9:13">
      <c r="I115" s="86">
        <v>11</v>
      </c>
      <c r="J115" s="86">
        <v>190</v>
      </c>
      <c r="K115" s="86"/>
      <c r="L115" s="86">
        <v>2</v>
      </c>
      <c r="M115" s="87">
        <v>650.78696400000001</v>
      </c>
    </row>
    <row r="116" spans="9:13">
      <c r="I116" s="88">
        <v>11</v>
      </c>
      <c r="J116" s="88">
        <v>214</v>
      </c>
      <c r="K116" s="88"/>
      <c r="L116" s="88">
        <v>1</v>
      </c>
      <c r="M116" s="89">
        <v>1210</v>
      </c>
    </row>
    <row r="117" spans="9:13">
      <c r="I117" s="86">
        <v>11</v>
      </c>
      <c r="J117" s="86">
        <v>215</v>
      </c>
      <c r="K117" s="86"/>
      <c r="L117" s="86">
        <v>1</v>
      </c>
      <c r="M117" s="87">
        <v>1210</v>
      </c>
    </row>
    <row r="118" spans="9:13">
      <c r="I118" s="88">
        <v>11</v>
      </c>
      <c r="J118" s="88">
        <v>235</v>
      </c>
      <c r="K118" s="88"/>
      <c r="L118" s="88">
        <v>2</v>
      </c>
      <c r="M118" s="89">
        <v>2138.5</v>
      </c>
    </row>
    <row r="119" spans="9:13">
      <c r="I119" s="86">
        <v>11</v>
      </c>
      <c r="J119" s="86">
        <v>241</v>
      </c>
      <c r="K119" s="86"/>
      <c r="L119" s="86">
        <v>2</v>
      </c>
      <c r="M119" s="87">
        <v>2230</v>
      </c>
    </row>
    <row r="120" spans="9:13">
      <c r="I120" s="88">
        <v>11</v>
      </c>
      <c r="J120" s="88">
        <v>278</v>
      </c>
      <c r="K120" s="88"/>
      <c r="L120" s="88">
        <v>4</v>
      </c>
      <c r="M120" s="89">
        <v>2925.7869639999999</v>
      </c>
    </row>
    <row r="121" spans="9:13">
      <c r="I121" s="88">
        <v>12</v>
      </c>
      <c r="J121" s="88">
        <v>137</v>
      </c>
      <c r="K121" s="88"/>
      <c r="L121" s="88">
        <v>1</v>
      </c>
      <c r="M121" s="89">
        <v>124.5</v>
      </c>
    </row>
    <row r="122" spans="9:13">
      <c r="I122" s="86">
        <v>12</v>
      </c>
      <c r="J122" s="86">
        <v>150</v>
      </c>
      <c r="K122" s="86"/>
      <c r="L122" s="86">
        <v>1</v>
      </c>
      <c r="M122" s="87">
        <v>318.5</v>
      </c>
    </row>
    <row r="123" spans="9:13">
      <c r="I123" s="88">
        <v>12</v>
      </c>
      <c r="J123" s="88">
        <v>156</v>
      </c>
      <c r="K123" s="88"/>
      <c r="L123" s="88">
        <v>1</v>
      </c>
      <c r="M123" s="89">
        <v>383.5</v>
      </c>
    </row>
    <row r="124" spans="9:13">
      <c r="I124" s="86">
        <v>12</v>
      </c>
      <c r="J124" s="86">
        <v>165</v>
      </c>
      <c r="K124" s="86"/>
      <c r="L124" s="86">
        <v>2</v>
      </c>
      <c r="M124" s="87">
        <v>415</v>
      </c>
    </row>
    <row r="125" spans="9:13">
      <c r="I125" s="88">
        <v>12</v>
      </c>
      <c r="J125" s="88">
        <v>173</v>
      </c>
      <c r="K125" s="88"/>
      <c r="L125" s="88">
        <v>1</v>
      </c>
      <c r="M125" s="89">
        <v>518.5</v>
      </c>
    </row>
    <row r="126" spans="9:13">
      <c r="I126" s="86">
        <v>12</v>
      </c>
      <c r="J126" s="86">
        <v>174</v>
      </c>
      <c r="K126" s="86"/>
      <c r="L126" s="86">
        <v>1</v>
      </c>
      <c r="M126" s="87">
        <v>522.5</v>
      </c>
    </row>
    <row r="127" spans="9:13">
      <c r="I127" s="88">
        <v>12</v>
      </c>
      <c r="J127" s="88">
        <v>176</v>
      </c>
      <c r="K127" s="88"/>
      <c r="L127" s="88">
        <v>3</v>
      </c>
      <c r="M127" s="89">
        <v>553</v>
      </c>
    </row>
    <row r="128" spans="9:13">
      <c r="I128" s="86">
        <v>12</v>
      </c>
      <c r="J128" s="86">
        <v>188</v>
      </c>
      <c r="K128" s="86"/>
      <c r="L128" s="86">
        <v>1</v>
      </c>
      <c r="M128" s="87">
        <v>583.5</v>
      </c>
    </row>
    <row r="129" spans="9:13">
      <c r="I129" s="88">
        <v>12</v>
      </c>
      <c r="J129" s="88">
        <v>200</v>
      </c>
      <c r="K129" s="88"/>
      <c r="L129" s="88">
        <v>2</v>
      </c>
      <c r="M129" s="89">
        <v>945</v>
      </c>
    </row>
    <row r="130" spans="9:13">
      <c r="I130" s="86">
        <v>12</v>
      </c>
      <c r="J130" s="86">
        <v>211</v>
      </c>
      <c r="K130" s="86"/>
      <c r="L130" s="86">
        <v>1</v>
      </c>
      <c r="M130" s="87">
        <v>1200</v>
      </c>
    </row>
    <row r="131" spans="9:13">
      <c r="I131" s="88">
        <v>12</v>
      </c>
      <c r="J131" s="88">
        <v>225</v>
      </c>
      <c r="K131" s="88"/>
      <c r="L131" s="88">
        <v>1</v>
      </c>
      <c r="M131" s="89">
        <v>1290</v>
      </c>
    </row>
    <row r="132" spans="9:13">
      <c r="I132" s="86">
        <v>12</v>
      </c>
      <c r="J132" s="86">
        <v>231</v>
      </c>
      <c r="K132" s="86"/>
      <c r="L132" s="86">
        <v>1</v>
      </c>
      <c r="M132" s="87">
        <v>1290</v>
      </c>
    </row>
    <row r="133" spans="9:13">
      <c r="I133" s="88">
        <v>12</v>
      </c>
      <c r="J133" s="88">
        <v>239</v>
      </c>
      <c r="K133" s="88"/>
      <c r="L133" s="88">
        <v>2</v>
      </c>
      <c r="M133" s="89">
        <v>2230</v>
      </c>
    </row>
    <row r="134" spans="9:13">
      <c r="I134" s="86">
        <v>12</v>
      </c>
      <c r="J134" s="86">
        <v>287</v>
      </c>
      <c r="K134" s="86"/>
      <c r="L134" s="86">
        <v>10</v>
      </c>
      <c r="M134" s="87">
        <v>3220</v>
      </c>
    </row>
    <row r="135" spans="9:13">
      <c r="I135" s="88">
        <v>12</v>
      </c>
      <c r="J135" s="88">
        <v>302</v>
      </c>
      <c r="K135" s="88"/>
      <c r="L135" s="88">
        <v>2</v>
      </c>
      <c r="M135" s="89">
        <v>4560</v>
      </c>
    </row>
    <row r="136" spans="9:13">
      <c r="I136" s="88">
        <v>13</v>
      </c>
      <c r="J136" s="88">
        <v>147</v>
      </c>
      <c r="K136" s="88"/>
      <c r="L136" s="88">
        <v>1</v>
      </c>
      <c r="M136" s="89">
        <v>298.5</v>
      </c>
    </row>
    <row r="137" spans="9:13">
      <c r="I137" s="86">
        <v>13</v>
      </c>
      <c r="J137" s="86">
        <v>171</v>
      </c>
      <c r="K137" s="86"/>
      <c r="L137" s="86">
        <v>1</v>
      </c>
      <c r="M137" s="87">
        <v>509</v>
      </c>
    </row>
    <row r="138" spans="9:13">
      <c r="I138" s="88">
        <v>13</v>
      </c>
      <c r="J138" s="88">
        <v>178</v>
      </c>
      <c r="K138" s="88"/>
      <c r="L138" s="88">
        <v>2</v>
      </c>
      <c r="M138" s="89">
        <v>553</v>
      </c>
    </row>
    <row r="139" spans="9:13">
      <c r="I139" s="86">
        <v>13</v>
      </c>
      <c r="J139" s="86">
        <v>236</v>
      </c>
      <c r="K139" s="86"/>
      <c r="L139" s="86">
        <v>2</v>
      </c>
      <c r="M139" s="87">
        <v>2138.5</v>
      </c>
    </row>
    <row r="140" spans="9:13">
      <c r="I140" s="88">
        <v>13</v>
      </c>
      <c r="J140" s="88">
        <v>279</v>
      </c>
      <c r="K140" s="88"/>
      <c r="L140" s="88">
        <v>5</v>
      </c>
      <c r="M140" s="89">
        <v>2925.7869639999999</v>
      </c>
    </row>
    <row r="141" spans="9:13">
      <c r="I141" s="88">
        <v>14</v>
      </c>
      <c r="J141" s="88">
        <v>177</v>
      </c>
      <c r="K141" s="88"/>
      <c r="L141" s="88">
        <v>2</v>
      </c>
      <c r="M141" s="89">
        <v>553</v>
      </c>
    </row>
    <row r="142" spans="9:13">
      <c r="I142" s="86">
        <v>14</v>
      </c>
      <c r="J142" s="86">
        <v>179</v>
      </c>
      <c r="K142" s="86"/>
      <c r="L142" s="86">
        <v>1</v>
      </c>
      <c r="M142" s="87">
        <v>553</v>
      </c>
    </row>
    <row r="143" spans="9:13">
      <c r="I143" s="88">
        <v>14</v>
      </c>
      <c r="J143" s="88">
        <v>197</v>
      </c>
      <c r="K143" s="88"/>
      <c r="L143" s="88">
        <v>1</v>
      </c>
      <c r="M143" s="89">
        <v>774.5</v>
      </c>
    </row>
    <row r="144" spans="9:13">
      <c r="I144" s="86">
        <v>14</v>
      </c>
      <c r="J144" s="86">
        <v>259</v>
      </c>
      <c r="K144" s="86"/>
      <c r="L144" s="86">
        <v>1</v>
      </c>
      <c r="M144" s="87">
        <v>2688.8438639999999</v>
      </c>
    </row>
    <row r="145" spans="9:13">
      <c r="I145" s="88">
        <v>14</v>
      </c>
      <c r="J145" s="88">
        <v>263</v>
      </c>
      <c r="K145" s="88"/>
      <c r="L145" s="88">
        <v>1</v>
      </c>
      <c r="M145" s="89">
        <v>2706.6863490000001</v>
      </c>
    </row>
    <row r="146" spans="9:13">
      <c r="I146" s="86">
        <v>14</v>
      </c>
      <c r="J146" s="86">
        <v>264</v>
      </c>
      <c r="K146" s="86"/>
      <c r="L146" s="86">
        <v>1</v>
      </c>
      <c r="M146" s="87">
        <v>2733.763864</v>
      </c>
    </row>
    <row r="147" spans="9:13">
      <c r="I147" s="88">
        <v>14</v>
      </c>
      <c r="J147" s="88">
        <v>269</v>
      </c>
      <c r="K147" s="88"/>
      <c r="L147" s="88">
        <v>1</v>
      </c>
      <c r="M147" s="89">
        <v>2781.6038640000002</v>
      </c>
    </row>
    <row r="148" spans="9:13">
      <c r="I148" s="86">
        <v>14</v>
      </c>
      <c r="J148" s="86">
        <v>275</v>
      </c>
      <c r="K148" s="86"/>
      <c r="L148" s="86">
        <v>1</v>
      </c>
      <c r="M148" s="87">
        <v>2829.4438639999998</v>
      </c>
    </row>
    <row r="149" spans="9:13">
      <c r="I149" s="88">
        <v>14</v>
      </c>
      <c r="J149" s="88">
        <v>276</v>
      </c>
      <c r="K149" s="88"/>
      <c r="L149" s="88">
        <v>1</v>
      </c>
      <c r="M149" s="89">
        <v>2877.283864</v>
      </c>
    </row>
    <row r="150" spans="9:13">
      <c r="I150" s="86">
        <v>14</v>
      </c>
      <c r="J150" s="86">
        <v>281</v>
      </c>
      <c r="K150" s="86"/>
      <c r="L150" s="86">
        <v>1</v>
      </c>
      <c r="M150" s="87">
        <v>2939.243864</v>
      </c>
    </row>
    <row r="151" spans="9:13">
      <c r="I151" s="88">
        <v>14</v>
      </c>
      <c r="J151" s="88">
        <v>282</v>
      </c>
      <c r="K151" s="88"/>
      <c r="L151" s="88">
        <v>1</v>
      </c>
      <c r="M151" s="89">
        <v>2942.8438639999999</v>
      </c>
    </row>
    <row r="152" spans="9:13">
      <c r="I152" s="86">
        <v>14</v>
      </c>
      <c r="J152" s="86">
        <v>285</v>
      </c>
      <c r="K152" s="86"/>
      <c r="L152" s="86">
        <v>1</v>
      </c>
      <c r="M152" s="87">
        <v>3220</v>
      </c>
    </row>
    <row r="153" spans="9:13">
      <c r="I153" s="88">
        <v>14</v>
      </c>
      <c r="J153" s="88">
        <v>292</v>
      </c>
      <c r="K153" s="88"/>
      <c r="L153" s="88">
        <v>1</v>
      </c>
      <c r="M153" s="89">
        <v>3233.8875659999999</v>
      </c>
    </row>
    <row r="154" spans="9:13">
      <c r="I154" s="88">
        <v>15</v>
      </c>
      <c r="J154" s="88">
        <v>161</v>
      </c>
      <c r="K154" s="88"/>
      <c r="L154" s="88">
        <v>2</v>
      </c>
      <c r="M154" s="89">
        <v>410.773889</v>
      </c>
    </row>
    <row r="155" spans="9:13">
      <c r="I155" s="86">
        <v>15</v>
      </c>
      <c r="J155" s="86">
        <v>163</v>
      </c>
      <c r="K155" s="86"/>
      <c r="L155" s="86">
        <v>4</v>
      </c>
      <c r="M155" s="87">
        <v>410.773889</v>
      </c>
    </row>
    <row r="156" spans="9:13">
      <c r="I156" s="88">
        <v>15</v>
      </c>
      <c r="J156" s="88">
        <v>193</v>
      </c>
      <c r="K156" s="88"/>
      <c r="L156" s="88">
        <v>1</v>
      </c>
      <c r="M156" s="89">
        <v>700</v>
      </c>
    </row>
    <row r="157" spans="9:13">
      <c r="I157" s="86">
        <v>15</v>
      </c>
      <c r="J157" s="86">
        <v>199</v>
      </c>
      <c r="K157" s="86"/>
      <c r="L157" s="86">
        <v>2</v>
      </c>
      <c r="M157" s="87">
        <v>790</v>
      </c>
    </row>
    <row r="158" spans="9:13">
      <c r="I158" s="88">
        <v>15</v>
      </c>
      <c r="J158" s="88">
        <v>206</v>
      </c>
      <c r="K158" s="88"/>
      <c r="L158" s="88">
        <v>2</v>
      </c>
      <c r="M158" s="89">
        <v>1065</v>
      </c>
    </row>
    <row r="159" spans="9:13">
      <c r="I159" s="86">
        <v>15</v>
      </c>
      <c r="J159" s="86">
        <v>207</v>
      </c>
      <c r="K159" s="86"/>
      <c r="L159" s="86">
        <v>1</v>
      </c>
      <c r="M159" s="87">
        <v>1170</v>
      </c>
    </row>
    <row r="160" spans="9:13">
      <c r="I160" s="88">
        <v>15</v>
      </c>
      <c r="J160" s="88">
        <v>242</v>
      </c>
      <c r="K160" s="88"/>
      <c r="L160" s="88">
        <v>4</v>
      </c>
      <c r="M160" s="89">
        <v>2230</v>
      </c>
    </row>
    <row r="161" spans="9:13">
      <c r="I161" s="86">
        <v>15</v>
      </c>
      <c r="J161" s="86">
        <v>256</v>
      </c>
      <c r="K161" s="86"/>
      <c r="L161" s="86">
        <v>7</v>
      </c>
      <c r="M161" s="87">
        <v>2685.7738890000001</v>
      </c>
    </row>
    <row r="162" spans="9:13">
      <c r="I162" s="88">
        <v>15</v>
      </c>
      <c r="J162" s="88">
        <v>295</v>
      </c>
      <c r="K162" s="88"/>
      <c r="L162" s="88">
        <v>2</v>
      </c>
      <c r="M162" s="89">
        <v>3505</v>
      </c>
    </row>
    <row r="163" spans="9:13">
      <c r="I163" s="88">
        <v>16</v>
      </c>
      <c r="J163" s="88">
        <v>162</v>
      </c>
      <c r="K163" s="88"/>
      <c r="L163" s="88">
        <v>3</v>
      </c>
      <c r="M163" s="89">
        <v>410.773889</v>
      </c>
    </row>
    <row r="164" spans="9:13">
      <c r="I164" s="86">
        <v>16</v>
      </c>
      <c r="J164" s="86">
        <v>192</v>
      </c>
      <c r="K164" s="86"/>
      <c r="L164" s="86">
        <v>2</v>
      </c>
      <c r="M164" s="87">
        <v>700</v>
      </c>
    </row>
    <row r="165" spans="9:13">
      <c r="I165" s="88">
        <v>16</v>
      </c>
      <c r="J165" s="88">
        <v>198</v>
      </c>
      <c r="K165" s="88"/>
      <c r="L165" s="88">
        <v>4</v>
      </c>
      <c r="M165" s="89">
        <v>790</v>
      </c>
    </row>
    <row r="166" spans="9:13">
      <c r="I166" s="86">
        <v>16</v>
      </c>
      <c r="J166" s="86">
        <v>205</v>
      </c>
      <c r="K166" s="86"/>
      <c r="L166" s="86">
        <v>3</v>
      </c>
      <c r="M166" s="87">
        <v>1065</v>
      </c>
    </row>
    <row r="167" spans="9:13">
      <c r="I167" s="88">
        <v>16</v>
      </c>
      <c r="J167" s="88">
        <v>238</v>
      </c>
      <c r="K167" s="88"/>
      <c r="L167" s="88">
        <v>4</v>
      </c>
      <c r="M167" s="89">
        <v>2230</v>
      </c>
    </row>
    <row r="168" spans="9:13">
      <c r="I168" s="86">
        <v>16</v>
      </c>
      <c r="J168" s="86">
        <v>255</v>
      </c>
      <c r="K168" s="86"/>
      <c r="L168" s="86">
        <v>9</v>
      </c>
      <c r="M168" s="87">
        <v>2685.7738890000001</v>
      </c>
    </row>
    <row r="169" spans="9:13">
      <c r="I169" s="88">
        <v>16</v>
      </c>
      <c r="J169" s="88">
        <v>301</v>
      </c>
      <c r="K169" s="88"/>
      <c r="L169" s="88">
        <v>2</v>
      </c>
      <c r="M169" s="89">
        <v>4424</v>
      </c>
    </row>
    <row r="170" spans="9:13">
      <c r="I170" s="88">
        <v>17</v>
      </c>
      <c r="J170" s="88">
        <v>160</v>
      </c>
      <c r="K170" s="88"/>
      <c r="L170" s="88">
        <v>4</v>
      </c>
      <c r="M170" s="89">
        <v>410.773889</v>
      </c>
    </row>
    <row r="171" spans="9:13">
      <c r="I171" s="86">
        <v>17</v>
      </c>
      <c r="J171" s="86">
        <v>208</v>
      </c>
      <c r="K171" s="86"/>
      <c r="L171" s="86">
        <v>2</v>
      </c>
      <c r="M171" s="87">
        <v>1170</v>
      </c>
    </row>
    <row r="172" spans="9:13">
      <c r="I172" s="88">
        <v>17</v>
      </c>
      <c r="J172" s="88">
        <v>240</v>
      </c>
      <c r="K172" s="88"/>
      <c r="L172" s="88">
        <v>2</v>
      </c>
      <c r="M172" s="89">
        <v>2230</v>
      </c>
    </row>
    <row r="173" spans="9:13">
      <c r="I173" s="86">
        <v>17</v>
      </c>
      <c r="J173" s="86">
        <v>254</v>
      </c>
      <c r="K173" s="86"/>
      <c r="L173" s="86">
        <v>11</v>
      </c>
      <c r="M173" s="87">
        <v>2685.7738890000001</v>
      </c>
    </row>
    <row r="174" spans="9:13">
      <c r="I174" s="88">
        <v>17</v>
      </c>
      <c r="J174" s="88">
        <v>303</v>
      </c>
      <c r="K174" s="88"/>
      <c r="L174" s="88">
        <v>2</v>
      </c>
      <c r="M174" s="89">
        <v>5291</v>
      </c>
    </row>
    <row r="175" spans="9:13">
      <c r="I175" s="88" t="s">
        <v>4</v>
      </c>
      <c r="J175" s="88">
        <v>70</v>
      </c>
      <c r="K175" s="88"/>
      <c r="L175" s="88">
        <v>1</v>
      </c>
      <c r="M175" s="89">
        <v>1252.577646</v>
      </c>
    </row>
    <row r="176" spans="9:13">
      <c r="I176" s="86" t="s">
        <v>4</v>
      </c>
      <c r="J176" s="86">
        <v>71</v>
      </c>
      <c r="K176" s="86"/>
      <c r="L176" s="86">
        <v>1</v>
      </c>
      <c r="M176" s="87">
        <v>1252.577646</v>
      </c>
    </row>
    <row r="177" spans="9:13">
      <c r="I177" s="88" t="s">
        <v>4</v>
      </c>
      <c r="J177" s="88">
        <v>77</v>
      </c>
      <c r="K177" s="88"/>
      <c r="L177" s="88">
        <v>2</v>
      </c>
      <c r="M177" s="89">
        <v>2138.5</v>
      </c>
    </row>
    <row r="178" spans="9:13">
      <c r="I178" s="86" t="s">
        <v>4</v>
      </c>
      <c r="J178" s="86">
        <v>113</v>
      </c>
      <c r="K178" s="86"/>
      <c r="L178" s="86">
        <v>2</v>
      </c>
      <c r="M178" s="87">
        <v>3233.8875659999999</v>
      </c>
    </row>
    <row r="179" spans="9:13">
      <c r="I179" s="88" t="s">
        <v>4</v>
      </c>
      <c r="J179" s="88">
        <v>114</v>
      </c>
      <c r="K179" s="88"/>
      <c r="L179" s="88">
        <v>1</v>
      </c>
      <c r="M179" s="89">
        <v>3369</v>
      </c>
    </row>
    <row r="180" spans="9:13">
      <c r="I180" s="86" t="s">
        <v>4</v>
      </c>
      <c r="J180" s="86">
        <v>119</v>
      </c>
      <c r="K180" s="86"/>
      <c r="L180" s="86">
        <v>1</v>
      </c>
      <c r="M180" s="87">
        <v>3768</v>
      </c>
    </row>
    <row r="181" spans="9:13">
      <c r="I181" s="88" t="s">
        <v>4</v>
      </c>
      <c r="J181" s="88">
        <v>120</v>
      </c>
      <c r="K181" s="88"/>
      <c r="L181" s="88">
        <v>1</v>
      </c>
      <c r="M181" s="89">
        <v>4000</v>
      </c>
    </row>
    <row r="182" spans="9:13">
      <c r="I182" s="86" t="s">
        <v>4</v>
      </c>
      <c r="J182" s="86">
        <v>121</v>
      </c>
      <c r="K182" s="86"/>
      <c r="L182" s="86">
        <v>1</v>
      </c>
      <c r="M182" s="87">
        <v>4250</v>
      </c>
    </row>
    <row r="183" spans="9:13">
      <c r="I183" s="88" t="s">
        <v>4</v>
      </c>
      <c r="J183" s="88">
        <v>124</v>
      </c>
      <c r="K183" s="88"/>
      <c r="L183" s="88">
        <v>1</v>
      </c>
      <c r="M183" s="89">
        <v>4560</v>
      </c>
    </row>
    <row r="184" spans="9:13">
      <c r="I184" s="86" t="s">
        <v>4</v>
      </c>
      <c r="J184" s="86">
        <v>125</v>
      </c>
      <c r="K184" s="86"/>
      <c r="L184" s="86">
        <v>1</v>
      </c>
      <c r="M184" s="87">
        <v>5268</v>
      </c>
    </row>
    <row r="185" spans="9:13">
      <c r="I185" s="88" t="s">
        <v>4</v>
      </c>
      <c r="J185" s="88">
        <v>127</v>
      </c>
      <c r="K185" s="88"/>
      <c r="L185" s="88">
        <v>1</v>
      </c>
      <c r="M185" s="89">
        <v>5292</v>
      </c>
    </row>
    <row r="186" spans="9:13">
      <c r="I186" s="86" t="s">
        <v>4</v>
      </c>
      <c r="J186" s="86">
        <v>129</v>
      </c>
      <c r="K186" s="86"/>
      <c r="L186" s="86">
        <v>1</v>
      </c>
      <c r="M186" s="87">
        <v>5452</v>
      </c>
    </row>
    <row r="187" spans="9:13">
      <c r="I187" s="88" t="s">
        <v>4</v>
      </c>
      <c r="J187" s="88">
        <v>130</v>
      </c>
      <c r="K187" s="88"/>
      <c r="L187" s="88">
        <v>1</v>
      </c>
      <c r="M187" s="89">
        <v>5818.5</v>
      </c>
    </row>
  </sheetData>
  <mergeCells count="2">
    <mergeCell ref="M1:N2"/>
    <mergeCell ref="J1:K2"/>
  </mergeCells>
  <phoneticPr fontId="10" type="noConversion"/>
  <pageMargins left="0.7" right="0.7" top="0.75" bottom="0.75" header="0.5" footer="0.5"/>
  <headerFooter>
    <oddHeader>&amp;L&amp;D&amp;R&amp;F</oddHeader>
    <oddFooter>&amp;R&amp;P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reerRepartition">
                <anchor moveWithCells="1" sizeWithCells="1">
                  <from>
                    <xdr:col>11</xdr:col>
                    <xdr:colOff>295275</xdr:colOff>
                    <xdr:row>11</xdr:row>
                    <xdr:rowOff>123825</xdr:rowOff>
                  </from>
                  <to>
                    <xdr:col>13</xdr:col>
                    <xdr:colOff>361950</xdr:colOff>
                    <xdr:row>14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K121"/>
  <sheetViews>
    <sheetView showGridLines="0" zoomScale="70" zoomScaleNormal="70" zoomScalePageLayoutView="70" workbookViewId="0">
      <selection activeCell="M23" sqref="M23"/>
    </sheetView>
  </sheetViews>
  <sheetFormatPr defaultColWidth="17.28515625" defaultRowHeight="17.25" customHeight="1"/>
  <cols>
    <col min="1" max="2" width="17.85546875" style="11" customWidth="1"/>
    <col min="3" max="3" width="17.85546875" style="13" customWidth="1"/>
    <col min="4" max="8" width="17.85546875" style="11" customWidth="1"/>
    <col min="9" max="16384" width="17.28515625" style="11"/>
  </cols>
  <sheetData>
    <row r="1" spans="1:11" ht="17.25" customHeight="1">
      <c r="A1" s="38" t="s">
        <v>7</v>
      </c>
      <c r="B1" s="39" t="s">
        <v>27</v>
      </c>
      <c r="E1" s="23"/>
      <c r="F1" s="23"/>
      <c r="G1" s="23"/>
      <c r="H1" s="23"/>
      <c r="I1" s="23"/>
      <c r="J1" s="23"/>
      <c r="K1" s="23"/>
    </row>
    <row r="2" spans="1:11" ht="17.25" customHeight="1">
      <c r="A2" s="10" t="s">
        <v>26</v>
      </c>
      <c r="B2" s="37">
        <f ca="1">TODAY()</f>
        <v>45541</v>
      </c>
      <c r="C2" s="66" t="s">
        <v>9</v>
      </c>
      <c r="D2" s="66"/>
      <c r="E2" s="66"/>
      <c r="F2" s="66"/>
      <c r="G2" s="23"/>
      <c r="H2" s="23"/>
      <c r="I2" s="23"/>
      <c r="J2" s="23"/>
      <c r="K2" s="23"/>
    </row>
    <row r="3" spans="1:11" ht="17.25" customHeight="1">
      <c r="C3" s="66"/>
      <c r="D3" s="66"/>
      <c r="E3" s="66"/>
      <c r="F3" s="66"/>
    </row>
    <row r="4" spans="1:11" ht="17.25" customHeight="1">
      <c r="A4" s="10" t="s">
        <v>29</v>
      </c>
      <c r="C4" s="11"/>
      <c r="E4" s="14"/>
      <c r="F4" s="14"/>
    </row>
    <row r="5" spans="1:11" ht="17.25" customHeight="1">
      <c r="B5" s="44">
        <v>60</v>
      </c>
      <c r="C5" s="45">
        <v>6000</v>
      </c>
      <c r="E5" s="14"/>
      <c r="F5" s="14"/>
    </row>
    <row r="6" spans="1:11" ht="17.25" customHeight="1">
      <c r="B6" s="44">
        <v>15</v>
      </c>
      <c r="C6" s="45">
        <v>5100</v>
      </c>
      <c r="D6" s="14"/>
      <c r="E6" s="14"/>
      <c r="F6" s="14"/>
    </row>
    <row r="7" spans="1:11" ht="17.25" customHeight="1">
      <c r="C7" s="14"/>
      <c r="D7" s="14"/>
      <c r="E7" s="14"/>
      <c r="F7" s="14"/>
    </row>
    <row r="9" spans="1:11" ht="17.25" customHeight="1">
      <c r="A9" s="57" t="s">
        <v>0</v>
      </c>
      <c r="B9" s="57" t="s">
        <v>1</v>
      </c>
      <c r="C9" s="57" t="s">
        <v>8</v>
      </c>
      <c r="D9" s="57" t="s">
        <v>2</v>
      </c>
      <c r="E9" s="57" t="s">
        <v>3</v>
      </c>
      <c r="F9" s="57" t="s">
        <v>12</v>
      </c>
      <c r="G9" s="57" t="s">
        <v>23</v>
      </c>
      <c r="H9" s="57" t="s">
        <v>13</v>
      </c>
    </row>
    <row r="10" spans="1:11" ht="17.25" customHeight="1">
      <c r="A10" s="57"/>
      <c r="B10" s="57"/>
      <c r="C10" s="57"/>
      <c r="D10" s="57"/>
      <c r="E10" s="57"/>
      <c r="F10" s="57"/>
      <c r="G10" s="57"/>
      <c r="H10" s="57"/>
    </row>
    <row r="11" spans="1:11" ht="17.25" customHeight="1">
      <c r="A11" s="31">
        <v>1</v>
      </c>
      <c r="B11" s="24"/>
      <c r="C11" s="25" t="s">
        <v>10</v>
      </c>
      <c r="D11" s="25">
        <v>1</v>
      </c>
      <c r="E11" s="24">
        <v>6000</v>
      </c>
      <c r="F11" s="42">
        <f>ROUND(E11-SUM(E12:E21),0)</f>
        <v>1130</v>
      </c>
      <c r="G11" s="25" t="s">
        <v>24</v>
      </c>
      <c r="H11" s="36">
        <f>IF(G11="NON",F11/E11,0)</f>
        <v>0</v>
      </c>
    </row>
    <row r="12" spans="1:11" ht="17.25" customHeight="1">
      <c r="A12" s="32">
        <v>1</v>
      </c>
      <c r="B12" s="21">
        <v>134</v>
      </c>
      <c r="C12" s="22" t="s">
        <v>11</v>
      </c>
      <c r="D12" s="22">
        <v>1</v>
      </c>
      <c r="E12" s="21">
        <v>41</v>
      </c>
      <c r="F12" s="21"/>
      <c r="G12" s="21"/>
      <c r="H12" s="34"/>
    </row>
    <row r="13" spans="1:11" ht="17.25" customHeight="1">
      <c r="A13" s="32">
        <v>1</v>
      </c>
      <c r="B13" s="21">
        <v>135</v>
      </c>
      <c r="C13" s="22" t="s">
        <v>14</v>
      </c>
      <c r="D13" s="22">
        <v>1</v>
      </c>
      <c r="E13" s="43">
        <v>52.5</v>
      </c>
      <c r="F13" s="21"/>
      <c r="G13" s="21"/>
      <c r="H13" s="35"/>
    </row>
    <row r="14" spans="1:11" ht="17.25" customHeight="1">
      <c r="A14" s="32">
        <v>1</v>
      </c>
      <c r="B14" s="21">
        <v>139</v>
      </c>
      <c r="C14" s="22" t="s">
        <v>15</v>
      </c>
      <c r="D14" s="22">
        <v>1</v>
      </c>
      <c r="E14" s="43">
        <v>179.5</v>
      </c>
      <c r="F14" s="21"/>
      <c r="G14" s="21"/>
      <c r="H14" s="35"/>
    </row>
    <row r="15" spans="1:11" ht="17.25" customHeight="1">
      <c r="A15" s="32">
        <v>1</v>
      </c>
      <c r="B15" s="21">
        <v>152</v>
      </c>
      <c r="C15" s="22" t="s">
        <v>16</v>
      </c>
      <c r="D15" s="22">
        <v>1</v>
      </c>
      <c r="E15" s="43">
        <v>328.5</v>
      </c>
      <c r="F15" s="21"/>
      <c r="G15" s="21"/>
      <c r="H15" s="35"/>
    </row>
    <row r="16" spans="1:11" ht="17.25" customHeight="1">
      <c r="A16" s="32">
        <v>1</v>
      </c>
      <c r="B16" s="21">
        <v>153</v>
      </c>
      <c r="C16" s="22" t="s">
        <v>17</v>
      </c>
      <c r="D16" s="22">
        <v>1</v>
      </c>
      <c r="E16" s="43">
        <v>338.5</v>
      </c>
      <c r="F16" s="21"/>
      <c r="G16" s="21"/>
      <c r="H16" s="35"/>
    </row>
    <row r="17" spans="1:8" ht="17.25" customHeight="1">
      <c r="A17" s="32">
        <v>1</v>
      </c>
      <c r="B17" s="21">
        <v>167</v>
      </c>
      <c r="C17" s="22" t="s">
        <v>18</v>
      </c>
      <c r="D17" s="22">
        <v>1</v>
      </c>
      <c r="E17" s="43">
        <v>467.5</v>
      </c>
      <c r="F17" s="21"/>
      <c r="G17" s="21"/>
      <c r="H17" s="35"/>
    </row>
    <row r="18" spans="1:8" ht="17.25" customHeight="1">
      <c r="A18" s="32">
        <v>1</v>
      </c>
      <c r="B18" s="21">
        <v>181</v>
      </c>
      <c r="C18" s="22" t="s">
        <v>19</v>
      </c>
      <c r="D18" s="22">
        <v>3</v>
      </c>
      <c r="E18" s="21">
        <v>553</v>
      </c>
      <c r="F18" s="21"/>
      <c r="G18" s="21"/>
      <c r="H18" s="35"/>
    </row>
    <row r="19" spans="1:8" ht="17.25" customHeight="1">
      <c r="A19" s="32">
        <v>1</v>
      </c>
      <c r="B19" s="21">
        <v>195</v>
      </c>
      <c r="C19" s="22" t="s">
        <v>20</v>
      </c>
      <c r="D19" s="22">
        <v>2</v>
      </c>
      <c r="E19" s="21">
        <v>745</v>
      </c>
      <c r="F19" s="21"/>
      <c r="G19" s="21"/>
      <c r="H19" s="35"/>
    </row>
    <row r="20" spans="1:8" ht="17.25" customHeight="1">
      <c r="A20" s="32">
        <v>1</v>
      </c>
      <c r="B20" s="21">
        <v>203</v>
      </c>
      <c r="C20" s="22" t="s">
        <v>21</v>
      </c>
      <c r="D20" s="22">
        <v>2</v>
      </c>
      <c r="E20" s="21">
        <v>965</v>
      </c>
      <c r="F20" s="21"/>
      <c r="G20" s="21"/>
      <c r="H20" s="35"/>
    </row>
    <row r="21" spans="1:8" ht="17.25" customHeight="1">
      <c r="A21" s="32">
        <v>1</v>
      </c>
      <c r="B21" s="21">
        <v>213</v>
      </c>
      <c r="C21" s="22" t="s">
        <v>22</v>
      </c>
      <c r="D21" s="22">
        <v>1</v>
      </c>
      <c r="E21" s="21">
        <v>1200</v>
      </c>
      <c r="F21" s="21"/>
      <c r="G21" s="21"/>
      <c r="H21" s="35"/>
    </row>
    <row r="22" spans="1:8" ht="17.25" customHeight="1">
      <c r="A22" s="33">
        <v>1</v>
      </c>
      <c r="B22" s="24"/>
      <c r="C22" s="25" t="s">
        <v>10</v>
      </c>
      <c r="D22" s="25">
        <v>1</v>
      </c>
      <c r="E22" s="24">
        <v>6000</v>
      </c>
      <c r="F22" s="24">
        <f>E22-(E23*D23+E24*D24+E25*D25)</f>
        <v>990</v>
      </c>
      <c r="G22" s="26" t="s">
        <v>25</v>
      </c>
      <c r="H22" s="36">
        <f>IF(G22="NON",F22/E22,0)</f>
        <v>0.16500000000000001</v>
      </c>
    </row>
    <row r="23" spans="1:8" ht="17.25" customHeight="1">
      <c r="A23" s="32">
        <v>1</v>
      </c>
      <c r="B23" s="21">
        <v>222</v>
      </c>
      <c r="C23" s="22" t="s">
        <v>11</v>
      </c>
      <c r="D23" s="22">
        <v>1</v>
      </c>
      <c r="E23" s="21">
        <v>1290</v>
      </c>
      <c r="F23" s="21"/>
      <c r="G23" s="21"/>
      <c r="H23" s="34"/>
    </row>
    <row r="24" spans="1:8" ht="17.25" customHeight="1">
      <c r="A24" s="32">
        <v>1</v>
      </c>
      <c r="B24" s="21">
        <v>232</v>
      </c>
      <c r="C24" s="22" t="s">
        <v>19</v>
      </c>
      <c r="D24" s="22">
        <v>1</v>
      </c>
      <c r="E24" s="21">
        <v>1290</v>
      </c>
      <c r="F24" s="21"/>
      <c r="G24" s="21"/>
      <c r="H24" s="35"/>
    </row>
    <row r="25" spans="1:8" ht="17.25" customHeight="1">
      <c r="A25" s="32">
        <v>1</v>
      </c>
      <c r="B25" s="21">
        <v>251</v>
      </c>
      <c r="C25" s="22"/>
      <c r="D25" s="22">
        <v>1</v>
      </c>
      <c r="E25" s="21">
        <v>2430</v>
      </c>
      <c r="F25" s="21"/>
      <c r="G25" s="21"/>
      <c r="H25" s="35"/>
    </row>
    <row r="26" spans="1:8" ht="17.25" customHeight="1">
      <c r="A26" s="27" t="str">
        <f>"Somme total "&amp;A25</f>
        <v>Somme total 1</v>
      </c>
      <c r="B26" s="28"/>
      <c r="C26" s="29" t="s">
        <v>10</v>
      </c>
      <c r="D26" s="29">
        <f>D22+D11</f>
        <v>2</v>
      </c>
      <c r="E26" s="28">
        <f>E22+E11</f>
        <v>12000</v>
      </c>
      <c r="F26" s="28">
        <f>F22</f>
        <v>990</v>
      </c>
      <c r="G26" s="28"/>
      <c r="H26" s="30">
        <f>F26/E26</f>
        <v>8.2500000000000004E-2</v>
      </c>
    </row>
    <row r="27" spans="1:8" ht="17.25" customHeight="1">
      <c r="A27" s="15"/>
      <c r="H27" s="16"/>
    </row>
    <row r="28" spans="1:8" ht="17.25" customHeight="1">
      <c r="A28" s="33">
        <v>2</v>
      </c>
      <c r="B28" s="24"/>
      <c r="C28" s="25" t="s">
        <v>10</v>
      </c>
      <c r="D28" s="25">
        <v>1</v>
      </c>
      <c r="E28" s="24">
        <v>6000</v>
      </c>
      <c r="F28" s="24">
        <f>E28-SUM(E29:E38)</f>
        <v>520</v>
      </c>
      <c r="G28" s="26" t="s">
        <v>25</v>
      </c>
      <c r="H28" s="36">
        <f>IF(G28="NON",F28/E28,0)</f>
        <v>8.666666666666667E-2</v>
      </c>
    </row>
    <row r="29" spans="1:8" ht="17.25" customHeight="1">
      <c r="A29" s="32">
        <v>2</v>
      </c>
      <c r="B29" s="21">
        <v>136</v>
      </c>
      <c r="C29" s="22"/>
      <c r="D29" s="22">
        <v>1</v>
      </c>
      <c r="E29" s="43">
        <v>108.5</v>
      </c>
      <c r="F29" s="21"/>
      <c r="G29" s="21"/>
      <c r="H29" s="34"/>
    </row>
    <row r="30" spans="1:8" ht="17.25" customHeight="1">
      <c r="A30" s="32">
        <v>2</v>
      </c>
      <c r="B30" s="21">
        <v>143</v>
      </c>
      <c r="C30" s="22"/>
      <c r="D30" s="22">
        <v>1</v>
      </c>
      <c r="E30" s="43">
        <v>247.5</v>
      </c>
      <c r="F30" s="21"/>
      <c r="G30" s="21"/>
      <c r="H30" s="35"/>
    </row>
    <row r="31" spans="1:8" ht="17.25" customHeight="1">
      <c r="A31" s="32">
        <v>2</v>
      </c>
      <c r="B31" s="21">
        <v>145</v>
      </c>
      <c r="C31" s="22"/>
      <c r="D31" s="22">
        <v>1</v>
      </c>
      <c r="E31" s="43">
        <v>260.5</v>
      </c>
      <c r="F31" s="21"/>
      <c r="G31" s="21"/>
      <c r="H31" s="35"/>
    </row>
    <row r="32" spans="1:8" ht="17.25" customHeight="1">
      <c r="A32" s="32">
        <v>2</v>
      </c>
      <c r="B32" s="21">
        <v>158</v>
      </c>
      <c r="C32" s="22"/>
      <c r="D32" s="22">
        <v>1</v>
      </c>
      <c r="E32" s="43">
        <v>399.5</v>
      </c>
      <c r="F32" s="21"/>
      <c r="G32" s="21"/>
      <c r="H32" s="35"/>
    </row>
    <row r="33" spans="1:8" ht="17.25" customHeight="1">
      <c r="A33" s="32">
        <v>2</v>
      </c>
      <c r="B33" s="21">
        <v>159</v>
      </c>
      <c r="C33" s="22"/>
      <c r="D33" s="22">
        <v>1</v>
      </c>
      <c r="E33" s="43">
        <v>410.5</v>
      </c>
      <c r="F33" s="21"/>
      <c r="G33" s="21"/>
      <c r="H33" s="35"/>
    </row>
    <row r="34" spans="1:8" ht="17.25" customHeight="1">
      <c r="A34" s="32">
        <v>2</v>
      </c>
      <c r="B34" s="21">
        <v>182</v>
      </c>
      <c r="C34" s="22"/>
      <c r="D34" s="22">
        <v>2</v>
      </c>
      <c r="E34" s="21">
        <v>553</v>
      </c>
      <c r="F34" s="21"/>
      <c r="G34" s="21"/>
      <c r="H34" s="35"/>
    </row>
    <row r="35" spans="1:8" ht="17.25" customHeight="1">
      <c r="A35" s="32">
        <v>2</v>
      </c>
      <c r="B35" s="21">
        <v>189</v>
      </c>
      <c r="C35" s="22"/>
      <c r="D35" s="22">
        <v>1</v>
      </c>
      <c r="E35" s="43">
        <v>590.5</v>
      </c>
      <c r="F35" s="21"/>
      <c r="G35" s="21"/>
      <c r="H35" s="35"/>
    </row>
    <row r="36" spans="1:8" ht="17.25" customHeight="1">
      <c r="A36" s="32">
        <v>2</v>
      </c>
      <c r="B36" s="21">
        <v>194</v>
      </c>
      <c r="C36" s="22"/>
      <c r="D36" s="22">
        <v>2</v>
      </c>
      <c r="E36" s="21">
        <v>745</v>
      </c>
      <c r="F36" s="21"/>
      <c r="G36" s="21"/>
      <c r="H36" s="35"/>
    </row>
    <row r="37" spans="1:8" ht="17.25" customHeight="1">
      <c r="A37" s="32">
        <v>2</v>
      </c>
      <c r="B37" s="21">
        <v>202</v>
      </c>
      <c r="C37" s="22"/>
      <c r="D37" s="22">
        <v>2</v>
      </c>
      <c r="E37" s="21">
        <v>965</v>
      </c>
      <c r="F37" s="21"/>
      <c r="G37" s="21"/>
      <c r="H37" s="35"/>
    </row>
    <row r="38" spans="1:8" ht="17.25" customHeight="1">
      <c r="A38" s="32">
        <v>2</v>
      </c>
      <c r="B38" s="21">
        <v>210</v>
      </c>
      <c r="C38" s="22"/>
      <c r="D38" s="22">
        <v>1</v>
      </c>
      <c r="E38" s="21">
        <v>1200</v>
      </c>
      <c r="F38" s="21"/>
      <c r="G38" s="21"/>
      <c r="H38" s="35"/>
    </row>
    <row r="39" spans="1:8" ht="17.25" customHeight="1">
      <c r="A39" s="33">
        <v>2</v>
      </c>
      <c r="B39" s="24"/>
      <c r="C39" s="25" t="s">
        <v>10</v>
      </c>
      <c r="D39" s="25">
        <v>1</v>
      </c>
      <c r="E39" s="24">
        <v>6000</v>
      </c>
      <c r="F39" s="24">
        <f>E39-(E40*D40+E41*D41+E42*D42)</f>
        <v>990</v>
      </c>
      <c r="G39" s="26" t="s">
        <v>25</v>
      </c>
      <c r="H39" s="36">
        <f>IF(G39="NON",F39/E39,0)</f>
        <v>0.16500000000000001</v>
      </c>
    </row>
    <row r="40" spans="1:8" ht="17.25" customHeight="1">
      <c r="A40" s="32">
        <v>2</v>
      </c>
      <c r="B40" s="21">
        <v>222</v>
      </c>
      <c r="C40" s="22" t="s">
        <v>11</v>
      </c>
      <c r="D40" s="22">
        <v>1</v>
      </c>
      <c r="E40" s="21">
        <v>1290</v>
      </c>
      <c r="F40" s="21"/>
      <c r="G40" s="21"/>
      <c r="H40" s="34"/>
    </row>
    <row r="41" spans="1:8" ht="17.25" customHeight="1">
      <c r="A41" s="32">
        <v>2</v>
      </c>
      <c r="B41" s="21">
        <v>232</v>
      </c>
      <c r="C41" s="22" t="s">
        <v>19</v>
      </c>
      <c r="D41" s="22">
        <v>1</v>
      </c>
      <c r="E41" s="21">
        <v>1290</v>
      </c>
      <c r="F41" s="21"/>
      <c r="G41" s="21"/>
      <c r="H41" s="35"/>
    </row>
    <row r="42" spans="1:8" ht="17.25" customHeight="1">
      <c r="A42" s="32">
        <v>2</v>
      </c>
      <c r="B42" s="21">
        <v>251</v>
      </c>
      <c r="C42" s="22"/>
      <c r="D42" s="22">
        <v>1</v>
      </c>
      <c r="E42" s="21">
        <v>2430</v>
      </c>
      <c r="F42" s="21"/>
      <c r="G42" s="21"/>
      <c r="H42" s="35"/>
    </row>
    <row r="43" spans="1:8" ht="17.25" customHeight="1">
      <c r="A43" s="27" t="str">
        <f>"Somme total "&amp;A42</f>
        <v>Somme total 2</v>
      </c>
      <c r="B43" s="28"/>
      <c r="C43" s="29" t="s">
        <v>10</v>
      </c>
      <c r="D43" s="29">
        <f>D39+D28</f>
        <v>2</v>
      </c>
      <c r="E43" s="28">
        <f>E28+E39</f>
        <v>12000</v>
      </c>
      <c r="F43" s="28">
        <f>IF(G28="NON",F28,0)+IF(G39="NON",F39,0)</f>
        <v>1510</v>
      </c>
      <c r="G43" s="28"/>
      <c r="H43" s="30">
        <f>F43/E43</f>
        <v>0.12583333333333332</v>
      </c>
    </row>
    <row r="44" spans="1:8" ht="17.25" customHeight="1">
      <c r="A44" s="15"/>
      <c r="H44" s="16"/>
    </row>
    <row r="45" spans="1:8" ht="17.25" customHeight="1">
      <c r="A45" s="58" t="s">
        <v>28</v>
      </c>
      <c r="B45" s="40"/>
      <c r="C45" s="60" t="s">
        <v>10</v>
      </c>
      <c r="D45" s="60">
        <f>D43+D26</f>
        <v>4</v>
      </c>
      <c r="E45" s="62">
        <f>E43+E26</f>
        <v>24000</v>
      </c>
      <c r="F45" s="62">
        <f>F26+F43</f>
        <v>2500</v>
      </c>
      <c r="G45" s="40"/>
      <c r="H45" s="64">
        <f>F45/E45</f>
        <v>0.10416666666666667</v>
      </c>
    </row>
    <row r="46" spans="1:8" ht="17.25" customHeight="1">
      <c r="A46" s="59"/>
      <c r="B46" s="41"/>
      <c r="C46" s="61"/>
      <c r="D46" s="61"/>
      <c r="E46" s="63"/>
      <c r="F46" s="63"/>
      <c r="G46" s="41"/>
      <c r="H46" s="65"/>
    </row>
    <row r="47" spans="1:8" ht="17.25" customHeight="1">
      <c r="A47" s="15"/>
      <c r="H47" s="16"/>
    </row>
    <row r="48" spans="1:8" ht="17.25" customHeight="1">
      <c r="A48" s="15"/>
      <c r="H48" s="16"/>
    </row>
    <row r="49" spans="1:8" ht="17.25" customHeight="1">
      <c r="A49" s="15"/>
      <c r="H49" s="16"/>
    </row>
    <row r="50" spans="1:8" ht="17.25" customHeight="1">
      <c r="A50" s="15"/>
      <c r="H50" s="16"/>
    </row>
    <row r="51" spans="1:8" ht="17.25" customHeight="1">
      <c r="A51" s="15"/>
      <c r="H51" s="16"/>
    </row>
    <row r="52" spans="1:8" ht="17.25" customHeight="1">
      <c r="A52" s="15"/>
      <c r="H52" s="16"/>
    </row>
    <row r="53" spans="1:8" ht="17.25" customHeight="1">
      <c r="A53" s="15"/>
      <c r="H53" s="16"/>
    </row>
    <row r="54" spans="1:8" ht="17.25" customHeight="1">
      <c r="A54" s="15"/>
      <c r="H54" s="16"/>
    </row>
    <row r="55" spans="1:8" ht="17.25" customHeight="1">
      <c r="A55" s="15"/>
      <c r="H55" s="16"/>
    </row>
    <row r="56" spans="1:8" ht="17.25" customHeight="1">
      <c r="A56" s="15"/>
      <c r="H56" s="16"/>
    </row>
    <row r="57" spans="1:8" ht="17.25" customHeight="1">
      <c r="A57" s="15"/>
      <c r="H57" s="16"/>
    </row>
    <row r="58" spans="1:8" ht="17.25" customHeight="1">
      <c r="A58" s="15"/>
      <c r="H58" s="16"/>
    </row>
    <row r="59" spans="1:8" ht="17.25" customHeight="1">
      <c r="A59" s="15"/>
      <c r="H59" s="16"/>
    </row>
    <row r="60" spans="1:8" ht="17.25" customHeight="1">
      <c r="A60" s="15"/>
      <c r="H60" s="16"/>
    </row>
    <row r="61" spans="1:8" ht="17.25" customHeight="1">
      <c r="A61" s="15"/>
      <c r="H61" s="16"/>
    </row>
    <row r="62" spans="1:8" ht="17.25" customHeight="1">
      <c r="A62" s="15"/>
      <c r="H62" s="16"/>
    </row>
    <row r="63" spans="1:8" ht="17.25" customHeight="1">
      <c r="A63" s="15"/>
      <c r="H63" s="16"/>
    </row>
    <row r="64" spans="1:8" ht="17.25" customHeight="1">
      <c r="A64" s="17"/>
      <c r="B64" s="18"/>
      <c r="C64" s="20"/>
      <c r="D64" s="18"/>
      <c r="E64" s="18"/>
      <c r="F64" s="18"/>
      <c r="G64" s="18"/>
      <c r="H64" s="19"/>
    </row>
    <row r="66" spans="1:8" ht="17.25" customHeight="1">
      <c r="A66" s="57" t="s">
        <v>0</v>
      </c>
      <c r="B66" s="57" t="s">
        <v>1</v>
      </c>
      <c r="C66" s="57" t="s">
        <v>8</v>
      </c>
      <c r="D66" s="57" t="s">
        <v>2</v>
      </c>
      <c r="E66" s="57" t="s">
        <v>3</v>
      </c>
      <c r="F66" s="57" t="s">
        <v>12</v>
      </c>
      <c r="G66" s="57" t="s">
        <v>23</v>
      </c>
      <c r="H66" s="57" t="s">
        <v>13</v>
      </c>
    </row>
    <row r="67" spans="1:8" ht="17.25" customHeight="1">
      <c r="A67" s="57"/>
      <c r="B67" s="57"/>
      <c r="C67" s="57"/>
      <c r="D67" s="57"/>
      <c r="E67" s="57"/>
      <c r="F67" s="57"/>
      <c r="G67" s="57"/>
      <c r="H67" s="57"/>
    </row>
    <row r="68" spans="1:8" ht="17.25" customHeight="1">
      <c r="A68" s="15"/>
      <c r="H68" s="16"/>
    </row>
    <row r="69" spans="1:8" ht="17.25" customHeight="1">
      <c r="A69" s="15"/>
      <c r="H69" s="16"/>
    </row>
    <row r="70" spans="1:8" ht="17.25" customHeight="1">
      <c r="A70" s="15"/>
      <c r="H70" s="16"/>
    </row>
    <row r="71" spans="1:8" ht="17.25" customHeight="1">
      <c r="A71" s="15"/>
      <c r="H71" s="16"/>
    </row>
    <row r="72" spans="1:8" ht="17.25" customHeight="1">
      <c r="A72" s="15"/>
      <c r="H72" s="16"/>
    </row>
    <row r="73" spans="1:8" ht="17.25" customHeight="1">
      <c r="A73" s="15"/>
      <c r="H73" s="16"/>
    </row>
    <row r="74" spans="1:8" ht="17.25" customHeight="1">
      <c r="A74" s="15"/>
      <c r="H74" s="16"/>
    </row>
    <row r="75" spans="1:8" ht="17.25" customHeight="1">
      <c r="A75" s="15"/>
      <c r="H75" s="16"/>
    </row>
    <row r="76" spans="1:8" ht="17.25" customHeight="1">
      <c r="A76" s="15"/>
      <c r="H76" s="16"/>
    </row>
    <row r="77" spans="1:8" ht="17.25" customHeight="1">
      <c r="A77" s="15"/>
      <c r="H77" s="16"/>
    </row>
    <row r="78" spans="1:8" ht="17.25" customHeight="1">
      <c r="A78" s="15"/>
      <c r="H78" s="16"/>
    </row>
    <row r="79" spans="1:8" ht="17.25" customHeight="1">
      <c r="A79" s="15"/>
      <c r="H79" s="16"/>
    </row>
    <row r="80" spans="1:8" ht="17.25" customHeight="1">
      <c r="A80" s="15"/>
      <c r="H80" s="16"/>
    </row>
    <row r="81" spans="1:8" ht="17.25" customHeight="1">
      <c r="A81" s="15"/>
      <c r="H81" s="16"/>
    </row>
    <row r="82" spans="1:8" ht="17.25" customHeight="1">
      <c r="A82" s="15"/>
      <c r="H82" s="16"/>
    </row>
    <row r="83" spans="1:8" ht="17.25" customHeight="1">
      <c r="A83" s="15"/>
      <c r="H83" s="16"/>
    </row>
    <row r="84" spans="1:8" ht="17.25" customHeight="1">
      <c r="A84" s="15"/>
      <c r="H84" s="16"/>
    </row>
    <row r="85" spans="1:8" ht="17.25" customHeight="1">
      <c r="A85" s="15"/>
      <c r="H85" s="16"/>
    </row>
    <row r="86" spans="1:8" ht="17.25" customHeight="1">
      <c r="A86" s="15"/>
      <c r="H86" s="16"/>
    </row>
    <row r="87" spans="1:8" ht="17.25" customHeight="1">
      <c r="A87" s="15"/>
      <c r="H87" s="16"/>
    </row>
    <row r="88" spans="1:8" ht="17.25" customHeight="1">
      <c r="A88" s="15"/>
      <c r="H88" s="16"/>
    </row>
    <row r="89" spans="1:8" ht="17.25" customHeight="1">
      <c r="A89" s="15"/>
      <c r="H89" s="16"/>
    </row>
    <row r="90" spans="1:8" ht="17.25" customHeight="1">
      <c r="A90" s="15"/>
      <c r="H90" s="16"/>
    </row>
    <row r="91" spans="1:8" ht="17.25" customHeight="1">
      <c r="A91" s="15"/>
      <c r="H91" s="16"/>
    </row>
    <row r="92" spans="1:8" ht="17.25" customHeight="1">
      <c r="A92" s="15"/>
      <c r="H92" s="16"/>
    </row>
    <row r="93" spans="1:8" ht="17.25" customHeight="1">
      <c r="A93" s="15"/>
      <c r="H93" s="16"/>
    </row>
    <row r="94" spans="1:8" ht="17.25" customHeight="1">
      <c r="A94" s="15"/>
      <c r="H94" s="16"/>
    </row>
    <row r="95" spans="1:8" ht="17.25" customHeight="1">
      <c r="A95" s="15"/>
      <c r="H95" s="16"/>
    </row>
    <row r="96" spans="1:8" ht="17.25" customHeight="1">
      <c r="A96" s="15"/>
      <c r="H96" s="16"/>
    </row>
    <row r="97" spans="1:8" ht="17.25" customHeight="1">
      <c r="A97" s="15"/>
      <c r="H97" s="16"/>
    </row>
    <row r="98" spans="1:8" ht="17.25" customHeight="1">
      <c r="A98" s="15"/>
      <c r="H98" s="16"/>
    </row>
    <row r="99" spans="1:8" ht="17.25" customHeight="1">
      <c r="A99" s="15"/>
      <c r="H99" s="16"/>
    </row>
    <row r="100" spans="1:8" ht="17.25" customHeight="1">
      <c r="A100" s="15"/>
      <c r="H100" s="16"/>
    </row>
    <row r="101" spans="1:8" ht="17.25" customHeight="1">
      <c r="A101" s="15"/>
      <c r="H101" s="16"/>
    </row>
    <row r="102" spans="1:8" ht="17.25" customHeight="1">
      <c r="A102" s="15"/>
      <c r="H102" s="16"/>
    </row>
    <row r="103" spans="1:8" ht="17.25" customHeight="1">
      <c r="A103" s="15"/>
      <c r="H103" s="16"/>
    </row>
    <row r="104" spans="1:8" ht="17.25" customHeight="1">
      <c r="A104" s="15"/>
      <c r="H104" s="16"/>
    </row>
    <row r="105" spans="1:8" ht="17.25" customHeight="1">
      <c r="A105" s="15"/>
      <c r="H105" s="16"/>
    </row>
    <row r="106" spans="1:8" ht="17.25" customHeight="1">
      <c r="A106" s="15"/>
      <c r="H106" s="16"/>
    </row>
    <row r="107" spans="1:8" ht="17.25" customHeight="1">
      <c r="A107" s="15"/>
      <c r="H107" s="16"/>
    </row>
    <row r="108" spans="1:8" ht="17.25" customHeight="1">
      <c r="A108" s="15"/>
      <c r="H108" s="16"/>
    </row>
    <row r="109" spans="1:8" ht="17.25" customHeight="1">
      <c r="A109" s="15"/>
      <c r="H109" s="16"/>
    </row>
    <row r="110" spans="1:8" ht="17.25" customHeight="1">
      <c r="A110" s="15"/>
      <c r="H110" s="16"/>
    </row>
    <row r="111" spans="1:8" ht="17.25" customHeight="1">
      <c r="A111" s="15"/>
      <c r="H111" s="16"/>
    </row>
    <row r="112" spans="1:8" ht="17.25" customHeight="1">
      <c r="A112" s="15"/>
      <c r="H112" s="16"/>
    </row>
    <row r="113" spans="1:8" ht="17.25" customHeight="1">
      <c r="A113" s="15"/>
      <c r="H113" s="16"/>
    </row>
    <row r="114" spans="1:8" ht="17.25" customHeight="1">
      <c r="A114" s="15"/>
      <c r="H114" s="16"/>
    </row>
    <row r="115" spans="1:8" ht="17.25" customHeight="1">
      <c r="A115" s="15"/>
      <c r="H115" s="16"/>
    </row>
    <row r="116" spans="1:8" ht="17.25" customHeight="1">
      <c r="A116" s="15"/>
      <c r="H116" s="16"/>
    </row>
    <row r="117" spans="1:8" ht="17.25" customHeight="1">
      <c r="A117" s="15"/>
      <c r="H117" s="16"/>
    </row>
    <row r="118" spans="1:8" ht="17.25" customHeight="1">
      <c r="A118" s="15"/>
      <c r="H118" s="16"/>
    </row>
    <row r="119" spans="1:8" ht="17.25" customHeight="1">
      <c r="A119" s="15"/>
      <c r="H119" s="16"/>
    </row>
    <row r="120" spans="1:8" ht="17.25" customHeight="1">
      <c r="A120" s="15"/>
      <c r="H120" s="16"/>
    </row>
    <row r="121" spans="1:8" ht="17.25" customHeight="1">
      <c r="A121" s="17"/>
      <c r="B121" s="18"/>
      <c r="C121" s="20"/>
      <c r="D121" s="18"/>
      <c r="E121" s="18"/>
      <c r="F121" s="18"/>
      <c r="G121" s="18"/>
      <c r="H121" s="19"/>
    </row>
  </sheetData>
  <mergeCells count="23">
    <mergeCell ref="C2:F3"/>
    <mergeCell ref="H9:H10"/>
    <mergeCell ref="G9:G10"/>
    <mergeCell ref="F9:F10"/>
    <mergeCell ref="E9:E10"/>
    <mergeCell ref="D9:D10"/>
    <mergeCell ref="C9:C10"/>
    <mergeCell ref="B9:B10"/>
    <mergeCell ref="A9:A10"/>
    <mergeCell ref="A66:A67"/>
    <mergeCell ref="B66:B67"/>
    <mergeCell ref="C66:C67"/>
    <mergeCell ref="E66:E67"/>
    <mergeCell ref="F66:F67"/>
    <mergeCell ref="G66:G67"/>
    <mergeCell ref="H66:H67"/>
    <mergeCell ref="A45:A46"/>
    <mergeCell ref="C45:C46"/>
    <mergeCell ref="D45:D46"/>
    <mergeCell ref="E45:E46"/>
    <mergeCell ref="F45:F46"/>
    <mergeCell ref="H45:H46"/>
    <mergeCell ref="D66:D67"/>
  </mergeCells>
  <phoneticPr fontId="10" type="noConversion"/>
  <pageMargins left="0.25" right="0.25" top="0.75" bottom="0.75" header="0.3" footer="0.3"/>
  <pageSetup paperSize="8" orientation="portrait" r:id="rId1"/>
  <headerFooter>
    <oddHeader>&amp;C&amp;"Times New Roman,Gras"&amp;20&amp;UFICHE DE DEBIT</oddHeader>
    <oddFooter>&amp;RPage &amp;P de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K234"/>
  <sheetViews>
    <sheetView zoomScale="70" zoomScaleNormal="70" workbookViewId="0">
      <selection activeCell="G24" sqref="G24"/>
    </sheetView>
  </sheetViews>
  <sheetFormatPr defaultRowHeight="12.75"/>
  <cols>
    <col min="1" max="1" width="23.140625" bestFit="1" customWidth="1"/>
    <col min="2" max="2" width="13" bestFit="1" customWidth="1"/>
    <col min="3" max="3" width="10.140625" bestFit="1" customWidth="1"/>
    <col min="4" max="4" width="14.42578125" bestFit="1" customWidth="1"/>
    <col min="5" max="5" width="14.85546875" bestFit="1" customWidth="1"/>
    <col min="6" max="6" width="13.28515625" bestFit="1" customWidth="1"/>
    <col min="7" max="7" width="16.28515625" style="85" bestFit="1" customWidth="1"/>
    <col min="8" max="8" width="11.140625" style="85" bestFit="1" customWidth="1"/>
    <col min="9" max="16384" width="9.140625" style="85"/>
  </cols>
  <sheetData>
    <row r="1" spans="1:11" s="77" customFormat="1" ht="17.25" customHeight="1">
      <c r="A1" s="74" t="s">
        <v>7</v>
      </c>
      <c r="B1" s="75" t="s">
        <v>27</v>
      </c>
      <c r="C1" s="76"/>
      <c r="E1" s="78"/>
      <c r="F1" s="78"/>
      <c r="G1" s="78"/>
      <c r="H1" s="78"/>
      <c r="I1" s="78"/>
      <c r="J1" s="78"/>
      <c r="K1" s="78"/>
    </row>
    <row r="2" spans="1:11" s="77" customFormat="1" ht="17.25" customHeight="1">
      <c r="A2" s="79" t="s">
        <v>26</v>
      </c>
      <c r="B2" s="80">
        <f ca="1">TODAY()</f>
        <v>45541</v>
      </c>
      <c r="C2" s="81" t="s">
        <v>9</v>
      </c>
      <c r="D2" s="81"/>
      <c r="E2" s="81"/>
      <c r="F2" s="81"/>
      <c r="G2" s="78"/>
      <c r="H2" s="78"/>
      <c r="I2" s="78"/>
      <c r="J2" s="78"/>
      <c r="K2" s="78"/>
    </row>
    <row r="3" spans="1:11" s="77" customFormat="1" ht="17.25" customHeight="1">
      <c r="C3" s="81"/>
      <c r="D3" s="81"/>
      <c r="E3" s="81"/>
      <c r="F3" s="81"/>
    </row>
    <row r="4" spans="1:11" s="77" customFormat="1" ht="17.25" customHeight="1">
      <c r="A4" s="79" t="s">
        <v>29</v>
      </c>
      <c r="E4" s="82"/>
      <c r="F4" s="82"/>
    </row>
    <row r="5" spans="1:11" s="77" customFormat="1" ht="17.25" customHeight="1">
      <c r="B5" s="83">
        <f>COUNTIF($C$10:C$1048576, C5)</f>
        <v>35</v>
      </c>
      <c r="C5" s="84">
        <v>6000</v>
      </c>
      <c r="E5" s="82"/>
      <c r="F5" s="82"/>
    </row>
    <row r="6" spans="1:11" s="77" customFormat="1" ht="17.25" customHeight="1">
      <c r="B6" s="83">
        <f>COUNTIF($C$10:C$1048576, C6)</f>
        <v>28</v>
      </c>
      <c r="C6" s="84">
        <v>5100</v>
      </c>
      <c r="D6" s="82"/>
      <c r="E6" s="82"/>
      <c r="F6" s="82"/>
    </row>
    <row r="7" spans="1:11" s="77" customFormat="1" ht="17.25" customHeight="1">
      <c r="C7" s="82"/>
      <c r="D7" s="82"/>
      <c r="E7" s="82"/>
      <c r="F7" s="82"/>
    </row>
    <row r="8" spans="1:11" s="77" customFormat="1" ht="17.25" customHeight="1">
      <c r="C8" s="76"/>
    </row>
    <row r="9" spans="1:11" ht="33">
      <c r="A9" s="48" t="s">
        <v>0</v>
      </c>
      <c r="B9" s="48" t="s">
        <v>2</v>
      </c>
      <c r="C9" s="48" t="s">
        <v>3</v>
      </c>
      <c r="D9" s="48" t="s">
        <v>12</v>
      </c>
      <c r="E9" s="48" t="s">
        <v>35</v>
      </c>
      <c r="F9" s="48" t="s">
        <v>13</v>
      </c>
    </row>
    <row r="10" spans="1:11">
      <c r="A10" s="91">
        <v>1</v>
      </c>
      <c r="B10" s="91">
        <v>1</v>
      </c>
      <c r="C10" s="91">
        <v>5100</v>
      </c>
      <c r="D10" s="92">
        <f>$C$10-SUM($C$11:$C$15)</f>
        <v>21.5</v>
      </c>
      <c r="E10" s="91" t="str">
        <f>IF(D10&gt;=L_recycl,"oui","non")</f>
        <v>non</v>
      </c>
      <c r="F10" s="93">
        <f>D10/C10</f>
        <v>4.2156862745098035E-3</v>
      </c>
    </row>
    <row r="11" spans="1:11">
      <c r="A11">
        <v>1</v>
      </c>
      <c r="B11">
        <v>1</v>
      </c>
      <c r="C11">
        <v>3516</v>
      </c>
    </row>
    <row r="12" spans="1:11">
      <c r="A12">
        <v>1</v>
      </c>
      <c r="B12">
        <v>1</v>
      </c>
      <c r="C12">
        <v>1290</v>
      </c>
    </row>
    <row r="13" spans="1:11">
      <c r="A13">
        <v>1</v>
      </c>
      <c r="B13">
        <v>1</v>
      </c>
      <c r="C13">
        <v>179.5</v>
      </c>
    </row>
    <row r="14" spans="1:11">
      <c r="A14">
        <v>1</v>
      </c>
      <c r="B14">
        <v>1</v>
      </c>
      <c r="C14">
        <v>52.5</v>
      </c>
    </row>
    <row r="15" spans="1:11">
      <c r="A15">
        <v>1</v>
      </c>
      <c r="B15">
        <v>1</v>
      </c>
      <c r="C15">
        <v>40.5</v>
      </c>
    </row>
    <row r="16" spans="1:11">
      <c r="A16">
        <v>1</v>
      </c>
      <c r="B16">
        <v>1</v>
      </c>
      <c r="C16">
        <v>5100</v>
      </c>
      <c r="D16" s="94">
        <f>$C$16-SUM($C$17:$C$18)</f>
        <v>294</v>
      </c>
      <c r="E16" t="str">
        <f>IF(D16&gt;=L_recycl,"oui","non")</f>
        <v>non</v>
      </c>
      <c r="F16" s="90">
        <f>D16/C16</f>
        <v>5.7647058823529412E-2</v>
      </c>
    </row>
    <row r="17" spans="1:6">
      <c r="A17">
        <v>1</v>
      </c>
      <c r="B17">
        <v>1</v>
      </c>
      <c r="C17">
        <v>3516</v>
      </c>
    </row>
    <row r="18" spans="1:6">
      <c r="A18">
        <v>1</v>
      </c>
      <c r="B18">
        <v>1</v>
      </c>
      <c r="C18">
        <v>1290</v>
      </c>
    </row>
    <row r="19" spans="1:6">
      <c r="A19">
        <v>1</v>
      </c>
      <c r="B19">
        <v>1</v>
      </c>
      <c r="C19">
        <v>5100</v>
      </c>
      <c r="D19" s="94">
        <f>$C$19-SUM($C$20:$C$22)</f>
        <v>127</v>
      </c>
      <c r="E19" t="str">
        <f>IF(D19&gt;=L_recycl,"oui","non")</f>
        <v>non</v>
      </c>
      <c r="F19" s="90">
        <f>D19/C19</f>
        <v>2.4901960784313726E-2</v>
      </c>
    </row>
    <row r="20" spans="1:6">
      <c r="A20">
        <v>1</v>
      </c>
      <c r="B20">
        <v>1</v>
      </c>
      <c r="C20">
        <v>3220</v>
      </c>
    </row>
    <row r="21" spans="1:6">
      <c r="A21">
        <v>1</v>
      </c>
      <c r="B21">
        <v>1</v>
      </c>
      <c r="C21">
        <v>1200</v>
      </c>
    </row>
    <row r="22" spans="1:6">
      <c r="A22">
        <v>1</v>
      </c>
      <c r="B22">
        <v>1</v>
      </c>
      <c r="C22">
        <v>553</v>
      </c>
    </row>
    <row r="23" spans="1:6">
      <c r="A23">
        <v>1</v>
      </c>
      <c r="B23">
        <v>1</v>
      </c>
      <c r="C23">
        <v>5100</v>
      </c>
      <c r="D23" s="94">
        <f>$C$23-SUM($C$24:$C$26)</f>
        <v>170</v>
      </c>
      <c r="E23" t="str">
        <f>IF(D23&gt;=L_recycl,"oui","non")</f>
        <v>non</v>
      </c>
      <c r="F23" s="90">
        <f>D23/C23</f>
        <v>3.3333333333333333E-2</v>
      </c>
    </row>
    <row r="24" spans="1:6">
      <c r="A24">
        <v>1</v>
      </c>
      <c r="B24">
        <v>1</v>
      </c>
      <c r="C24">
        <v>3220</v>
      </c>
    </row>
    <row r="25" spans="1:6">
      <c r="A25">
        <v>1</v>
      </c>
      <c r="B25">
        <v>1</v>
      </c>
      <c r="C25">
        <v>965</v>
      </c>
    </row>
    <row r="26" spans="1:6">
      <c r="A26">
        <v>1</v>
      </c>
      <c r="B26">
        <v>1</v>
      </c>
      <c r="C26">
        <v>745</v>
      </c>
    </row>
    <row r="27" spans="1:6">
      <c r="A27">
        <v>1</v>
      </c>
      <c r="B27">
        <v>1</v>
      </c>
      <c r="C27">
        <v>5100</v>
      </c>
      <c r="D27" s="94">
        <f>$C$27-SUM($C$28:$C$30)</f>
        <v>170</v>
      </c>
      <c r="E27" t="str">
        <f>IF(D27&gt;=L_recycl,"oui","non")</f>
        <v>non</v>
      </c>
      <c r="F27" s="90">
        <f>D27/C27</f>
        <v>3.3333333333333333E-2</v>
      </c>
    </row>
    <row r="28" spans="1:6">
      <c r="A28">
        <v>1</v>
      </c>
      <c r="B28">
        <v>1</v>
      </c>
      <c r="C28">
        <v>3220</v>
      </c>
    </row>
    <row r="29" spans="1:6">
      <c r="A29">
        <v>1</v>
      </c>
      <c r="B29">
        <v>1</v>
      </c>
      <c r="C29">
        <v>965</v>
      </c>
    </row>
    <row r="30" spans="1:6">
      <c r="A30">
        <v>1</v>
      </c>
      <c r="B30">
        <v>1</v>
      </c>
      <c r="C30">
        <v>745</v>
      </c>
    </row>
    <row r="31" spans="1:6">
      <c r="A31">
        <v>1</v>
      </c>
      <c r="B31">
        <v>1</v>
      </c>
      <c r="C31">
        <v>5100</v>
      </c>
      <c r="D31" s="94">
        <f>$C$31-SUM($C$32:$C$35)</f>
        <v>306.5</v>
      </c>
      <c r="E31" t="str">
        <f>IF(D31&gt;=L_recycl,"oui","non")</f>
        <v>non</v>
      </c>
      <c r="F31" s="90">
        <f>D31/C31</f>
        <v>6.0098039215686273E-2</v>
      </c>
    </row>
    <row r="32" spans="1:6">
      <c r="A32">
        <v>1</v>
      </c>
      <c r="B32">
        <v>1</v>
      </c>
      <c r="C32">
        <v>3220</v>
      </c>
    </row>
    <row r="33" spans="1:6">
      <c r="A33">
        <v>1</v>
      </c>
      <c r="B33">
        <v>1</v>
      </c>
      <c r="C33">
        <v>553</v>
      </c>
    </row>
    <row r="34" spans="1:6">
      <c r="A34">
        <v>1</v>
      </c>
      <c r="B34">
        <v>1</v>
      </c>
      <c r="C34">
        <v>553</v>
      </c>
    </row>
    <row r="35" spans="1:6">
      <c r="A35">
        <v>1</v>
      </c>
      <c r="B35">
        <v>1</v>
      </c>
      <c r="C35">
        <v>467.5</v>
      </c>
    </row>
    <row r="36" spans="1:6">
      <c r="A36">
        <v>1</v>
      </c>
      <c r="B36">
        <v>1</v>
      </c>
      <c r="C36">
        <v>5100</v>
      </c>
      <c r="D36" s="94">
        <f>$C$36-SUM($C$37:$C$39)</f>
        <v>1213</v>
      </c>
      <c r="E36" t="str">
        <f>IF(D36&gt;=L_recycl,"oui","non")</f>
        <v>oui</v>
      </c>
      <c r="F36" s="90">
        <f>D36/C36</f>
        <v>0.23784313725490197</v>
      </c>
    </row>
    <row r="37" spans="1:6">
      <c r="A37">
        <v>1</v>
      </c>
      <c r="B37">
        <v>1</v>
      </c>
      <c r="C37">
        <v>3220</v>
      </c>
    </row>
    <row r="38" spans="1:6">
      <c r="A38">
        <v>1</v>
      </c>
      <c r="B38">
        <v>1</v>
      </c>
      <c r="C38">
        <v>338.5</v>
      </c>
    </row>
    <row r="39" spans="1:6">
      <c r="A39">
        <v>1</v>
      </c>
      <c r="B39">
        <v>1</v>
      </c>
      <c r="C39">
        <v>328.5</v>
      </c>
    </row>
    <row r="40" spans="1:6">
      <c r="A40">
        <v>1</v>
      </c>
      <c r="B40">
        <v>1</v>
      </c>
      <c r="C40">
        <v>5100</v>
      </c>
      <c r="D40" s="94">
        <f>$C$40-SUM($C$41)</f>
        <v>1880</v>
      </c>
      <c r="E40" t="str">
        <f>IF(D40&gt;=L_recycl,"oui","non")</f>
        <v>oui</v>
      </c>
      <c r="F40" s="90">
        <f>D40/C40</f>
        <v>0.36862745098039218</v>
      </c>
    </row>
    <row r="41" spans="1:6">
      <c r="A41">
        <v>1</v>
      </c>
      <c r="B41">
        <v>1</v>
      </c>
      <c r="C41">
        <v>3220</v>
      </c>
    </row>
    <row r="42" spans="1:6">
      <c r="A42">
        <v>1</v>
      </c>
      <c r="B42">
        <v>1</v>
      </c>
      <c r="C42">
        <v>5100</v>
      </c>
      <c r="D42" s="94">
        <f>$C$42-SUM($C$43)</f>
        <v>1880</v>
      </c>
      <c r="E42" t="str">
        <f>IF(D42&gt;=L_recycl,"oui","non")</f>
        <v>oui</v>
      </c>
      <c r="F42" s="90">
        <f>D42/C42</f>
        <v>0.36862745098039218</v>
      </c>
    </row>
    <row r="43" spans="1:6">
      <c r="A43">
        <v>1</v>
      </c>
      <c r="B43">
        <v>1</v>
      </c>
      <c r="C43">
        <v>3220</v>
      </c>
    </row>
    <row r="44" spans="1:6">
      <c r="A44">
        <v>1</v>
      </c>
      <c r="B44">
        <v>1</v>
      </c>
      <c r="C44">
        <v>5100</v>
      </c>
      <c r="D44" s="94">
        <f>$C$44-SUM($C$45)</f>
        <v>1880</v>
      </c>
      <c r="E44" t="str">
        <f>IF(D44&gt;=L_recycl,"oui","non")</f>
        <v>oui</v>
      </c>
      <c r="F44" s="90">
        <f>D44/C44</f>
        <v>0.36862745098039218</v>
      </c>
    </row>
    <row r="45" spans="1:6">
      <c r="A45">
        <v>1</v>
      </c>
      <c r="B45">
        <v>1</v>
      </c>
      <c r="C45">
        <v>3220</v>
      </c>
    </row>
    <row r="46" spans="1:6">
      <c r="A46">
        <v>1</v>
      </c>
      <c r="B46">
        <v>1</v>
      </c>
      <c r="C46">
        <v>5100</v>
      </c>
      <c r="D46" s="94">
        <f>$C$46-SUM($C$47)</f>
        <v>1880</v>
      </c>
      <c r="E46" t="str">
        <f>IF(D46&gt;=L_recycl,"oui","non")</f>
        <v>oui</v>
      </c>
      <c r="F46" s="90">
        <f>D46/C46</f>
        <v>0.36862745098039218</v>
      </c>
    </row>
    <row r="47" spans="1:6">
      <c r="A47">
        <v>1</v>
      </c>
      <c r="B47">
        <v>1</v>
      </c>
      <c r="C47">
        <v>3220</v>
      </c>
    </row>
    <row r="48" spans="1:6">
      <c r="A48">
        <v>1</v>
      </c>
      <c r="B48">
        <v>1</v>
      </c>
      <c r="C48">
        <v>5100</v>
      </c>
      <c r="D48" s="94">
        <f>$C$48-SUM($C$49:$C$50)</f>
        <v>240</v>
      </c>
      <c r="E48" t="str">
        <f>IF(D48&gt;=L_recycl,"oui","non")</f>
        <v>non</v>
      </c>
      <c r="F48" s="90">
        <f>D48/C48</f>
        <v>4.7058823529411764E-2</v>
      </c>
    </row>
    <row r="49" spans="1:6">
      <c r="A49">
        <v>1</v>
      </c>
      <c r="B49">
        <v>1</v>
      </c>
      <c r="C49">
        <v>2430</v>
      </c>
    </row>
    <row r="50" spans="1:6">
      <c r="A50">
        <v>1</v>
      </c>
      <c r="B50">
        <v>1</v>
      </c>
      <c r="C50">
        <v>2430</v>
      </c>
    </row>
    <row r="51" spans="1:6">
      <c r="A51" s="91">
        <v>2</v>
      </c>
      <c r="B51" s="91">
        <v>1</v>
      </c>
      <c r="C51" s="91">
        <v>5100</v>
      </c>
      <c r="D51" s="92">
        <f>$C$51-SUM($C$52:$C$54)</f>
        <v>21.5</v>
      </c>
      <c r="E51" s="91" t="str">
        <f>IF(D51&gt;=L_recycl,"oui","non")</f>
        <v>non</v>
      </c>
      <c r="F51" s="93">
        <f>D51/C51</f>
        <v>4.2156862745098035E-3</v>
      </c>
    </row>
    <row r="52" spans="1:6">
      <c r="A52">
        <v>2</v>
      </c>
      <c r="B52">
        <v>1</v>
      </c>
      <c r="C52">
        <v>3528</v>
      </c>
    </row>
    <row r="53" spans="1:6">
      <c r="A53">
        <v>2</v>
      </c>
      <c r="B53">
        <v>1</v>
      </c>
      <c r="C53">
        <v>1290</v>
      </c>
    </row>
    <row r="54" spans="1:6">
      <c r="A54">
        <v>2</v>
      </c>
      <c r="B54">
        <v>1</v>
      </c>
      <c r="C54">
        <v>260.5</v>
      </c>
    </row>
    <row r="55" spans="1:6">
      <c r="A55">
        <v>2</v>
      </c>
      <c r="B55">
        <v>1</v>
      </c>
      <c r="C55">
        <v>5100</v>
      </c>
      <c r="D55" s="94">
        <f>$C$55-SUM($C$56:$C$58)</f>
        <v>34.5</v>
      </c>
      <c r="E55" t="str">
        <f>IF(D55&gt;=L_recycl,"oui","non")</f>
        <v>non</v>
      </c>
      <c r="F55" s="90">
        <f>D55/C55</f>
        <v>6.7647058823529409E-3</v>
      </c>
    </row>
    <row r="56" spans="1:6">
      <c r="A56">
        <v>2</v>
      </c>
      <c r="B56">
        <v>1</v>
      </c>
      <c r="C56">
        <v>3528</v>
      </c>
    </row>
    <row r="57" spans="1:6">
      <c r="A57">
        <v>2</v>
      </c>
      <c r="B57">
        <v>1</v>
      </c>
      <c r="C57">
        <v>1290</v>
      </c>
    </row>
    <row r="58" spans="1:6">
      <c r="A58">
        <v>2</v>
      </c>
      <c r="B58">
        <v>1</v>
      </c>
      <c r="C58">
        <v>247.5</v>
      </c>
    </row>
    <row r="59" spans="1:6">
      <c r="A59">
        <v>2</v>
      </c>
      <c r="B59">
        <v>1</v>
      </c>
      <c r="C59">
        <v>5100</v>
      </c>
      <c r="D59" s="94">
        <f>$C$59-SUM($C$60:$C$62)</f>
        <v>89.5</v>
      </c>
      <c r="E59" t="str">
        <f>IF(D59&gt;=L_recycl,"oui","non")</f>
        <v>non</v>
      </c>
      <c r="F59" s="90">
        <f>D59/C59</f>
        <v>1.7549019607843136E-2</v>
      </c>
    </row>
    <row r="60" spans="1:6">
      <c r="A60">
        <v>2</v>
      </c>
      <c r="B60">
        <v>1</v>
      </c>
      <c r="C60">
        <v>3220</v>
      </c>
    </row>
    <row r="61" spans="1:6">
      <c r="A61">
        <v>2</v>
      </c>
      <c r="B61">
        <v>1</v>
      </c>
      <c r="C61">
        <v>1200</v>
      </c>
    </row>
    <row r="62" spans="1:6">
      <c r="A62">
        <v>2</v>
      </c>
      <c r="B62">
        <v>1</v>
      </c>
      <c r="C62">
        <v>590.5</v>
      </c>
    </row>
    <row r="63" spans="1:6">
      <c r="A63">
        <v>2</v>
      </c>
      <c r="B63">
        <v>1</v>
      </c>
      <c r="C63">
        <v>5100</v>
      </c>
      <c r="D63" s="94">
        <f>$C$63-SUM($C$64:$C$67)</f>
        <v>61.5</v>
      </c>
      <c r="E63" t="str">
        <f>IF(D63&gt;=L_recycl,"oui","non")</f>
        <v>non</v>
      </c>
      <c r="F63" s="90">
        <f>D63/C63</f>
        <v>1.2058823529411764E-2</v>
      </c>
    </row>
    <row r="64" spans="1:6">
      <c r="A64">
        <v>2</v>
      </c>
      <c r="B64">
        <v>1</v>
      </c>
      <c r="C64">
        <v>3220</v>
      </c>
    </row>
    <row r="65" spans="1:6">
      <c r="A65">
        <v>2</v>
      </c>
      <c r="B65">
        <v>1</v>
      </c>
      <c r="C65">
        <v>965</v>
      </c>
    </row>
    <row r="66" spans="1:6">
      <c r="A66">
        <v>2</v>
      </c>
      <c r="B66">
        <v>1</v>
      </c>
      <c r="C66">
        <v>745</v>
      </c>
    </row>
    <row r="67" spans="1:6">
      <c r="A67">
        <v>2</v>
      </c>
      <c r="B67">
        <v>1</v>
      </c>
      <c r="C67">
        <v>108.5</v>
      </c>
    </row>
    <row r="68" spans="1:6">
      <c r="A68">
        <v>2</v>
      </c>
      <c r="B68">
        <v>1</v>
      </c>
      <c r="C68">
        <v>5100</v>
      </c>
      <c r="D68" s="94">
        <f>$C$68-SUM($C$69:$C$71)</f>
        <v>170</v>
      </c>
      <c r="E68" t="str">
        <f>IF(D68&gt;=L_recycl,"oui","non")</f>
        <v>non</v>
      </c>
      <c r="F68" s="90">
        <f>D68/C68</f>
        <v>3.3333333333333333E-2</v>
      </c>
    </row>
    <row r="69" spans="1:6">
      <c r="A69">
        <v>2</v>
      </c>
      <c r="B69">
        <v>1</v>
      </c>
      <c r="C69">
        <v>3220</v>
      </c>
    </row>
    <row r="70" spans="1:6">
      <c r="A70">
        <v>2</v>
      </c>
      <c r="B70">
        <v>1</v>
      </c>
      <c r="C70">
        <v>965</v>
      </c>
    </row>
    <row r="71" spans="1:6">
      <c r="A71">
        <v>2</v>
      </c>
      <c r="B71">
        <v>1</v>
      </c>
      <c r="C71">
        <v>745</v>
      </c>
    </row>
    <row r="72" spans="1:6">
      <c r="A72">
        <v>2</v>
      </c>
      <c r="B72">
        <v>1</v>
      </c>
      <c r="C72">
        <v>5100</v>
      </c>
      <c r="D72" s="94">
        <f>$C$72-SUM($C$73:$C$76)</f>
        <v>363.5</v>
      </c>
      <c r="E72" t="str">
        <f>IF(D72&gt;=L_recycl,"oui","non")</f>
        <v>non</v>
      </c>
      <c r="F72" s="90">
        <f>D72/C72</f>
        <v>7.1274509803921568E-2</v>
      </c>
    </row>
    <row r="73" spans="1:6">
      <c r="A73">
        <v>2</v>
      </c>
      <c r="B73">
        <v>1</v>
      </c>
      <c r="C73">
        <v>3220</v>
      </c>
    </row>
    <row r="74" spans="1:6">
      <c r="A74">
        <v>2</v>
      </c>
      <c r="B74">
        <v>1</v>
      </c>
      <c r="C74">
        <v>553</v>
      </c>
    </row>
    <row r="75" spans="1:6">
      <c r="A75">
        <v>2</v>
      </c>
      <c r="B75">
        <v>1</v>
      </c>
      <c r="C75">
        <v>553</v>
      </c>
    </row>
    <row r="76" spans="1:6">
      <c r="A76">
        <v>2</v>
      </c>
      <c r="B76">
        <v>1</v>
      </c>
      <c r="C76">
        <v>410.5</v>
      </c>
    </row>
    <row r="77" spans="1:6">
      <c r="A77">
        <v>2</v>
      </c>
      <c r="B77">
        <v>1</v>
      </c>
      <c r="C77">
        <v>5100</v>
      </c>
      <c r="D77" s="94">
        <f>$C$77-SUM($C$78:$C$79)</f>
        <v>1480.5</v>
      </c>
      <c r="E77" t="str">
        <f>IF(D77&gt;=L_recycl,"oui","non")</f>
        <v>oui</v>
      </c>
      <c r="F77" s="90">
        <f>D77/C77</f>
        <v>0.29029411764705881</v>
      </c>
    </row>
    <row r="78" spans="1:6">
      <c r="A78">
        <v>2</v>
      </c>
      <c r="B78">
        <v>1</v>
      </c>
      <c r="C78">
        <v>3220</v>
      </c>
    </row>
    <row r="79" spans="1:6">
      <c r="A79">
        <v>2</v>
      </c>
      <c r="B79">
        <v>1</v>
      </c>
      <c r="C79">
        <v>399.5</v>
      </c>
    </row>
    <row r="80" spans="1:6">
      <c r="A80">
        <v>2</v>
      </c>
      <c r="B80">
        <v>1</v>
      </c>
      <c r="C80">
        <v>5100</v>
      </c>
      <c r="D80" s="94">
        <f>$C$80-SUM($C$81)</f>
        <v>1880</v>
      </c>
      <c r="E80" t="str">
        <f>IF(D80&gt;=L_recycl,"oui","non")</f>
        <v>oui</v>
      </c>
      <c r="F80" s="90">
        <f>D80/C80</f>
        <v>0.36862745098039218</v>
      </c>
    </row>
    <row r="81" spans="1:6">
      <c r="A81">
        <v>2</v>
      </c>
      <c r="B81">
        <v>1</v>
      </c>
      <c r="C81">
        <v>3220</v>
      </c>
    </row>
    <row r="82" spans="1:6">
      <c r="A82">
        <v>2</v>
      </c>
      <c r="B82">
        <v>1</v>
      </c>
      <c r="C82">
        <v>5100</v>
      </c>
      <c r="D82" s="94">
        <f>$C$82-SUM($C$83)</f>
        <v>1880</v>
      </c>
      <c r="E82" t="str">
        <f>IF(D82&gt;=L_recycl,"oui","non")</f>
        <v>oui</v>
      </c>
      <c r="F82" s="90">
        <f>D82/C82</f>
        <v>0.36862745098039218</v>
      </c>
    </row>
    <row r="83" spans="1:6">
      <c r="A83">
        <v>2</v>
      </c>
      <c r="B83">
        <v>1</v>
      </c>
      <c r="C83">
        <v>3220</v>
      </c>
    </row>
    <row r="84" spans="1:6">
      <c r="A84">
        <v>2</v>
      </c>
      <c r="B84">
        <v>1</v>
      </c>
      <c r="C84">
        <v>5100</v>
      </c>
      <c r="D84" s="94">
        <f>$C$84-SUM($C$85:$C$86)</f>
        <v>240</v>
      </c>
      <c r="E84" t="str">
        <f>IF(D84&gt;=L_recycl,"oui","non")</f>
        <v>non</v>
      </c>
      <c r="F84" s="90">
        <f>D84/C84</f>
        <v>4.7058823529411764E-2</v>
      </c>
    </row>
    <row r="85" spans="1:6">
      <c r="A85">
        <v>2</v>
      </c>
      <c r="B85">
        <v>1</v>
      </c>
      <c r="C85">
        <v>2430</v>
      </c>
    </row>
    <row r="86" spans="1:6">
      <c r="A86">
        <v>2</v>
      </c>
      <c r="B86">
        <v>1</v>
      </c>
      <c r="C86">
        <v>2430</v>
      </c>
    </row>
    <row r="87" spans="1:6">
      <c r="A87" s="91">
        <v>3</v>
      </c>
      <c r="B87" s="91">
        <v>1</v>
      </c>
      <c r="C87" s="91">
        <v>5100</v>
      </c>
      <c r="D87" s="92">
        <f>$C$87-SUM($C$88:$C$90)</f>
        <v>6.5</v>
      </c>
      <c r="E87" s="91" t="str">
        <f>IF(D87&gt;=L_recycl,"oui","non")</f>
        <v>non</v>
      </c>
      <c r="F87" s="93">
        <f>D87/C87</f>
        <v>1.2745098039215687E-3</v>
      </c>
    </row>
    <row r="88" spans="1:6">
      <c r="A88">
        <v>3</v>
      </c>
      <c r="B88">
        <v>1</v>
      </c>
      <c r="C88">
        <v>3516</v>
      </c>
    </row>
    <row r="89" spans="1:6">
      <c r="A89">
        <v>3</v>
      </c>
      <c r="B89">
        <v>1</v>
      </c>
      <c r="C89">
        <v>1290</v>
      </c>
    </row>
    <row r="90" spans="1:6">
      <c r="A90">
        <v>3</v>
      </c>
      <c r="B90">
        <v>1</v>
      </c>
      <c r="C90">
        <v>287.5</v>
      </c>
    </row>
    <row r="91" spans="1:6">
      <c r="A91">
        <v>3</v>
      </c>
      <c r="B91">
        <v>1</v>
      </c>
      <c r="C91">
        <v>5100</v>
      </c>
      <c r="D91" s="94">
        <f>$C$91-SUM($C$92:$C$94)</f>
        <v>73.5</v>
      </c>
      <c r="E91" t="str">
        <f>IF(D91&gt;=L_recycl,"oui","non")</f>
        <v>non</v>
      </c>
      <c r="F91" s="90">
        <f>D91/C91</f>
        <v>1.4411764705882353E-2</v>
      </c>
    </row>
    <row r="92" spans="1:6">
      <c r="A92">
        <v>3</v>
      </c>
      <c r="B92">
        <v>1</v>
      </c>
      <c r="C92">
        <v>3516</v>
      </c>
    </row>
    <row r="93" spans="1:6">
      <c r="A93">
        <v>3</v>
      </c>
      <c r="B93">
        <v>1</v>
      </c>
      <c r="C93">
        <v>1290</v>
      </c>
    </row>
    <row r="94" spans="1:6">
      <c r="A94">
        <v>3</v>
      </c>
      <c r="B94">
        <v>1</v>
      </c>
      <c r="C94">
        <v>220.5</v>
      </c>
    </row>
    <row r="95" spans="1:6">
      <c r="A95">
        <v>3</v>
      </c>
      <c r="B95">
        <v>1</v>
      </c>
      <c r="C95">
        <v>5100</v>
      </c>
      <c r="D95" s="94">
        <f>$C$95-SUM($C$96:$C$98)</f>
        <v>127</v>
      </c>
      <c r="E95" t="str">
        <f>IF(D95&gt;=L_recycl,"oui","non")</f>
        <v>non</v>
      </c>
      <c r="F95" s="90">
        <f>D95/C95</f>
        <v>2.4901960784313726E-2</v>
      </c>
    </row>
    <row r="96" spans="1:6">
      <c r="A96">
        <v>3</v>
      </c>
      <c r="B96">
        <v>1</v>
      </c>
      <c r="C96">
        <v>3220</v>
      </c>
    </row>
    <row r="97" spans="1:6">
      <c r="A97">
        <v>3</v>
      </c>
      <c r="B97">
        <v>1</v>
      </c>
      <c r="C97">
        <v>1200</v>
      </c>
    </row>
    <row r="98" spans="1:6">
      <c r="A98">
        <v>3</v>
      </c>
      <c r="B98">
        <v>1</v>
      </c>
      <c r="C98">
        <v>553</v>
      </c>
    </row>
    <row r="99" spans="1:6">
      <c r="A99">
        <v>3</v>
      </c>
      <c r="B99">
        <v>1</v>
      </c>
      <c r="C99">
        <v>5100</v>
      </c>
      <c r="D99" s="94">
        <f>$C$99-SUM($C$100:$C$103)</f>
        <v>21.5</v>
      </c>
      <c r="E99" t="str">
        <f>IF(D99&gt;=L_recycl,"oui","non")</f>
        <v>non</v>
      </c>
      <c r="F99" s="90">
        <f>D99/C99</f>
        <v>4.2156862745098035E-3</v>
      </c>
    </row>
    <row r="100" spans="1:6">
      <c r="A100">
        <v>3</v>
      </c>
      <c r="B100">
        <v>1</v>
      </c>
      <c r="C100">
        <v>3220</v>
      </c>
    </row>
    <row r="101" spans="1:6">
      <c r="A101">
        <v>3</v>
      </c>
      <c r="B101">
        <v>1</v>
      </c>
      <c r="C101">
        <v>965</v>
      </c>
    </row>
    <row r="102" spans="1:6">
      <c r="A102">
        <v>3</v>
      </c>
      <c r="B102">
        <v>1</v>
      </c>
      <c r="C102">
        <v>745</v>
      </c>
    </row>
    <row r="103" spans="1:6">
      <c r="A103">
        <v>3</v>
      </c>
      <c r="B103">
        <v>1</v>
      </c>
      <c r="C103">
        <v>148.5</v>
      </c>
    </row>
    <row r="104" spans="1:6">
      <c r="A104">
        <v>3</v>
      </c>
      <c r="B104">
        <v>1</v>
      </c>
      <c r="C104">
        <v>5100</v>
      </c>
      <c r="D104" s="94">
        <f>$C$104-SUM($C$105:$C$107)</f>
        <v>170</v>
      </c>
      <c r="E104" t="str">
        <f>IF(D104&gt;=L_recycl,"oui","non")</f>
        <v>non</v>
      </c>
      <c r="F104" s="90">
        <f>D104/C104</f>
        <v>3.3333333333333333E-2</v>
      </c>
    </row>
    <row r="105" spans="1:6">
      <c r="A105">
        <v>3</v>
      </c>
      <c r="B105">
        <v>1</v>
      </c>
      <c r="C105">
        <v>3220</v>
      </c>
    </row>
    <row r="106" spans="1:6">
      <c r="A106">
        <v>3</v>
      </c>
      <c r="B106">
        <v>1</v>
      </c>
      <c r="C106">
        <v>965</v>
      </c>
    </row>
    <row r="107" spans="1:6">
      <c r="A107">
        <v>3</v>
      </c>
      <c r="B107">
        <v>1</v>
      </c>
      <c r="C107">
        <v>745</v>
      </c>
    </row>
    <row r="108" spans="1:6">
      <c r="A108">
        <v>3</v>
      </c>
      <c r="B108">
        <v>1</v>
      </c>
      <c r="C108">
        <v>5100</v>
      </c>
      <c r="D108" s="94">
        <f>$C$108-SUM($C$109:$C$112)</f>
        <v>338</v>
      </c>
      <c r="E108" t="str">
        <f>IF(D108&gt;=L_recycl,"oui","non")</f>
        <v>non</v>
      </c>
      <c r="F108" s="90">
        <f>D108/C108</f>
        <v>6.6274509803921564E-2</v>
      </c>
    </row>
    <row r="109" spans="1:6">
      <c r="A109">
        <v>3</v>
      </c>
      <c r="B109">
        <v>1</v>
      </c>
      <c r="C109">
        <v>3220</v>
      </c>
    </row>
    <row r="110" spans="1:6">
      <c r="A110">
        <v>3</v>
      </c>
      <c r="B110">
        <v>1</v>
      </c>
      <c r="C110">
        <v>553</v>
      </c>
    </row>
    <row r="111" spans="1:6">
      <c r="A111">
        <v>3</v>
      </c>
      <c r="B111">
        <v>1</v>
      </c>
      <c r="C111">
        <v>518.5</v>
      </c>
    </row>
    <row r="112" spans="1:6">
      <c r="A112">
        <v>3</v>
      </c>
      <c r="B112">
        <v>1</v>
      </c>
      <c r="C112">
        <v>470.5</v>
      </c>
    </row>
    <row r="113" spans="1:6">
      <c r="A113">
        <v>3</v>
      </c>
      <c r="B113">
        <v>1</v>
      </c>
      <c r="C113">
        <v>6000</v>
      </c>
      <c r="D113" s="94">
        <f>$C$113-SUM($C$114:$C$115)</f>
        <v>350</v>
      </c>
      <c r="E113" t="str">
        <f>IF(D113&gt;=L_recycl,"oui","non")</f>
        <v>non</v>
      </c>
      <c r="F113" s="90">
        <f>D113/C113</f>
        <v>5.8333333333333334E-2</v>
      </c>
    </row>
    <row r="114" spans="1:6">
      <c r="A114">
        <v>3</v>
      </c>
      <c r="B114">
        <v>1</v>
      </c>
      <c r="C114">
        <v>3220</v>
      </c>
    </row>
    <row r="115" spans="1:6">
      <c r="A115">
        <v>3</v>
      </c>
      <c r="B115">
        <v>1</v>
      </c>
      <c r="C115">
        <v>2430</v>
      </c>
    </row>
    <row r="116" spans="1:6">
      <c r="A116">
        <v>3</v>
      </c>
      <c r="B116">
        <v>1</v>
      </c>
      <c r="C116">
        <v>6000</v>
      </c>
      <c r="D116" s="94">
        <f>$C$116-SUM($C$117:$C$118)</f>
        <v>350</v>
      </c>
      <c r="E116" t="str">
        <f>IF(D116&gt;=L_recycl,"oui","non")</f>
        <v>non</v>
      </c>
      <c r="F116" s="90">
        <f>D116/C116</f>
        <v>5.8333333333333334E-2</v>
      </c>
    </row>
    <row r="117" spans="1:6">
      <c r="A117">
        <v>3</v>
      </c>
      <c r="B117">
        <v>1</v>
      </c>
      <c r="C117">
        <v>3220</v>
      </c>
    </row>
    <row r="118" spans="1:6">
      <c r="A118">
        <v>3</v>
      </c>
      <c r="B118">
        <v>1</v>
      </c>
      <c r="C118">
        <v>2430</v>
      </c>
    </row>
    <row r="119" spans="1:6">
      <c r="A119">
        <v>3</v>
      </c>
      <c r="B119">
        <v>1</v>
      </c>
      <c r="C119">
        <v>6000</v>
      </c>
      <c r="D119" s="94">
        <f>$C$119-SUM($C$120:$C$121)</f>
        <v>2420.5</v>
      </c>
      <c r="E119" t="str">
        <f>IF(D119&gt;=L_recycl,"oui","non")</f>
        <v>oui</v>
      </c>
      <c r="F119" s="90">
        <f>D119/C119</f>
        <v>0.40341666666666665</v>
      </c>
    </row>
    <row r="120" spans="1:6">
      <c r="A120">
        <v>3</v>
      </c>
      <c r="B120">
        <v>1</v>
      </c>
      <c r="C120">
        <v>3220</v>
      </c>
    </row>
    <row r="121" spans="1:6">
      <c r="A121">
        <v>3</v>
      </c>
      <c r="B121">
        <v>1</v>
      </c>
      <c r="C121">
        <v>359.5</v>
      </c>
    </row>
    <row r="122" spans="1:6">
      <c r="A122" s="91">
        <v>4</v>
      </c>
      <c r="B122" s="91">
        <v>1</v>
      </c>
      <c r="C122" s="91">
        <v>6000</v>
      </c>
      <c r="D122" s="92">
        <f>$C$122-SUM($C$123:$C$125)</f>
        <v>21.5</v>
      </c>
      <c r="E122" s="91" t="str">
        <f>IF(D122&gt;=L_recycl,"oui","non")</f>
        <v>non</v>
      </c>
      <c r="F122" s="93">
        <f>D122/C122</f>
        <v>3.5833333333333333E-3</v>
      </c>
    </row>
    <row r="123" spans="1:6">
      <c r="A123">
        <v>4</v>
      </c>
      <c r="B123">
        <v>1</v>
      </c>
      <c r="C123">
        <v>4340</v>
      </c>
    </row>
    <row r="124" spans="1:6">
      <c r="A124">
        <v>4</v>
      </c>
      <c r="B124">
        <v>1</v>
      </c>
      <c r="C124">
        <v>1290</v>
      </c>
    </row>
    <row r="125" spans="1:6">
      <c r="A125">
        <v>4</v>
      </c>
      <c r="B125">
        <v>1</v>
      </c>
      <c r="C125">
        <v>348.5</v>
      </c>
    </row>
    <row r="126" spans="1:6">
      <c r="A126">
        <v>4</v>
      </c>
      <c r="B126">
        <v>1</v>
      </c>
      <c r="C126">
        <v>6000</v>
      </c>
      <c r="D126" s="94">
        <f>$C$126-SUM($C$127:$C$129)</f>
        <v>161.5</v>
      </c>
      <c r="E126" t="str">
        <f>IF(D126&gt;=L_recycl,"oui","non")</f>
        <v>non</v>
      </c>
      <c r="F126" s="90">
        <f>D126/C126</f>
        <v>2.6916666666666665E-2</v>
      </c>
    </row>
    <row r="127" spans="1:6">
      <c r="A127">
        <v>4</v>
      </c>
      <c r="B127">
        <v>1</v>
      </c>
      <c r="C127">
        <v>4250</v>
      </c>
    </row>
    <row r="128" spans="1:6">
      <c r="A128">
        <v>4</v>
      </c>
      <c r="B128">
        <v>1</v>
      </c>
      <c r="C128">
        <v>1290</v>
      </c>
    </row>
    <row r="129" spans="1:6">
      <c r="A129">
        <v>4</v>
      </c>
      <c r="B129">
        <v>1</v>
      </c>
      <c r="C129">
        <v>298.5</v>
      </c>
    </row>
    <row r="130" spans="1:6">
      <c r="A130">
        <v>4</v>
      </c>
      <c r="B130">
        <v>1</v>
      </c>
      <c r="C130">
        <v>6000</v>
      </c>
      <c r="D130" s="94">
        <f>$C$130-SUM($C$131:$C$133)</f>
        <v>75.426072000000204</v>
      </c>
      <c r="E130" t="str">
        <f>IF(D130&gt;=L_recycl,"oui","non")</f>
        <v>non</v>
      </c>
      <c r="F130" s="90">
        <f>D130/C130</f>
        <v>1.2571012000000034E-2</v>
      </c>
    </row>
    <row r="131" spans="1:6">
      <c r="A131">
        <v>4</v>
      </c>
      <c r="B131">
        <v>1</v>
      </c>
      <c r="C131">
        <v>2685.7869639999999</v>
      </c>
    </row>
    <row r="132" spans="1:6">
      <c r="A132">
        <v>4</v>
      </c>
      <c r="B132">
        <v>1</v>
      </c>
      <c r="C132">
        <v>2685.7869639999999</v>
      </c>
    </row>
    <row r="133" spans="1:6">
      <c r="A133">
        <v>4</v>
      </c>
      <c r="B133">
        <v>1</v>
      </c>
      <c r="C133">
        <v>553</v>
      </c>
    </row>
    <row r="134" spans="1:6">
      <c r="A134">
        <v>4</v>
      </c>
      <c r="B134">
        <v>1</v>
      </c>
      <c r="C134">
        <v>6000</v>
      </c>
      <c r="D134" s="94">
        <f>$C$134-SUM($C$135:$C$137)</f>
        <v>75.426072000000204</v>
      </c>
      <c r="E134" t="str">
        <f>IF(D134&gt;=L_recycl,"oui","non")</f>
        <v>non</v>
      </c>
      <c r="F134" s="90">
        <f>D134/C134</f>
        <v>1.2571012000000034E-2</v>
      </c>
    </row>
    <row r="135" spans="1:6">
      <c r="A135">
        <v>4</v>
      </c>
      <c r="B135">
        <v>1</v>
      </c>
      <c r="C135">
        <v>2685.7869639999999</v>
      </c>
    </row>
    <row r="136" spans="1:6">
      <c r="A136">
        <v>4</v>
      </c>
      <c r="B136">
        <v>1</v>
      </c>
      <c r="C136">
        <v>2685.7869639999999</v>
      </c>
    </row>
    <row r="137" spans="1:6">
      <c r="A137">
        <v>4</v>
      </c>
      <c r="B137">
        <v>1</v>
      </c>
      <c r="C137">
        <v>553</v>
      </c>
    </row>
    <row r="138" spans="1:6">
      <c r="A138">
        <v>4</v>
      </c>
      <c r="B138">
        <v>1</v>
      </c>
      <c r="C138">
        <v>6000</v>
      </c>
      <c r="D138" s="94">
        <f>$C$138-SUM($C$139:$C$141)</f>
        <v>75.426072000000204</v>
      </c>
      <c r="E138" t="str">
        <f>IF(D138&gt;=L_recycl,"oui","non")</f>
        <v>non</v>
      </c>
      <c r="F138" s="90">
        <f>D138/C138</f>
        <v>1.2571012000000034E-2</v>
      </c>
    </row>
    <row r="139" spans="1:6">
      <c r="A139">
        <v>4</v>
      </c>
      <c r="B139">
        <v>1</v>
      </c>
      <c r="C139">
        <v>2685.7869639999999</v>
      </c>
    </row>
    <row r="140" spans="1:6">
      <c r="A140">
        <v>4</v>
      </c>
      <c r="B140">
        <v>1</v>
      </c>
      <c r="C140">
        <v>2685.7869639999999</v>
      </c>
    </row>
    <row r="141" spans="1:6">
      <c r="A141">
        <v>4</v>
      </c>
      <c r="B141">
        <v>1</v>
      </c>
      <c r="C141">
        <v>553</v>
      </c>
    </row>
    <row r="142" spans="1:6">
      <c r="A142">
        <v>4</v>
      </c>
      <c r="B142">
        <v>1</v>
      </c>
      <c r="C142">
        <v>6000</v>
      </c>
      <c r="D142" s="94">
        <f>$C$142-SUM($C$143:$C$144)</f>
        <v>628.4260720000002</v>
      </c>
      <c r="E142" t="str">
        <f>IF(D142&gt;=L_recycl,"oui","non")</f>
        <v>non</v>
      </c>
      <c r="F142" s="90">
        <f>D142/C142</f>
        <v>0.10473767866666669</v>
      </c>
    </row>
    <row r="143" spans="1:6">
      <c r="A143">
        <v>4</v>
      </c>
      <c r="B143">
        <v>1</v>
      </c>
      <c r="C143">
        <v>2685.7869639999999</v>
      </c>
    </row>
    <row r="144" spans="1:6">
      <c r="A144">
        <v>4</v>
      </c>
      <c r="B144">
        <v>1</v>
      </c>
      <c r="C144">
        <v>2685.7869639999999</v>
      </c>
    </row>
    <row r="145" spans="1:6">
      <c r="A145">
        <v>4</v>
      </c>
      <c r="B145">
        <v>1</v>
      </c>
      <c r="C145">
        <v>6000</v>
      </c>
      <c r="D145" s="94">
        <f>$C$145-SUM($C$146:$C$147)</f>
        <v>628.4260720000002</v>
      </c>
      <c r="E145" t="str">
        <f>IF(D145&gt;=L_recycl,"oui","non")</f>
        <v>non</v>
      </c>
      <c r="F145" s="90">
        <f>D145/C145</f>
        <v>0.10473767866666669</v>
      </c>
    </row>
    <row r="146" spans="1:6">
      <c r="A146">
        <v>4</v>
      </c>
      <c r="B146">
        <v>1</v>
      </c>
      <c r="C146">
        <v>2685.7869639999999</v>
      </c>
    </row>
    <row r="147" spans="1:6">
      <c r="A147">
        <v>4</v>
      </c>
      <c r="B147">
        <v>1</v>
      </c>
      <c r="C147">
        <v>2685.7869639999999</v>
      </c>
    </row>
    <row r="148" spans="1:6">
      <c r="A148">
        <v>4</v>
      </c>
      <c r="B148">
        <v>1</v>
      </c>
      <c r="C148">
        <v>6000</v>
      </c>
      <c r="D148" s="94">
        <f>$C$148-SUM($C$149:$C$150)</f>
        <v>628.4260720000002</v>
      </c>
      <c r="E148" t="str">
        <f>IF(D148&gt;=L_recycl,"oui","non")</f>
        <v>non</v>
      </c>
      <c r="F148" s="90">
        <f>D148/C148</f>
        <v>0.10473767866666669</v>
      </c>
    </row>
    <row r="149" spans="1:6">
      <c r="A149">
        <v>4</v>
      </c>
      <c r="B149">
        <v>1</v>
      </c>
      <c r="C149">
        <v>2685.7869639999999</v>
      </c>
    </row>
    <row r="150" spans="1:6">
      <c r="A150">
        <v>4</v>
      </c>
      <c r="B150">
        <v>1</v>
      </c>
      <c r="C150">
        <v>2685.7869639999999</v>
      </c>
    </row>
    <row r="151" spans="1:6">
      <c r="A151">
        <v>4</v>
      </c>
      <c r="B151">
        <v>1</v>
      </c>
      <c r="C151">
        <v>6000</v>
      </c>
      <c r="D151" s="94">
        <f>$C$151-SUM($C$152:$C$154)</f>
        <v>43.426072000000204</v>
      </c>
      <c r="E151" t="str">
        <f>IF(D151&gt;=L_recycl,"oui","non")</f>
        <v>non</v>
      </c>
      <c r="F151" s="90">
        <f>D151/C151</f>
        <v>7.237678666666701E-3</v>
      </c>
    </row>
    <row r="152" spans="1:6">
      <c r="A152">
        <v>4</v>
      </c>
      <c r="B152">
        <v>1</v>
      </c>
      <c r="C152">
        <v>2495.7869639999999</v>
      </c>
    </row>
    <row r="153" spans="1:6">
      <c r="A153">
        <v>4</v>
      </c>
      <c r="B153">
        <v>1</v>
      </c>
      <c r="C153">
        <v>2495.7869639999999</v>
      </c>
    </row>
    <row r="154" spans="1:6">
      <c r="A154">
        <v>4</v>
      </c>
      <c r="B154">
        <v>1</v>
      </c>
      <c r="C154">
        <v>965</v>
      </c>
    </row>
    <row r="155" spans="1:6">
      <c r="A155">
        <v>4</v>
      </c>
      <c r="B155">
        <v>1</v>
      </c>
      <c r="C155">
        <v>6000</v>
      </c>
      <c r="D155" s="94">
        <f>$C$155-SUM($C$156:$C$158)</f>
        <v>193.4260720000002</v>
      </c>
      <c r="E155" t="str">
        <f>IF(D155&gt;=L_recycl,"oui","non")</f>
        <v>non</v>
      </c>
      <c r="F155" s="90">
        <f>D155/C155</f>
        <v>3.22376786666667E-2</v>
      </c>
    </row>
    <row r="156" spans="1:6">
      <c r="A156">
        <v>4</v>
      </c>
      <c r="B156">
        <v>1</v>
      </c>
      <c r="C156">
        <v>2420.7869639999999</v>
      </c>
    </row>
    <row r="157" spans="1:6">
      <c r="A157">
        <v>4</v>
      </c>
      <c r="B157">
        <v>1</v>
      </c>
      <c r="C157">
        <v>2420.7869639999999</v>
      </c>
    </row>
    <row r="158" spans="1:6">
      <c r="A158">
        <v>4</v>
      </c>
      <c r="B158">
        <v>1</v>
      </c>
      <c r="C158">
        <v>965</v>
      </c>
    </row>
    <row r="159" spans="1:6">
      <c r="A159" s="91">
        <v>5</v>
      </c>
      <c r="B159" s="91">
        <v>1</v>
      </c>
      <c r="C159" s="91">
        <v>6000</v>
      </c>
      <c r="D159" s="92">
        <f>$C$159-SUM($C$160:$C$161)</f>
        <v>414.94989299999997</v>
      </c>
      <c r="E159" s="91" t="str">
        <f>IF(D159&gt;=L_recycl,"oui","non")</f>
        <v>non</v>
      </c>
      <c r="F159" s="93">
        <f>D159/C159</f>
        <v>6.9158315499999998E-2</v>
      </c>
    </row>
    <row r="160" spans="1:6">
      <c r="A160">
        <v>5</v>
      </c>
      <c r="B160">
        <v>1</v>
      </c>
      <c r="C160">
        <v>2802.4569390000001</v>
      </c>
    </row>
    <row r="161" spans="1:6">
      <c r="A161">
        <v>5</v>
      </c>
      <c r="B161">
        <v>1</v>
      </c>
      <c r="C161">
        <v>2782.5931679999999</v>
      </c>
    </row>
    <row r="162" spans="1:6">
      <c r="A162">
        <v>5</v>
      </c>
      <c r="B162">
        <v>1</v>
      </c>
      <c r="C162">
        <v>6000</v>
      </c>
      <c r="D162" s="94">
        <f>$C$162-SUM($C$163:$C$164)</f>
        <v>558.78989299999921</v>
      </c>
      <c r="E162" t="str">
        <f>IF(D162&gt;=L_recycl,"oui","non")</f>
        <v>non</v>
      </c>
      <c r="F162" s="90">
        <f>D162/C162</f>
        <v>9.3131648833333205E-2</v>
      </c>
    </row>
    <row r="163" spans="1:6">
      <c r="A163">
        <v>5</v>
      </c>
      <c r="B163">
        <v>1</v>
      </c>
      <c r="C163">
        <v>2734.7531680000002</v>
      </c>
    </row>
    <row r="164" spans="1:6">
      <c r="A164">
        <v>5</v>
      </c>
      <c r="B164">
        <v>1</v>
      </c>
      <c r="C164">
        <v>2706.4569390000001</v>
      </c>
    </row>
    <row r="165" spans="1:6">
      <c r="A165">
        <v>5</v>
      </c>
      <c r="B165">
        <v>1</v>
      </c>
      <c r="C165">
        <v>1480.5</v>
      </c>
      <c r="D165" s="94">
        <f>$C$165-SUM($C$166)</f>
        <v>227.92235400000004</v>
      </c>
      <c r="E165" t="str">
        <f>IF(D165&gt;=L_recycl,"oui","non")</f>
        <v>non</v>
      </c>
      <c r="F165" s="90">
        <f>D165/C165</f>
        <v>0.1539495805471125</v>
      </c>
    </row>
    <row r="166" spans="1:6">
      <c r="A166">
        <v>5</v>
      </c>
      <c r="B166">
        <v>1</v>
      </c>
      <c r="C166">
        <v>1252.577646</v>
      </c>
    </row>
    <row r="167" spans="1:6">
      <c r="A167" s="91">
        <v>6</v>
      </c>
      <c r="B167" s="91">
        <v>1</v>
      </c>
      <c r="C167" s="91">
        <v>6000</v>
      </c>
      <c r="D167" s="92">
        <f>$C$167-SUM($C$168)</f>
        <v>181.5</v>
      </c>
      <c r="E167" s="91" t="str">
        <f>IF(D167&gt;=L_recycl,"oui","non")</f>
        <v>non</v>
      </c>
      <c r="F167" s="93">
        <f>D167/C167</f>
        <v>3.0249999999999999E-2</v>
      </c>
    </row>
    <row r="168" spans="1:6">
      <c r="A168">
        <v>6</v>
      </c>
      <c r="B168">
        <v>1</v>
      </c>
      <c r="C168">
        <v>5818.5</v>
      </c>
    </row>
    <row r="169" spans="1:6">
      <c r="A169">
        <v>6</v>
      </c>
      <c r="B169">
        <v>1</v>
      </c>
      <c r="C169">
        <v>6000</v>
      </c>
      <c r="D169" s="94">
        <f>$C$169-SUM($C$170)</f>
        <v>181.5</v>
      </c>
      <c r="E169" t="str">
        <f>IF(D169&gt;=L_recycl,"oui","non")</f>
        <v>non</v>
      </c>
      <c r="F169" s="90">
        <f>D169/C169</f>
        <v>3.0249999999999999E-2</v>
      </c>
    </row>
    <row r="170" spans="1:6">
      <c r="A170">
        <v>6</v>
      </c>
      <c r="B170">
        <v>1</v>
      </c>
      <c r="C170">
        <v>5818.5</v>
      </c>
    </row>
    <row r="171" spans="1:6">
      <c r="A171">
        <v>6</v>
      </c>
      <c r="B171">
        <v>1</v>
      </c>
      <c r="C171">
        <v>6000</v>
      </c>
      <c r="D171" s="94">
        <f>$C$171-SUM($C$172:$C$173)</f>
        <v>7.2555210000000443</v>
      </c>
      <c r="E171" t="str">
        <f>IF(D171&gt;=L_recycl,"oui","non")</f>
        <v>non</v>
      </c>
      <c r="F171" s="90">
        <f>D171/C171</f>
        <v>1.2092535000000073E-3</v>
      </c>
    </row>
    <row r="172" spans="1:6">
      <c r="A172">
        <v>6</v>
      </c>
      <c r="B172">
        <v>1</v>
      </c>
      <c r="C172">
        <v>3190</v>
      </c>
    </row>
    <row r="173" spans="1:6">
      <c r="A173">
        <v>6</v>
      </c>
      <c r="B173">
        <v>1</v>
      </c>
      <c r="C173">
        <v>2802.744479</v>
      </c>
    </row>
    <row r="174" spans="1:6">
      <c r="A174">
        <v>6</v>
      </c>
      <c r="B174">
        <v>1</v>
      </c>
      <c r="C174">
        <v>6000</v>
      </c>
      <c r="D174" s="94">
        <f>$C$174-SUM($C$175:$C$176)</f>
        <v>7.2555210000000443</v>
      </c>
      <c r="E174" t="str">
        <f>IF(D174&gt;=L_recycl,"oui","non")</f>
        <v>non</v>
      </c>
      <c r="F174" s="90">
        <f>D174/C174</f>
        <v>1.2092535000000073E-3</v>
      </c>
    </row>
    <row r="175" spans="1:6">
      <c r="A175">
        <v>6</v>
      </c>
      <c r="B175">
        <v>1</v>
      </c>
      <c r="C175">
        <v>3190</v>
      </c>
    </row>
    <row r="176" spans="1:6">
      <c r="A176">
        <v>6</v>
      </c>
      <c r="B176">
        <v>1</v>
      </c>
      <c r="C176">
        <v>2802.744479</v>
      </c>
    </row>
    <row r="177" spans="1:6">
      <c r="A177">
        <v>6</v>
      </c>
      <c r="B177">
        <v>1</v>
      </c>
      <c r="C177">
        <v>6000</v>
      </c>
      <c r="D177" s="94">
        <f>$C$177-SUM($C$178:$C$180)</f>
        <v>66.766563000000133</v>
      </c>
      <c r="E177" t="str">
        <f>IF(D177&gt;=L_recycl,"oui","non")</f>
        <v>non</v>
      </c>
      <c r="F177" s="90">
        <f>D177/C177</f>
        <v>1.1127760500000023E-2</v>
      </c>
    </row>
    <row r="178" spans="1:6">
      <c r="A178">
        <v>6</v>
      </c>
      <c r="B178">
        <v>1</v>
      </c>
      <c r="C178">
        <v>2802.744479</v>
      </c>
    </row>
    <row r="179" spans="1:6">
      <c r="A179">
        <v>6</v>
      </c>
      <c r="B179">
        <v>1</v>
      </c>
      <c r="C179">
        <v>2802.744479</v>
      </c>
    </row>
    <row r="180" spans="1:6">
      <c r="A180">
        <v>6</v>
      </c>
      <c r="B180">
        <v>1</v>
      </c>
      <c r="C180">
        <v>327.74447900000001</v>
      </c>
    </row>
    <row r="181" spans="1:6">
      <c r="A181">
        <v>6</v>
      </c>
      <c r="B181">
        <v>1</v>
      </c>
      <c r="C181">
        <v>6000</v>
      </c>
      <c r="D181" s="94">
        <f>$C$181-SUM($C$182:$C$184)</f>
        <v>66.766563000000133</v>
      </c>
      <c r="E181" t="str">
        <f>IF(D181&gt;=L_recycl,"oui","non")</f>
        <v>non</v>
      </c>
      <c r="F181" s="90">
        <f>D181/C181</f>
        <v>1.1127760500000023E-2</v>
      </c>
    </row>
    <row r="182" spans="1:6">
      <c r="A182">
        <v>6</v>
      </c>
      <c r="B182">
        <v>1</v>
      </c>
      <c r="C182">
        <v>2802.744479</v>
      </c>
    </row>
    <row r="183" spans="1:6">
      <c r="A183">
        <v>6</v>
      </c>
      <c r="B183">
        <v>1</v>
      </c>
      <c r="C183">
        <v>2802.744479</v>
      </c>
    </row>
    <row r="184" spans="1:6">
      <c r="A184">
        <v>6</v>
      </c>
      <c r="B184">
        <v>1</v>
      </c>
      <c r="C184">
        <v>327.74447900000001</v>
      </c>
    </row>
    <row r="185" spans="1:6">
      <c r="A185">
        <v>6</v>
      </c>
      <c r="B185">
        <v>1</v>
      </c>
      <c r="C185">
        <v>6000</v>
      </c>
      <c r="D185" s="94">
        <f>$C$185-SUM($C$186:$C$187)</f>
        <v>394.51104200000009</v>
      </c>
      <c r="E185" t="str">
        <f>IF(D185&gt;=L_recycl,"oui","non")</f>
        <v>non</v>
      </c>
      <c r="F185" s="90">
        <f>D185/C185</f>
        <v>6.5751840333333353E-2</v>
      </c>
    </row>
    <row r="186" spans="1:6">
      <c r="A186">
        <v>6</v>
      </c>
      <c r="B186">
        <v>1</v>
      </c>
      <c r="C186">
        <v>2802.744479</v>
      </c>
    </row>
    <row r="187" spans="1:6">
      <c r="A187">
        <v>6</v>
      </c>
      <c r="B187">
        <v>1</v>
      </c>
      <c r="C187">
        <v>2802.744479</v>
      </c>
    </row>
    <row r="188" spans="1:6">
      <c r="A188">
        <v>6</v>
      </c>
      <c r="B188">
        <v>1</v>
      </c>
      <c r="C188">
        <v>6000</v>
      </c>
      <c r="D188" s="94">
        <f>$C$188-SUM($C$189:$C$190)</f>
        <v>767.25552100000004</v>
      </c>
      <c r="E188" t="str">
        <f>IF(D188&gt;=L_recycl,"oui","non")</f>
        <v>oui</v>
      </c>
      <c r="F188" s="90">
        <f>D188/C188</f>
        <v>0.12787592016666668</v>
      </c>
    </row>
    <row r="189" spans="1:6">
      <c r="A189">
        <v>6</v>
      </c>
      <c r="B189">
        <v>1</v>
      </c>
      <c r="C189">
        <v>2802.744479</v>
      </c>
    </row>
    <row r="190" spans="1:6">
      <c r="A190">
        <v>6</v>
      </c>
      <c r="B190">
        <v>1</v>
      </c>
      <c r="C190">
        <v>2430</v>
      </c>
    </row>
    <row r="191" spans="1:6">
      <c r="A191">
        <v>6</v>
      </c>
      <c r="B191">
        <v>1</v>
      </c>
      <c r="C191">
        <v>6000</v>
      </c>
      <c r="D191" s="94">
        <f>$C$191-SUM($C$192:$C$193)</f>
        <v>1140</v>
      </c>
      <c r="E191" t="str">
        <f>IF(D191&gt;=L_recycl,"oui","non")</f>
        <v>oui</v>
      </c>
      <c r="F191" s="90">
        <f>D191/C191</f>
        <v>0.19</v>
      </c>
    </row>
    <row r="192" spans="1:6">
      <c r="A192">
        <v>6</v>
      </c>
      <c r="B192">
        <v>1</v>
      </c>
      <c r="C192">
        <v>2430</v>
      </c>
    </row>
    <row r="193" spans="1:6">
      <c r="A193">
        <v>6</v>
      </c>
      <c r="B193">
        <v>1</v>
      </c>
      <c r="C193">
        <v>2430</v>
      </c>
    </row>
    <row r="194" spans="1:6">
      <c r="A194">
        <v>6</v>
      </c>
      <c r="B194">
        <v>1</v>
      </c>
      <c r="C194">
        <v>6000</v>
      </c>
      <c r="D194" s="94">
        <f>$C$194-SUM($C$195:$C$196)</f>
        <v>2280</v>
      </c>
      <c r="E194" t="str">
        <f>IF(D194&gt;=L_recycl,"oui","non")</f>
        <v>oui</v>
      </c>
      <c r="F194" s="90">
        <f>D194/C194</f>
        <v>0.38</v>
      </c>
    </row>
    <row r="195" spans="1:6">
      <c r="A195">
        <v>6</v>
      </c>
      <c r="B195">
        <v>1</v>
      </c>
      <c r="C195">
        <v>2430</v>
      </c>
    </row>
    <row r="196" spans="1:6">
      <c r="A196">
        <v>6</v>
      </c>
      <c r="B196">
        <v>1</v>
      </c>
      <c r="C196">
        <v>1290</v>
      </c>
    </row>
    <row r="197" spans="1:6">
      <c r="A197" s="91">
        <v>7</v>
      </c>
      <c r="B197" s="91">
        <v>1</v>
      </c>
      <c r="C197" s="91">
        <v>6000</v>
      </c>
      <c r="D197" s="92">
        <f>$C$197-SUM($C$198:$C$199)</f>
        <v>395.22989299999972</v>
      </c>
      <c r="E197" s="91" t="str">
        <f>IF(D197&gt;=L_recycl,"oui","non")</f>
        <v>non</v>
      </c>
      <c r="F197" s="93">
        <f>D197/C197</f>
        <v>6.5871648833333282E-2</v>
      </c>
    </row>
    <row r="198" spans="1:6">
      <c r="A198">
        <v>7</v>
      </c>
      <c r="B198">
        <v>1</v>
      </c>
      <c r="C198">
        <v>2802.4569390000001</v>
      </c>
    </row>
    <row r="199" spans="1:6">
      <c r="A199">
        <v>7</v>
      </c>
      <c r="B199">
        <v>1</v>
      </c>
      <c r="C199">
        <v>2802.3131680000001</v>
      </c>
    </row>
    <row r="200" spans="1:6">
      <c r="A200">
        <v>7</v>
      </c>
      <c r="B200">
        <v>1</v>
      </c>
      <c r="C200">
        <v>6000</v>
      </c>
      <c r="D200" s="94">
        <f>$C$200-SUM($C$201:$C$202)</f>
        <v>482.65366399999948</v>
      </c>
      <c r="E200" t="str">
        <f>IF(D200&gt;=L_recycl,"oui","non")</f>
        <v>non</v>
      </c>
      <c r="F200" s="90">
        <f>D200/C200</f>
        <v>8.0442277333333242E-2</v>
      </c>
    </row>
    <row r="201" spans="1:6">
      <c r="A201">
        <v>7</v>
      </c>
      <c r="B201">
        <v>1</v>
      </c>
      <c r="C201">
        <v>2782.5931679999999</v>
      </c>
    </row>
    <row r="202" spans="1:6">
      <c r="A202">
        <v>7</v>
      </c>
      <c r="B202">
        <v>1</v>
      </c>
      <c r="C202">
        <v>2734.7531680000002</v>
      </c>
    </row>
    <row r="203" spans="1:6">
      <c r="A203">
        <v>7</v>
      </c>
      <c r="B203">
        <v>1</v>
      </c>
      <c r="C203">
        <v>6000</v>
      </c>
      <c r="D203" s="94">
        <f>$C$203-SUM($C$204:$C$205)</f>
        <v>2041.1091859999997</v>
      </c>
      <c r="E203" t="str">
        <f>IF(D203&gt;=L_recycl,"oui","non")</f>
        <v>oui</v>
      </c>
      <c r="F203" s="90">
        <f>D203/C203</f>
        <v>0.34018486433333328</v>
      </c>
    </row>
    <row r="204" spans="1:6">
      <c r="A204">
        <v>7</v>
      </c>
      <c r="B204">
        <v>1</v>
      </c>
      <c r="C204">
        <v>2706.3131680000001</v>
      </c>
    </row>
    <row r="205" spans="1:6">
      <c r="A205">
        <v>7</v>
      </c>
      <c r="B205">
        <v>1</v>
      </c>
      <c r="C205">
        <v>1252.577646</v>
      </c>
    </row>
    <row r="206" spans="1:6">
      <c r="A206" s="91">
        <v>8</v>
      </c>
      <c r="B206" s="91">
        <v>1</v>
      </c>
      <c r="C206" s="91">
        <v>6000</v>
      </c>
      <c r="D206" s="92">
        <f>$C$206-SUM($C$207:$C$208)</f>
        <v>47.713036000000102</v>
      </c>
      <c r="E206" s="91" t="str">
        <f>IF(D206&gt;=L_recycl,"oui","non")</f>
        <v>non</v>
      </c>
      <c r="F206" s="93">
        <f>D206/C206</f>
        <v>7.9521726666666841E-3</v>
      </c>
    </row>
    <row r="207" spans="1:6">
      <c r="A207">
        <v>8</v>
      </c>
      <c r="B207">
        <v>1</v>
      </c>
      <c r="C207">
        <v>3501.5</v>
      </c>
    </row>
    <row r="208" spans="1:6">
      <c r="A208">
        <v>8</v>
      </c>
      <c r="B208">
        <v>1</v>
      </c>
      <c r="C208">
        <v>2450.7869639999999</v>
      </c>
    </row>
    <row r="209" spans="1:6">
      <c r="A209">
        <v>8</v>
      </c>
      <c r="B209">
        <v>1</v>
      </c>
      <c r="C209">
        <v>6000</v>
      </c>
      <c r="D209" s="94">
        <f>$C$209-SUM($C$210:$C$211)</f>
        <v>180.2130360000001</v>
      </c>
      <c r="E209" t="str">
        <f>IF(D209&gt;=L_recycl,"oui","non")</f>
        <v>non</v>
      </c>
      <c r="F209" s="90">
        <f>D209/C209</f>
        <v>3.0035506000000017E-2</v>
      </c>
    </row>
    <row r="210" spans="1:6">
      <c r="A210">
        <v>8</v>
      </c>
      <c r="B210">
        <v>1</v>
      </c>
      <c r="C210">
        <v>3369</v>
      </c>
    </row>
    <row r="211" spans="1:6">
      <c r="A211">
        <v>8</v>
      </c>
      <c r="B211">
        <v>1</v>
      </c>
      <c r="C211">
        <v>2450.7869639999999</v>
      </c>
    </row>
    <row r="212" spans="1:6">
      <c r="A212">
        <v>8</v>
      </c>
      <c r="B212">
        <v>1</v>
      </c>
      <c r="C212">
        <v>6000</v>
      </c>
      <c r="D212" s="94">
        <f>$C$212-SUM($C$213:$C$215)</f>
        <v>70.426072000000204</v>
      </c>
      <c r="E212" t="str">
        <f>IF(D212&gt;=L_recycl,"oui","non")</f>
        <v>non</v>
      </c>
      <c r="F212" s="90">
        <f>D212/C212</f>
        <v>1.1737678666666701E-2</v>
      </c>
    </row>
    <row r="213" spans="1:6">
      <c r="A213">
        <v>8</v>
      </c>
      <c r="B213">
        <v>1</v>
      </c>
      <c r="C213">
        <v>2685.7869639999999</v>
      </c>
    </row>
    <row r="214" spans="1:6">
      <c r="A214">
        <v>8</v>
      </c>
      <c r="B214">
        <v>1</v>
      </c>
      <c r="C214">
        <v>2685.7869639999999</v>
      </c>
    </row>
    <row r="215" spans="1:6">
      <c r="A215">
        <v>8</v>
      </c>
      <c r="B215">
        <v>1</v>
      </c>
      <c r="C215">
        <v>558</v>
      </c>
    </row>
    <row r="216" spans="1:6">
      <c r="A216">
        <v>8</v>
      </c>
      <c r="B216">
        <v>1</v>
      </c>
      <c r="C216">
        <v>6000</v>
      </c>
      <c r="D216" s="94">
        <f>$C$216-SUM($C$217:$C$220)</f>
        <v>26.426072000000204</v>
      </c>
      <c r="E216" t="str">
        <f>IF(D216&gt;=L_recycl,"oui","non")</f>
        <v>non</v>
      </c>
      <c r="F216" s="90">
        <f>D216/C216</f>
        <v>4.4043453333333675E-3</v>
      </c>
    </row>
    <row r="217" spans="1:6">
      <c r="A217">
        <v>8</v>
      </c>
      <c r="B217">
        <v>1</v>
      </c>
      <c r="C217">
        <v>2685.7869639999999</v>
      </c>
    </row>
    <row r="218" spans="1:6">
      <c r="A218">
        <v>8</v>
      </c>
      <c r="B218">
        <v>1</v>
      </c>
      <c r="C218">
        <v>2685.7869639999999</v>
      </c>
    </row>
    <row r="219" spans="1:6">
      <c r="A219">
        <v>8</v>
      </c>
      <c r="B219">
        <v>1</v>
      </c>
      <c r="C219">
        <v>412</v>
      </c>
    </row>
    <row r="220" spans="1:6">
      <c r="A220">
        <v>8</v>
      </c>
      <c r="B220">
        <v>1</v>
      </c>
      <c r="C220">
        <v>190</v>
      </c>
    </row>
    <row r="221" spans="1:6">
      <c r="A221">
        <v>8</v>
      </c>
      <c r="B221">
        <v>1</v>
      </c>
      <c r="C221">
        <v>6000</v>
      </c>
      <c r="D221" s="94">
        <f>$C$221-SUM($C$222:$C$223)</f>
        <v>863.4260720000002</v>
      </c>
      <c r="E221" t="str">
        <f>IF(D221&gt;=L_recycl,"oui","non")</f>
        <v>oui</v>
      </c>
      <c r="F221" s="90">
        <f>D221/C221</f>
        <v>0.14390434533333338</v>
      </c>
    </row>
    <row r="222" spans="1:6">
      <c r="A222">
        <v>8</v>
      </c>
      <c r="B222">
        <v>1</v>
      </c>
      <c r="C222">
        <v>2685.7869639999999</v>
      </c>
    </row>
    <row r="223" spans="1:6">
      <c r="A223">
        <v>8</v>
      </c>
      <c r="B223">
        <v>1</v>
      </c>
      <c r="C223">
        <v>2450.7869639999999</v>
      </c>
    </row>
    <row r="224" spans="1:6">
      <c r="A224">
        <v>8</v>
      </c>
      <c r="B224">
        <v>1</v>
      </c>
      <c r="C224">
        <v>6000</v>
      </c>
      <c r="D224" s="94">
        <f>$C$224-SUM($C$225:$C$226)</f>
        <v>1158.4260720000002</v>
      </c>
      <c r="E224" t="str">
        <f>IF(D224&gt;=L_recycl,"oui","non")</f>
        <v>oui</v>
      </c>
      <c r="F224" s="90">
        <f>D224/C224</f>
        <v>0.19307101200000004</v>
      </c>
    </row>
    <row r="225" spans="1:6">
      <c r="A225">
        <v>8</v>
      </c>
      <c r="B225">
        <v>1</v>
      </c>
      <c r="C225">
        <v>2420.7869639999999</v>
      </c>
    </row>
    <row r="226" spans="1:6">
      <c r="A226">
        <v>8</v>
      </c>
      <c r="B226">
        <v>1</v>
      </c>
      <c r="C226">
        <v>2420.7869639999999</v>
      </c>
    </row>
    <row r="227" spans="1:6">
      <c r="A227">
        <v>8</v>
      </c>
      <c r="B227">
        <v>1</v>
      </c>
      <c r="C227">
        <v>2420.5</v>
      </c>
      <c r="D227" s="94">
        <f>$C$227-SUM($C$228)</f>
        <v>140.5</v>
      </c>
      <c r="E227" t="str">
        <f>IF(D227&gt;=L_recycl,"oui","non")</f>
        <v>non</v>
      </c>
      <c r="F227" s="90">
        <f>D227/C227</f>
        <v>5.8045858293740961E-2</v>
      </c>
    </row>
    <row r="228" spans="1:6">
      <c r="A228">
        <v>8</v>
      </c>
      <c r="B228">
        <v>1</v>
      </c>
      <c r="C228">
        <v>2280</v>
      </c>
    </row>
    <row r="229" spans="1:6">
      <c r="A229">
        <v>8</v>
      </c>
      <c r="B229">
        <v>1</v>
      </c>
      <c r="C229">
        <v>6000</v>
      </c>
      <c r="D229" s="94">
        <f>$C$229-SUM($C$230:$C$232)</f>
        <v>265</v>
      </c>
      <c r="E229" t="str">
        <f>IF(D229&gt;=L_recycl,"oui","non")</f>
        <v>non</v>
      </c>
      <c r="F229" s="90">
        <f>D229/C229</f>
        <v>4.4166666666666667E-2</v>
      </c>
    </row>
    <row r="230" spans="1:6">
      <c r="A230">
        <v>8</v>
      </c>
      <c r="B230">
        <v>1</v>
      </c>
      <c r="C230">
        <v>2280</v>
      </c>
    </row>
    <row r="231" spans="1:6">
      <c r="A231">
        <v>8</v>
      </c>
      <c r="B231">
        <v>1</v>
      </c>
      <c r="C231">
        <v>2190</v>
      </c>
    </row>
    <row r="232" spans="1:6">
      <c r="A232">
        <v>8</v>
      </c>
      <c r="B232">
        <v>1</v>
      </c>
      <c r="C232">
        <v>1265</v>
      </c>
    </row>
    <row r="233" spans="1:6">
      <c r="A233">
        <v>8</v>
      </c>
      <c r="B233">
        <v>1</v>
      </c>
      <c r="C233">
        <v>1880</v>
      </c>
      <c r="D233" s="94">
        <f>$C$233-SUM($C$234)</f>
        <v>615</v>
      </c>
      <c r="E233" t="str">
        <f>IF(D233&gt;=L_recycl,"oui","non")</f>
        <v>non</v>
      </c>
      <c r="F233" s="90">
        <f>D233/C233</f>
        <v>0.3271276595744681</v>
      </c>
    </row>
    <row r="234" spans="1:6">
      <c r="A234">
        <v>8</v>
      </c>
      <c r="B234">
        <v>1</v>
      </c>
      <c r="C234">
        <v>1265</v>
      </c>
    </row>
  </sheetData>
  <mergeCells count="1">
    <mergeCell ref="C2:F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Listings</vt:lpstr>
      <vt:lpstr>Synthèse</vt:lpstr>
      <vt:lpstr>SyntheseSimple</vt:lpstr>
      <vt:lpstr>L_ends</vt:lpstr>
      <vt:lpstr>L_recycl</vt:lpstr>
      <vt:lpstr>L_saw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Sourgen</dc:creator>
  <cp:lastModifiedBy>Gaspard Sourgen</cp:lastModifiedBy>
  <dcterms:created xsi:type="dcterms:W3CDTF">2024-09-06T12:49:57Z</dcterms:created>
  <dcterms:modified xsi:type="dcterms:W3CDTF">2024-09-06T15:43:06Z</dcterms:modified>
</cp:coreProperties>
</file>