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ockh\Desktop\"/>
    </mc:Choice>
  </mc:AlternateContent>
  <xr:revisionPtr revIDLastSave="0" documentId="13_ncr:1_{4BC90043-9B83-443C-9D14-93F98A8B3644}" xr6:coauthVersionLast="47" xr6:coauthVersionMax="47" xr10:uidLastSave="{00000000-0000-0000-0000-000000000000}"/>
  <bookViews>
    <workbookView xWindow="-120" yWindow="-120" windowWidth="29040" windowHeight="15720" xr2:uid="{82B424EA-02E5-4994-8EF7-980D5A7CC099}"/>
  </bookViews>
  <sheets>
    <sheet name="Budget mensuel - 08.24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L11" i="1"/>
  <c r="L12" i="1"/>
  <c r="L13" i="1"/>
  <c r="L14" i="1"/>
  <c r="L15" i="1"/>
  <c r="L16" i="1"/>
  <c r="L17" i="1"/>
  <c r="L18" i="1"/>
  <c r="L19" i="1"/>
  <c r="L20" i="1"/>
  <c r="L21" i="1"/>
  <c r="L10" i="1"/>
  <c r="H11" i="1"/>
  <c r="H12" i="1"/>
  <c r="H13" i="1"/>
  <c r="H14" i="1"/>
  <c r="H15" i="1"/>
  <c r="H16" i="1"/>
  <c r="H17" i="1"/>
  <c r="H18" i="1"/>
  <c r="H19" i="1"/>
  <c r="H20" i="1"/>
  <c r="H21" i="1"/>
  <c r="H22" i="1"/>
  <c r="T36" i="1" l="1"/>
  <c r="P14" i="1"/>
  <c r="O14" i="1"/>
  <c r="C13" i="1" s="1"/>
  <c r="L22" i="1"/>
  <c r="K22" i="1"/>
  <c r="C12" i="1" s="1"/>
  <c r="G32" i="1"/>
  <c r="C11" i="1" s="1"/>
  <c r="D32" i="1"/>
  <c r="C32" i="1"/>
  <c r="C14" i="1" s="1"/>
  <c r="D23" i="1"/>
  <c r="C23" i="1"/>
  <c r="D15" i="1"/>
  <c r="H32" i="1" l="1"/>
  <c r="C15" i="1"/>
</calcChain>
</file>

<file path=xl/sharedStrings.xml><?xml version="1.0" encoding="utf-8"?>
<sst xmlns="http://schemas.openxmlformats.org/spreadsheetml/2006/main" count="115" uniqueCount="47">
  <si>
    <t>Mon budget mensuel</t>
  </si>
  <si>
    <t xml:space="preserve">Août </t>
  </si>
  <si>
    <t>Récapitulatif</t>
  </si>
  <si>
    <t>Ressources</t>
  </si>
  <si>
    <t>Dépenses variables</t>
  </si>
  <si>
    <t xml:space="preserve">Budget </t>
  </si>
  <si>
    <t>Réel</t>
  </si>
  <si>
    <t>Total</t>
  </si>
  <si>
    <t>Salaire</t>
  </si>
  <si>
    <t>Indemnité vélo</t>
  </si>
  <si>
    <t>Remboursements</t>
  </si>
  <si>
    <t>Epargne</t>
  </si>
  <si>
    <t>Dépenses fixes</t>
  </si>
  <si>
    <t>Epargne maison</t>
  </si>
  <si>
    <t>Epargne voiture</t>
  </si>
  <si>
    <t>Epargne autre</t>
  </si>
  <si>
    <t>Loyer</t>
  </si>
  <si>
    <t>Provision gaz</t>
  </si>
  <si>
    <t>Electricité</t>
  </si>
  <si>
    <t>Eau</t>
  </si>
  <si>
    <t>Dépenses annuelles</t>
  </si>
  <si>
    <t>Internet</t>
  </si>
  <si>
    <t>GSM</t>
  </si>
  <si>
    <t>Mutuelle</t>
  </si>
  <si>
    <t>Assurance voiture</t>
  </si>
  <si>
    <t>Netflix</t>
  </si>
  <si>
    <t>Assurance habitation</t>
  </si>
  <si>
    <t>Assurance assistance</t>
  </si>
  <si>
    <t xml:space="preserve">Prêt voiture </t>
  </si>
  <si>
    <t>Assurance familiale</t>
  </si>
  <si>
    <t>Taxe voiture</t>
  </si>
  <si>
    <t>Courses</t>
  </si>
  <si>
    <t>Pharmacie</t>
  </si>
  <si>
    <t>Chat</t>
  </si>
  <si>
    <t>Resto/à emporter</t>
  </si>
  <si>
    <t>Pneu/entretien</t>
  </si>
  <si>
    <t>Shopping</t>
  </si>
  <si>
    <t>Cadeaux</t>
  </si>
  <si>
    <t>Achats maison</t>
  </si>
  <si>
    <t>Sport</t>
  </si>
  <si>
    <t>Amazon prime</t>
  </si>
  <si>
    <t>Autre</t>
  </si>
  <si>
    <t>Liste des dépenses</t>
  </si>
  <si>
    <t>Date</t>
  </si>
  <si>
    <t>Catégorie</t>
  </si>
  <si>
    <t>Montant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</si>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</sst>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7" formatCode="\-0.00\ &quot;€&quot;"/>
  </numFmts>
  <fonts count="9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0"/>
      <name val="ADLaM Display"/>
    </font>
    <font>
      <b/>
      <sz val="11"/>
      <color rgb="FFFF0000"/>
      <name val="Aptos Narrow"/>
      <family val="2"/>
      <scheme val="minor"/>
    </font>
    <font>
      <sz val="16"/>
      <color theme="1"/>
      <name val="ADLaM Display"/>
    </font>
    <font>
      <sz val="18"/>
      <color theme="1"/>
      <name val="ADLaM Display"/>
    </font>
    <font>
      <b/>
      <sz val="11"/>
      <color theme="1"/>
      <name val="Aptos Narrow"/>
      <family val="2"/>
      <scheme val="minor"/>
    </font>
    <font>
      <sz val="11"/>
      <color theme="0"/>
      <name val="ADLaM Display"/>
    </font>
    <font>
      <sz val="26"/>
      <color theme="1"/>
      <name val="ADLaM Display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164" fontId="0" fillId="0" borderId="0" xfId="0" applyNumberFormat="1"/>
    <xf numFmtId="0" fontId="1" fillId="2" borderId="0" xfId="0" applyFont="1" applyFill="1"/>
    <xf numFmtId="164" fontId="3" fillId="4" borderId="0" xfId="0" applyNumberFormat="1" applyFont="1" applyFill="1"/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1" xfId="0" applyFont="1" applyBorder="1"/>
    <xf numFmtId="14" fontId="0" fillId="0" borderId="0" xfId="0" applyNumberFormat="1"/>
    <xf numFmtId="0" fontId="2" fillId="5" borderId="0" xfId="0" applyFont="1" applyFill="1" applyAlignment="1">
      <alignment horizontal="center"/>
    </xf>
    <xf numFmtId="0" fontId="1" fillId="5" borderId="0" xfId="0" applyFont="1" applyFill="1"/>
    <xf numFmtId="0" fontId="2" fillId="6" borderId="0" xfId="0" applyFont="1" applyFill="1" applyAlignment="1">
      <alignment horizontal="center"/>
    </xf>
    <xf numFmtId="0" fontId="1" fillId="6" borderId="0" xfId="0" applyFont="1" applyFill="1"/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1" fillId="8" borderId="0" xfId="0" applyFont="1" applyFill="1"/>
    <xf numFmtId="0" fontId="1" fillId="7" borderId="0" xfId="0" applyFont="1" applyFill="1"/>
    <xf numFmtId="0" fontId="7" fillId="9" borderId="0" xfId="0" applyFont="1" applyFill="1" applyAlignment="1">
      <alignment horizontal="center"/>
    </xf>
    <xf numFmtId="0" fontId="6" fillId="0" borderId="0" xfId="0" applyFont="1"/>
    <xf numFmtId="0" fontId="6" fillId="4" borderId="0" xfId="0" applyFont="1" applyFill="1"/>
    <xf numFmtId="0" fontId="0" fillId="0" borderId="0" xfId="0" applyFont="1"/>
    <xf numFmtId="164" fontId="0" fillId="4" borderId="0" xfId="0" applyNumberFormat="1" applyFont="1" applyFill="1"/>
    <xf numFmtId="164" fontId="0" fillId="0" borderId="0" xfId="0" applyNumberFormat="1" applyFont="1"/>
    <xf numFmtId="167" fontId="0" fillId="4" borderId="0" xfId="0" applyNumberFormat="1" applyFont="1" applyFill="1"/>
    <xf numFmtId="0" fontId="0" fillId="4" borderId="0" xfId="0" applyFont="1" applyFill="1"/>
    <xf numFmtId="0" fontId="8" fillId="0" borderId="0" xfId="0" applyFont="1" applyAlignment="1">
      <alignment horizontal="left"/>
    </xf>
    <xf numFmtId="0" fontId="0" fillId="0" borderId="0" xfId="0" applyBorder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#,##0.00\ &quot;€&quot;"/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</dxf>
    <dxf>
      <font>
        <b/>
        <strike val="0"/>
        <outline val="0"/>
        <shadow val="0"/>
        <u val="none"/>
        <vertAlign val="baseline"/>
        <sz val="11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</font>
    </dxf>
    <dxf>
      <font>
        <b/>
        <strike val="0"/>
        <outline val="0"/>
        <shadow val="0"/>
        <u val="none"/>
        <vertAlign val="baseline"/>
        <sz val="11"/>
      </font>
      <numFmt numFmtId="164" formatCode="#,##0.00\ &quot;€&quot;"/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  <fill>
        <patternFill patternType="solid">
          <fgColor indexed="64"/>
          <bgColor theme="2"/>
        </patternFill>
      </fill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DB1FC0-56F6-40CD-ABF8-0B8478223300}" name="Tableau2" displayName="Tableau2" ref="B9:D15" headerRowCount="0" totalsRowCount="1" headerRowDxfId="54" dataDxfId="53" totalsRowDxfId="52">
  <tableColumns count="3">
    <tableColumn id="1" xr3:uid="{A70C9C17-3E33-4C74-AD4A-1CF19448132C}" name="Colonne1" totalsRowLabel="Total" dataDxfId="51" totalsRowDxfId="12"/>
    <tableColumn id="2" xr3:uid="{D9F43638-BAF0-4922-9A69-490CBE380AFC}" name="Colonne2" totalsRowFunction="custom" dataDxfId="50" totalsRowDxfId="11">
      <totalsRowFormula>C10-C11-C12-C13-C14</totalsRowFormula>
    </tableColumn>
    <tableColumn id="3" xr3:uid="{DFE65DCC-A4AE-4716-B8C7-5BCA5F9F05C7}" name="Colonne3" totalsRowFunction="sum" dataDxfId="49" totalsRowDxfId="1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FBE7EB-4522-47E8-9485-D64AE8FF8227}" name="Tableau24" displayName="Tableau24" ref="B18:D23" headerRowCount="0" totalsRowCount="1" headerRowDxfId="48" dataDxfId="47" totalsRowDxfId="46">
  <tableColumns count="3">
    <tableColumn id="1" xr3:uid="{A1DC306B-CC84-4236-98B3-DAF8985CC808}" name="Colonne1" totalsRowLabel="Total" dataDxfId="45" totalsRowDxfId="9"/>
    <tableColumn id="2" xr3:uid="{6EFF8290-9CCC-4AF9-ABF5-4C405B075DA2}" name="Colonne2" totalsRowFunction="sum" dataDxfId="44" totalsRowDxfId="8"/>
    <tableColumn id="3" xr3:uid="{BEC4A1DC-6683-4913-A7DC-11B85361AC61}" name="Colonne3" totalsRowFunction="sum" dataDxfId="43" totalsRowDxfId="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1387DA-0BFE-447B-9A50-79C6A1490850}" name="Tableau245" displayName="Tableau245" ref="B27:D32" headerRowCount="0" totalsRowCount="1" headerRowDxfId="42" dataDxfId="41" totalsRowDxfId="40">
  <tableColumns count="3">
    <tableColumn id="1" xr3:uid="{2B318F9D-5AE2-4B3A-A15F-1DCAE868129D}" name="Colonne1" totalsRowLabel="Total" dataDxfId="39" totalsRowDxfId="6"/>
    <tableColumn id="2" xr3:uid="{56F7816B-AADB-4F81-A3D0-15D2FCD890DC}" name="Colonne2" totalsRowFunction="sum" dataDxfId="38" totalsRowDxfId="5"/>
    <tableColumn id="3" xr3:uid="{C06AA795-5F06-44DC-B5C6-21DD6DBAFB09}" name="Colonne3" totalsRowFunction="sum" dataDxfId="37" totalsRowDxfId="4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0DA49E3-9E5D-4A28-B64E-68F4E81CD9D1}" name="Tableau2456" displayName="Tableau2456" ref="F9:H32" headerRowCount="0" totalsRowCount="1" headerRowDxfId="36" dataDxfId="35" totalsRowDxfId="34">
  <tableColumns count="3">
    <tableColumn id="1" xr3:uid="{670619BF-22EE-4D6C-B91F-230F5EF59DC4}" name="Colonne1" totalsRowLabel="Total" dataDxfId="21" totalsRowDxfId="2"/>
    <tableColumn id="2" xr3:uid="{C96FE52C-A332-4A75-AF35-33F35024FD94}" name="Colonne2" totalsRowFunction="sum" dataDxfId="20" totalsRowDxfId="1"/>
    <tableColumn id="3" xr3:uid="{279EA830-1572-4C48-B3EB-3FF4F85CE6FE}" name="Colonne3" totalsRowFunction="sum" dataDxfId="19" totalsRowDxfId="0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4CD0A51-0F3D-496C-8399-8578E51F3EBF}" name="Tableau2457" displayName="Tableau2457" ref="J9:L22" headerRowCount="0" totalsRowCount="1" headerRowDxfId="33" dataDxfId="32" totalsRowDxfId="31">
  <tableColumns count="3">
    <tableColumn id="1" xr3:uid="{3A0AB621-90AD-4C34-BDDF-3F9F04D196DA}" name="Colonne1" totalsRowLabel="Total" dataDxfId="18" totalsRowDxfId="15"/>
    <tableColumn id="2" xr3:uid="{367B057A-9E54-453B-AF0E-A9136FF6E14F}" name="Colonne2" totalsRowFunction="sum" dataDxfId="17" totalsRowDxfId="14"/>
    <tableColumn id="3" xr3:uid="{308F2E83-270A-4669-96DD-0AA8B9B1D3BC}" name="Colonne3" totalsRowFunction="sum" dataDxfId="16" totalsRowDxfId="13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D549D92-37CE-4B09-89B1-8DFE83EBFF28}" name="Tableau24578" displayName="Tableau24578" ref="N9:P14" headerRowCount="0" totalsRowCount="1" headerRowDxfId="30" dataDxfId="29" totalsRowDxfId="28">
  <tableColumns count="3">
    <tableColumn id="1" xr3:uid="{DC406AD6-3279-42B7-9718-F2483FBDD2A9}" name="Colonne1" totalsRowLabel="Total" dataDxfId="27" totalsRowDxfId="26"/>
    <tableColumn id="2" xr3:uid="{CC44DAFC-9883-49BC-80AE-FC3B1CD9B190}" name="Colonne2" totalsRowFunction="sum" dataDxfId="25" totalsRowDxfId="24"/>
    <tableColumn id="3" xr3:uid="{7D2D7C5B-B8A3-494E-ADF5-1AFFB4C29CB2}" name="Colonne3" totalsRowFunction="sum" dataDxfId="23" totalsRowDxfId="22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80EA06A-8483-4326-B6B1-CA838537492D}" name="Tableau9" displayName="Tableau9" ref="R4:U36" headerRowCount="0" totalsRowCount="1">
  <tableColumns count="4">
    <tableColumn id="1" xr3:uid="{4BEC3423-DA8B-4FA0-9682-C2657F926A5B}" name="Colonne1" totalsRowLabel="Total"/>
    <tableColumn id="2" xr3:uid="{04025E19-2C6E-49FD-8044-102BD20F366D}" name="Colonne2"/>
    <tableColumn id="3" xr3:uid="{912BAE97-6468-407F-947B-D9B010C1C8D2}" name="Colonne3" totalsRowFunction="sum" totalsRowDxfId="3"/>
    <tableColumn id="4" xr3:uid="{DAA0B372-C917-4C3F-89CB-060DEB91DDA7}" name="Colonne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70A2D-BEA3-4FFF-9108-3CCA6637E944}">
  <sheetPr codeName="Feuil1">
    <tabColor theme="4" tint="-0.499984740745262"/>
    <pageSetUpPr fitToPage="1"/>
  </sheetPr>
  <dimension ref="B1:U36"/>
  <sheetViews>
    <sheetView tabSelected="1" view="pageLayout" zoomScaleNormal="100" workbookViewId="0">
      <selection activeCell="H10" sqref="H10"/>
    </sheetView>
  </sheetViews>
  <sheetFormatPr baseColWidth="10" defaultRowHeight="15" x14ac:dyDescent="0.25"/>
  <cols>
    <col min="1" max="1" width="8.28515625" customWidth="1"/>
    <col min="2" max="2" width="18.5703125" customWidth="1"/>
    <col min="3" max="3" width="10" customWidth="1"/>
    <col min="4" max="4" width="9.140625" customWidth="1"/>
    <col min="5" max="5" width="2.28515625" customWidth="1"/>
    <col min="6" max="6" width="20.5703125" customWidth="1"/>
    <col min="7" max="7" width="9.85546875" customWidth="1"/>
    <col min="8" max="8" width="9" customWidth="1"/>
    <col min="9" max="9" width="1.85546875" customWidth="1"/>
    <col min="10" max="10" width="15.140625" customWidth="1"/>
    <col min="11" max="11" width="8.42578125" customWidth="1"/>
    <col min="12" max="12" width="7.85546875" customWidth="1"/>
    <col min="13" max="13" width="2.140625" customWidth="1"/>
    <col min="14" max="14" width="17" customWidth="1"/>
    <col min="15" max="15" width="8.28515625" customWidth="1"/>
    <col min="16" max="16" width="7.85546875" customWidth="1"/>
    <col min="17" max="17" width="10.42578125" customWidth="1"/>
    <col min="18" max="18" width="11.85546875" customWidth="1"/>
    <col min="19" max="19" width="15.42578125" customWidth="1"/>
    <col min="20" max="20" width="11.85546875" customWidth="1"/>
    <col min="21" max="21" width="31.5703125" customWidth="1"/>
    <col min="22" max="22" width="2.42578125" customWidth="1"/>
  </cols>
  <sheetData>
    <row r="1" spans="2:21" x14ac:dyDescent="0.25">
      <c r="B1" s="24" t="s">
        <v>0</v>
      </c>
      <c r="C1" s="24"/>
      <c r="D1" s="24"/>
      <c r="E1" s="24"/>
      <c r="F1" s="24"/>
      <c r="G1" s="24"/>
      <c r="H1" s="24"/>
      <c r="I1" s="19"/>
      <c r="J1" s="19"/>
      <c r="K1" s="19"/>
      <c r="L1" s="19"/>
      <c r="M1" s="19"/>
      <c r="N1" s="19"/>
      <c r="O1" s="19"/>
      <c r="P1" s="19"/>
      <c r="Q1" s="25"/>
    </row>
    <row r="2" spans="2:21" x14ac:dyDescent="0.25">
      <c r="B2" s="24"/>
      <c r="C2" s="24"/>
      <c r="D2" s="24"/>
      <c r="E2" s="24"/>
      <c r="F2" s="24"/>
      <c r="G2" s="24"/>
      <c r="H2" s="24"/>
      <c r="I2" s="19"/>
      <c r="J2" s="19"/>
      <c r="K2" s="19"/>
      <c r="L2" s="19"/>
      <c r="M2" s="19"/>
      <c r="N2" s="19"/>
      <c r="O2" s="19"/>
      <c r="P2" s="19"/>
      <c r="Q2" s="25"/>
    </row>
    <row r="3" spans="2:21" ht="12.75" customHeight="1" x14ac:dyDescent="0.3">
      <c r="B3" s="24"/>
      <c r="C3" s="24"/>
      <c r="D3" s="24"/>
      <c r="E3" s="24"/>
      <c r="F3" s="24"/>
      <c r="G3" s="24"/>
      <c r="H3" s="24"/>
      <c r="I3" s="19"/>
      <c r="J3" s="19"/>
      <c r="K3" s="19"/>
      <c r="L3" s="19"/>
      <c r="M3" s="19"/>
      <c r="N3" s="19"/>
      <c r="O3" s="19"/>
      <c r="P3" s="19"/>
      <c r="Q3" s="25"/>
      <c r="R3" s="16" t="s">
        <v>42</v>
      </c>
      <c r="S3" s="16"/>
      <c r="T3" s="16"/>
      <c r="U3" s="16"/>
    </row>
    <row r="4" spans="2:21" ht="15" customHeight="1" x14ac:dyDescent="0.25">
      <c r="B4" s="27" t="s">
        <v>1</v>
      </c>
      <c r="C4" s="26">
        <v>2024</v>
      </c>
      <c r="D4" s="26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25"/>
      <c r="R4" s="17" t="s">
        <v>43</v>
      </c>
      <c r="S4" s="17" t="s">
        <v>44</v>
      </c>
      <c r="T4" s="17" t="s">
        <v>45</v>
      </c>
      <c r="U4" s="17" t="s">
        <v>46</v>
      </c>
    </row>
    <row r="5" spans="2:21" ht="16.5" customHeight="1" x14ac:dyDescent="0.25">
      <c r="B5" s="27"/>
      <c r="C5" s="26"/>
      <c r="D5" s="26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25"/>
      <c r="R5" s="7"/>
      <c r="S5" t="s">
        <v>16</v>
      </c>
      <c r="T5" s="1">
        <v>800</v>
      </c>
    </row>
    <row r="6" spans="2:21" x14ac:dyDescent="0.25"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25"/>
      <c r="R6" s="7"/>
      <c r="S6" t="s">
        <v>17</v>
      </c>
      <c r="T6" s="1">
        <v>30</v>
      </c>
    </row>
    <row r="7" spans="2:21" x14ac:dyDescent="0.25"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5"/>
      <c r="R7" s="7"/>
      <c r="S7" t="s">
        <v>31</v>
      </c>
      <c r="T7" s="1">
        <v>10</v>
      </c>
    </row>
    <row r="8" spans="2:21" ht="16.5" x14ac:dyDescent="0.3">
      <c r="B8" s="4" t="s">
        <v>2</v>
      </c>
      <c r="C8" s="4"/>
      <c r="D8" s="4"/>
      <c r="E8" s="19"/>
      <c r="F8" s="10" t="s">
        <v>12</v>
      </c>
      <c r="G8" s="10"/>
      <c r="H8" s="10"/>
      <c r="I8" s="19"/>
      <c r="J8" s="12" t="s">
        <v>4</v>
      </c>
      <c r="K8" s="12"/>
      <c r="L8" s="12"/>
      <c r="M8" s="19"/>
      <c r="N8" s="13" t="s">
        <v>20</v>
      </c>
      <c r="O8" s="13"/>
      <c r="P8" s="13"/>
      <c r="Q8" s="25"/>
      <c r="R8" s="7"/>
      <c r="S8" t="s">
        <v>31</v>
      </c>
      <c r="T8" s="1">
        <v>33</v>
      </c>
    </row>
    <row r="9" spans="2:21" x14ac:dyDescent="0.25">
      <c r="B9" s="17"/>
      <c r="C9" s="18" t="s">
        <v>5</v>
      </c>
      <c r="D9" s="17" t="s">
        <v>6</v>
      </c>
      <c r="E9" s="19"/>
      <c r="F9" s="19"/>
      <c r="G9" s="18" t="s">
        <v>5</v>
      </c>
      <c r="H9" s="17" t="s">
        <v>6</v>
      </c>
      <c r="I9" s="19"/>
      <c r="J9" s="19"/>
      <c r="K9" s="18" t="s">
        <v>5</v>
      </c>
      <c r="L9" s="17" t="s">
        <v>6</v>
      </c>
      <c r="M9" s="19"/>
      <c r="N9" s="19"/>
      <c r="O9" s="18" t="s">
        <v>5</v>
      </c>
      <c r="P9" s="17" t="s">
        <v>6</v>
      </c>
      <c r="Q9" s="25"/>
      <c r="R9" s="7"/>
      <c r="S9" t="s">
        <v>16</v>
      </c>
      <c r="T9" s="1"/>
    </row>
    <row r="10" spans="2:21" x14ac:dyDescent="0.25">
      <c r="B10" s="2" t="s">
        <v>3</v>
      </c>
      <c r="C10" s="3"/>
      <c r="D10" s="19"/>
      <c r="E10" s="19"/>
      <c r="F10" s="19" t="s">
        <v>16</v>
      </c>
      <c r="G10" s="20">
        <v>800</v>
      </c>
      <c r="H10" s="21">
        <f>INDEX(R5:U10,MATCH(Tableau2456[[#This Row],[Colonne1]],S5:S10,0),3)</f>
        <v>800</v>
      </c>
      <c r="I10" s="19"/>
      <c r="J10" s="19" t="s">
        <v>31</v>
      </c>
      <c r="K10" s="20">
        <v>200</v>
      </c>
      <c r="L10" s="21">
        <f>INDEX(R5:U32,MATCH(Tableau2457[[#This Row],[Colonne1]],S5:S32,0),3)</f>
        <v>10</v>
      </c>
      <c r="M10" s="19"/>
      <c r="N10" s="19" t="s">
        <v>29</v>
      </c>
      <c r="O10" s="20">
        <v>47.24</v>
      </c>
      <c r="P10" s="19"/>
      <c r="Q10" s="25"/>
      <c r="R10" s="7"/>
      <c r="S10" t="s">
        <v>16</v>
      </c>
      <c r="T10" s="1"/>
    </row>
    <row r="11" spans="2:21" x14ac:dyDescent="0.25">
      <c r="B11" s="11" t="s">
        <v>12</v>
      </c>
      <c r="C11" s="22">
        <f>Tableau2456[[#Totals],[Colonne2]]</f>
        <v>1176.57</v>
      </c>
      <c r="D11" s="19"/>
      <c r="E11" s="19"/>
      <c r="F11" s="19" t="s">
        <v>17</v>
      </c>
      <c r="G11" s="20">
        <v>30</v>
      </c>
      <c r="H11" s="21">
        <f>INDEX(R6:U11,MATCH(Tableau2456[[#This Row],[Colonne1]],S6:S11,0),3)</f>
        <v>30</v>
      </c>
      <c r="I11" s="19"/>
      <c r="J11" s="19" t="s">
        <v>34</v>
      </c>
      <c r="K11" s="20">
        <v>50</v>
      </c>
      <c r="L11" s="21" t="e">
        <f>INDEX(R6:U33,MATCH(Tableau2457[[#This Row],[Colonne1]],S6:S33,0),3)</f>
        <v>#N/A</v>
      </c>
      <c r="M11" s="19"/>
      <c r="N11" s="19" t="s">
        <v>30</v>
      </c>
      <c r="O11" s="20"/>
      <c r="P11" s="19"/>
      <c r="Q11" s="25"/>
      <c r="R11" s="7"/>
      <c r="S11" t="s">
        <v>16</v>
      </c>
      <c r="T11" s="1"/>
    </row>
    <row r="12" spans="2:21" x14ac:dyDescent="0.25">
      <c r="B12" s="15" t="s">
        <v>4</v>
      </c>
      <c r="C12" s="22">
        <f>Tableau2457[[#Totals],[Colonne2]]</f>
        <v>500</v>
      </c>
      <c r="D12" s="19"/>
      <c r="E12" s="19"/>
      <c r="F12" s="19" t="s">
        <v>18</v>
      </c>
      <c r="G12" s="20">
        <v>30</v>
      </c>
      <c r="H12" s="21" t="e">
        <f>INDEX(R7:U12,MATCH(Tableau2456[[#This Row],[Colonne1]],S7:S12,0),3)</f>
        <v>#N/A</v>
      </c>
      <c r="I12" s="19"/>
      <c r="J12" s="19" t="s">
        <v>32</v>
      </c>
      <c r="K12" s="20">
        <v>25</v>
      </c>
      <c r="L12" s="21" t="e">
        <f>INDEX(R7:U34,MATCH(Tableau2457[[#This Row],[Colonne1]],S7:S34,0),3)</f>
        <v>#N/A</v>
      </c>
      <c r="M12" s="19"/>
      <c r="N12" s="19" t="s">
        <v>35</v>
      </c>
      <c r="O12" s="20">
        <v>200</v>
      </c>
      <c r="P12" s="19"/>
      <c r="Q12" s="25"/>
      <c r="S12" t="s">
        <v>16</v>
      </c>
    </row>
    <row r="13" spans="2:21" x14ac:dyDescent="0.25">
      <c r="B13" s="14" t="s">
        <v>20</v>
      </c>
      <c r="C13" s="22">
        <f>(Tableau24578[[#Totals],[Colonne2]])/12</f>
        <v>20.603333333333335</v>
      </c>
      <c r="D13" s="19"/>
      <c r="E13" s="19"/>
      <c r="F13" s="19" t="s">
        <v>19</v>
      </c>
      <c r="G13" s="20">
        <v>20</v>
      </c>
      <c r="H13" s="21" t="e">
        <f>INDEX(R8:U13,MATCH(Tableau2456[[#This Row],[Colonne1]],S8:S13,0),3)</f>
        <v>#N/A</v>
      </c>
      <c r="I13" s="19"/>
      <c r="J13" s="19" t="s">
        <v>33</v>
      </c>
      <c r="K13" s="20">
        <v>25</v>
      </c>
      <c r="L13" s="21" t="e">
        <f>INDEX(R8:U35,MATCH(Tableau2457[[#This Row],[Colonne1]],S8:S35,0),3)</f>
        <v>#N/A</v>
      </c>
      <c r="M13" s="19"/>
      <c r="N13" s="19"/>
      <c r="O13" s="20"/>
      <c r="P13" s="19"/>
      <c r="Q13" s="25"/>
      <c r="S13" t="s">
        <v>16</v>
      </c>
    </row>
    <row r="14" spans="2:21" x14ac:dyDescent="0.25">
      <c r="B14" s="9" t="s">
        <v>11</v>
      </c>
      <c r="C14" s="22">
        <f>Tableau245[[#Totals],[Colonne2]]</f>
        <v>0</v>
      </c>
      <c r="D14" s="19"/>
      <c r="E14" s="19"/>
      <c r="F14" s="19" t="s">
        <v>21</v>
      </c>
      <c r="G14" s="20">
        <v>27</v>
      </c>
      <c r="H14" s="21" t="e">
        <f>INDEX(R9:U14,MATCH(Tableau2456[[#This Row],[Colonne1]],S9:S14,0),3)</f>
        <v>#N/A</v>
      </c>
      <c r="I14" s="19"/>
      <c r="J14" s="19" t="s">
        <v>36</v>
      </c>
      <c r="K14" s="20">
        <v>50</v>
      </c>
      <c r="L14" s="21" t="e">
        <f>INDEX(R9:U36,MATCH(Tableau2457[[#This Row],[Colonne1]],S9:S36,0),3)</f>
        <v>#N/A</v>
      </c>
      <c r="M14" s="19"/>
      <c r="N14" s="19" t="s">
        <v>7</v>
      </c>
      <c r="O14" s="20">
        <f>SUBTOTAL(109,Tableau24578[Colonne2])</f>
        <v>247.24</v>
      </c>
      <c r="P14" s="21">
        <f>SUBTOTAL(109,Tableau24578[Colonne3])</f>
        <v>0</v>
      </c>
      <c r="Q14" s="25"/>
      <c r="S14" t="s">
        <v>16</v>
      </c>
    </row>
    <row r="15" spans="2:21" x14ac:dyDescent="0.25">
      <c r="B15" s="19" t="s">
        <v>7</v>
      </c>
      <c r="C15" s="20">
        <f>C10-C11-C12-C13-C14</f>
        <v>-1697.1733333333332</v>
      </c>
      <c r="D15" s="21">
        <f>SUBTOTAL(109,Tableau2[Colonne3])</f>
        <v>0</v>
      </c>
      <c r="E15" s="19"/>
      <c r="F15" s="19" t="s">
        <v>22</v>
      </c>
      <c r="G15" s="20">
        <v>13</v>
      </c>
      <c r="H15" s="21" t="e">
        <f>INDEX(R10:U15,MATCH(Tableau2456[[#This Row],[Colonne1]],S10:S15,0),3)</f>
        <v>#N/A</v>
      </c>
      <c r="I15" s="19"/>
      <c r="J15" s="19" t="s">
        <v>37</v>
      </c>
      <c r="K15" s="20">
        <v>50</v>
      </c>
      <c r="L15" s="21" t="e">
        <f>INDEX(R10:U37,MATCH(Tableau2457[[#This Row],[Colonne1]],S10:S37,0),3)</f>
        <v>#N/A</v>
      </c>
      <c r="M15" s="19"/>
      <c r="N15" s="19"/>
      <c r="O15" s="19"/>
      <c r="P15" s="19"/>
      <c r="Q15" s="25"/>
      <c r="S15" t="s">
        <v>16</v>
      </c>
    </row>
    <row r="16" spans="2:21" x14ac:dyDescent="0.25">
      <c r="B16" s="19"/>
      <c r="C16" s="19"/>
      <c r="D16" s="19"/>
      <c r="E16" s="19"/>
      <c r="F16" s="19" t="s">
        <v>25</v>
      </c>
      <c r="G16" s="20">
        <v>9.99</v>
      </c>
      <c r="H16" s="21" t="e">
        <f>INDEX(R11:U16,MATCH(Tableau2456[[#This Row],[Colonne1]],S11:S16,0),3)</f>
        <v>#N/A</v>
      </c>
      <c r="I16" s="19"/>
      <c r="J16" s="19" t="s">
        <v>38</v>
      </c>
      <c r="K16" s="20">
        <v>50</v>
      </c>
      <c r="L16" s="21" t="e">
        <f>INDEX(R11:U38,MATCH(Tableau2457[[#This Row],[Colonne1]],S11:S38,0),3)</f>
        <v>#N/A</v>
      </c>
      <c r="M16" s="19"/>
      <c r="N16" s="19"/>
      <c r="O16" s="19"/>
      <c r="P16" s="19"/>
      <c r="Q16" s="25"/>
      <c r="S16" t="s">
        <v>16</v>
      </c>
    </row>
    <row r="17" spans="2:19" ht="16.5" x14ac:dyDescent="0.3">
      <c r="B17" s="5" t="s">
        <v>3</v>
      </c>
      <c r="C17" s="5"/>
      <c r="D17" s="5"/>
      <c r="E17" s="19"/>
      <c r="F17" s="19" t="s">
        <v>24</v>
      </c>
      <c r="G17" s="20">
        <v>66</v>
      </c>
      <c r="H17" s="21" t="e">
        <f>INDEX(R12:U17,MATCH(Tableau2456[[#This Row],[Colonne1]],S12:S17,0),3)</f>
        <v>#N/A</v>
      </c>
      <c r="I17" s="19"/>
      <c r="J17" s="19" t="s">
        <v>39</v>
      </c>
      <c r="K17" s="20">
        <v>25</v>
      </c>
      <c r="L17" s="21" t="e">
        <f>INDEX(R12:U39,MATCH(Tableau2457[[#This Row],[Colonne1]],S12:S39,0),3)</f>
        <v>#N/A</v>
      </c>
      <c r="M17" s="19"/>
      <c r="N17" s="19"/>
      <c r="O17" s="19"/>
      <c r="P17" s="19"/>
      <c r="Q17" s="25"/>
      <c r="S17" t="s">
        <v>16</v>
      </c>
    </row>
    <row r="18" spans="2:19" x14ac:dyDescent="0.25">
      <c r="B18" s="19"/>
      <c r="C18" s="18" t="s">
        <v>5</v>
      </c>
      <c r="D18" s="17" t="s">
        <v>6</v>
      </c>
      <c r="E18" s="19"/>
      <c r="F18" s="19" t="s">
        <v>26</v>
      </c>
      <c r="G18" s="20">
        <v>9.99</v>
      </c>
      <c r="H18" s="21" t="e">
        <f>INDEX(R13:U18,MATCH(Tableau2456[[#This Row],[Colonne1]],S13:S18,0),3)</f>
        <v>#N/A</v>
      </c>
      <c r="I18" s="19"/>
      <c r="J18" s="19" t="s">
        <v>41</v>
      </c>
      <c r="K18" s="20">
        <v>25</v>
      </c>
      <c r="L18" s="21" t="e">
        <f>INDEX(R13:U40,MATCH(Tableau2457[[#This Row],[Colonne1]],S13:S40,0),3)</f>
        <v>#N/A</v>
      </c>
      <c r="M18" s="19"/>
      <c r="N18" s="19"/>
      <c r="O18" s="19"/>
      <c r="P18" s="19"/>
      <c r="Q18" s="25"/>
      <c r="S18" t="s">
        <v>16</v>
      </c>
    </row>
    <row r="19" spans="2:19" x14ac:dyDescent="0.25">
      <c r="B19" s="19" t="s">
        <v>8</v>
      </c>
      <c r="C19" s="20"/>
      <c r="D19" s="19"/>
      <c r="E19" s="19"/>
      <c r="F19" s="19" t="s">
        <v>27</v>
      </c>
      <c r="G19" s="20">
        <v>9.41</v>
      </c>
      <c r="H19" s="21" t="e">
        <f>INDEX(R14:U19,MATCH(Tableau2456[[#This Row],[Colonne1]],S14:S19,0),3)</f>
        <v>#N/A</v>
      </c>
      <c r="I19" s="19"/>
      <c r="J19" s="19"/>
      <c r="K19" s="23"/>
      <c r="L19" s="21" t="e">
        <f>INDEX(R14:U41,MATCH(Tableau2457[[#This Row],[Colonne1]],S14:S41,0),3)</f>
        <v>#N/A</v>
      </c>
      <c r="M19" s="19"/>
      <c r="N19" s="19"/>
      <c r="O19" s="19"/>
      <c r="P19" s="19"/>
      <c r="Q19" s="25"/>
      <c r="S19" t="s">
        <v>16</v>
      </c>
    </row>
    <row r="20" spans="2:19" x14ac:dyDescent="0.25">
      <c r="B20" s="19" t="s">
        <v>9</v>
      </c>
      <c r="C20" s="20"/>
      <c r="D20" s="19"/>
      <c r="E20" s="19"/>
      <c r="F20" s="19" t="s">
        <v>23</v>
      </c>
      <c r="G20" s="20">
        <v>10.5</v>
      </c>
      <c r="H20" s="21" t="e">
        <f>INDEX(R15:U20,MATCH(Tableau2456[[#This Row],[Colonne1]],S15:S20,0),3)</f>
        <v>#N/A</v>
      </c>
      <c r="I20" s="19"/>
      <c r="J20" s="19"/>
      <c r="K20" s="23"/>
      <c r="L20" s="21" t="e">
        <f>INDEX(R15:U42,MATCH(Tableau2457[[#This Row],[Colonne1]],S15:S42,0),3)</f>
        <v>#N/A</v>
      </c>
      <c r="M20" s="19"/>
      <c r="N20" s="19"/>
      <c r="O20" s="19"/>
      <c r="P20" s="19"/>
      <c r="Q20" s="25"/>
      <c r="S20" t="s">
        <v>16</v>
      </c>
    </row>
    <row r="21" spans="2:19" x14ac:dyDescent="0.25">
      <c r="B21" s="19" t="s">
        <v>10</v>
      </c>
      <c r="C21" s="20"/>
      <c r="D21" s="19"/>
      <c r="E21" s="19"/>
      <c r="F21" s="19" t="s">
        <v>28</v>
      </c>
      <c r="G21" s="20">
        <v>143.69</v>
      </c>
      <c r="H21" s="21" t="e">
        <f>INDEX(R16:U21,MATCH(Tableau2456[[#This Row],[Colonne1]],S16:S21,0),3)</f>
        <v>#N/A</v>
      </c>
      <c r="I21" s="19"/>
      <c r="J21" s="19"/>
      <c r="K21" s="23"/>
      <c r="L21" s="21" t="e">
        <f>INDEX(R16:U43,MATCH(Tableau2457[[#This Row],[Colonne1]],S16:S43,0),3)</f>
        <v>#N/A</v>
      </c>
      <c r="M21" s="19"/>
      <c r="N21" s="19"/>
      <c r="O21" s="19"/>
      <c r="P21" s="19"/>
      <c r="Q21" s="25"/>
      <c r="S21" t="s">
        <v>16</v>
      </c>
    </row>
    <row r="22" spans="2:19" x14ac:dyDescent="0.25">
      <c r="B22" s="19"/>
      <c r="C22" s="20"/>
      <c r="D22" s="19"/>
      <c r="E22" s="19"/>
      <c r="F22" s="19" t="s">
        <v>40</v>
      </c>
      <c r="G22" s="20">
        <v>6.99</v>
      </c>
      <c r="H22" s="21" t="e">
        <f>INDEX(R17:U22,MATCH(Tableau2456[[#This Row],[Colonne1]],S17:S22,0),3)</f>
        <v>#N/A</v>
      </c>
      <c r="I22" s="19"/>
      <c r="J22" s="19" t="s">
        <v>7</v>
      </c>
      <c r="K22" s="20">
        <f>SUBTOTAL(109,Tableau2457[Colonne2])</f>
        <v>500</v>
      </c>
      <c r="L22" s="21" t="e">
        <f>SUBTOTAL(109,Tableau2457[Colonne3])</f>
        <v>#N/A</v>
      </c>
      <c r="M22" s="19"/>
      <c r="N22" s="19"/>
      <c r="O22" s="19"/>
      <c r="P22" s="19"/>
      <c r="Q22" s="25"/>
      <c r="S22" t="s">
        <v>16</v>
      </c>
    </row>
    <row r="23" spans="2:19" x14ac:dyDescent="0.25">
      <c r="B23" s="19" t="s">
        <v>7</v>
      </c>
      <c r="C23" s="20">
        <f>SUBTOTAL(109,Tableau24[Colonne2])</f>
        <v>0</v>
      </c>
      <c r="D23" s="21">
        <f>SUBTOTAL(109,Tableau24[Colonne3])</f>
        <v>0</v>
      </c>
      <c r="E23" s="19"/>
      <c r="F23" s="19"/>
      <c r="G23" s="20"/>
      <c r="H23" s="21"/>
      <c r="I23" s="19"/>
      <c r="J23" s="19"/>
      <c r="K23" s="19"/>
      <c r="L23" s="19"/>
      <c r="M23" s="19"/>
      <c r="N23" s="19"/>
      <c r="O23" s="19"/>
      <c r="P23" s="19"/>
      <c r="Q23" s="25"/>
      <c r="S23" t="s">
        <v>16</v>
      </c>
    </row>
    <row r="24" spans="2:19" x14ac:dyDescent="0.25">
      <c r="B24" s="19"/>
      <c r="C24" s="19"/>
      <c r="D24" s="19"/>
      <c r="E24" s="19"/>
      <c r="F24" s="19"/>
      <c r="G24" s="20"/>
      <c r="H24" s="21"/>
      <c r="I24" s="19"/>
      <c r="J24" s="19"/>
      <c r="K24" s="19"/>
      <c r="L24" s="19"/>
      <c r="M24" s="19"/>
      <c r="N24" s="19"/>
      <c r="O24" s="19"/>
      <c r="P24" s="19"/>
      <c r="Q24" s="25"/>
      <c r="S24" t="s">
        <v>16</v>
      </c>
    </row>
    <row r="25" spans="2:19" x14ac:dyDescent="0.25">
      <c r="B25" s="19"/>
      <c r="C25" s="19"/>
      <c r="D25" s="19"/>
      <c r="E25" s="19"/>
      <c r="F25" s="19"/>
      <c r="G25" s="20"/>
      <c r="H25" s="21"/>
      <c r="I25" s="19"/>
      <c r="J25" s="19"/>
      <c r="K25" s="19"/>
      <c r="L25" s="19"/>
      <c r="M25" s="19"/>
      <c r="N25" s="19"/>
      <c r="O25" s="19"/>
      <c r="P25" s="19"/>
      <c r="Q25" s="25"/>
      <c r="S25" t="s">
        <v>16</v>
      </c>
    </row>
    <row r="26" spans="2:19" ht="16.5" x14ac:dyDescent="0.3">
      <c r="B26" s="8" t="s">
        <v>11</v>
      </c>
      <c r="C26" s="8"/>
      <c r="D26" s="8"/>
      <c r="E26" s="19"/>
      <c r="F26" s="19"/>
      <c r="G26" s="20"/>
      <c r="H26" s="21"/>
      <c r="I26" s="19"/>
      <c r="J26" s="19"/>
      <c r="K26" s="19"/>
      <c r="L26" s="19"/>
      <c r="M26" s="19"/>
      <c r="N26" s="19"/>
      <c r="O26" s="19"/>
      <c r="P26" s="19"/>
      <c r="Q26" s="25"/>
      <c r="S26" t="s">
        <v>16</v>
      </c>
    </row>
    <row r="27" spans="2:19" x14ac:dyDescent="0.25">
      <c r="B27" s="19"/>
      <c r="C27" s="18" t="s">
        <v>5</v>
      </c>
      <c r="D27" s="17" t="s">
        <v>6</v>
      </c>
      <c r="E27" s="19"/>
      <c r="F27" s="19"/>
      <c r="G27" s="20"/>
      <c r="H27" s="21"/>
      <c r="I27" s="19"/>
      <c r="J27" s="19"/>
      <c r="K27" s="19"/>
      <c r="L27" s="19"/>
      <c r="M27" s="19"/>
      <c r="N27" s="19"/>
      <c r="O27" s="19"/>
      <c r="P27" s="19"/>
      <c r="Q27" s="25"/>
    </row>
    <row r="28" spans="2:19" x14ac:dyDescent="0.25">
      <c r="B28" s="19" t="s">
        <v>13</v>
      </c>
      <c r="C28" s="20"/>
      <c r="D28" s="19"/>
      <c r="E28" s="19"/>
      <c r="F28" s="19"/>
      <c r="G28" s="20"/>
      <c r="H28" s="21"/>
      <c r="I28" s="19"/>
      <c r="J28" s="19"/>
      <c r="K28" s="19"/>
      <c r="L28" s="19"/>
      <c r="M28" s="19"/>
      <c r="N28" s="19"/>
      <c r="O28" s="19"/>
      <c r="P28" s="19"/>
      <c r="Q28" s="25"/>
    </row>
    <row r="29" spans="2:19" x14ac:dyDescent="0.25">
      <c r="B29" s="19" t="s">
        <v>14</v>
      </c>
      <c r="C29" s="20"/>
      <c r="D29" s="19"/>
      <c r="E29" s="19"/>
      <c r="F29" s="19"/>
      <c r="G29" s="20"/>
      <c r="H29" s="21"/>
      <c r="I29" s="19"/>
      <c r="J29" s="19"/>
      <c r="K29" s="19"/>
      <c r="L29" s="19"/>
      <c r="M29" s="19"/>
      <c r="N29" s="19"/>
      <c r="O29" s="19"/>
      <c r="P29" s="19"/>
      <c r="Q29" s="25"/>
    </row>
    <row r="30" spans="2:19" x14ac:dyDescent="0.25">
      <c r="B30" s="19" t="s">
        <v>15</v>
      </c>
      <c r="C30" s="20"/>
      <c r="D30" s="19"/>
      <c r="E30" s="19"/>
      <c r="F30" s="19"/>
      <c r="G30" s="20"/>
      <c r="H30" s="21"/>
      <c r="I30" s="19"/>
      <c r="J30" s="19"/>
      <c r="K30" s="19"/>
      <c r="L30" s="19"/>
      <c r="M30" s="19"/>
      <c r="N30" s="19"/>
      <c r="O30" s="19"/>
      <c r="P30" s="19"/>
      <c r="Q30" s="25"/>
    </row>
    <row r="31" spans="2:19" x14ac:dyDescent="0.25">
      <c r="B31" s="19"/>
      <c r="C31" s="20"/>
      <c r="D31" s="19"/>
      <c r="E31" s="19"/>
      <c r="F31" s="19"/>
      <c r="G31" s="20"/>
      <c r="H31" s="21"/>
      <c r="I31" s="19"/>
      <c r="J31" s="19"/>
      <c r="K31" s="19"/>
      <c r="L31" s="19"/>
      <c r="M31" s="19"/>
      <c r="N31" s="19"/>
      <c r="O31" s="19"/>
      <c r="P31" s="19"/>
      <c r="Q31" s="25"/>
    </row>
    <row r="32" spans="2:19" x14ac:dyDescent="0.25">
      <c r="B32" s="19" t="s">
        <v>7</v>
      </c>
      <c r="C32" s="20">
        <f>SUBTOTAL(109,Tableau245[Colonne2])</f>
        <v>0</v>
      </c>
      <c r="D32" s="21">
        <f>SUBTOTAL(109,Tableau245[Colonne3])</f>
        <v>0</v>
      </c>
      <c r="E32" s="19"/>
      <c r="F32" s="19" t="s">
        <v>7</v>
      </c>
      <c r="G32" s="20">
        <f>SUBTOTAL(109,Tableau2456[Colonne2])</f>
        <v>1176.57</v>
      </c>
      <c r="H32" s="21" t="e">
        <f>SUBTOTAL(109,Tableau2456[Colonne3])</f>
        <v>#N/A</v>
      </c>
      <c r="I32" s="19"/>
      <c r="J32" s="19"/>
      <c r="K32" s="19"/>
      <c r="L32" s="19"/>
      <c r="M32" s="19"/>
      <c r="N32" s="19"/>
      <c r="O32" s="19"/>
      <c r="P32" s="19"/>
      <c r="Q32" s="25"/>
    </row>
    <row r="33" spans="2:20" x14ac:dyDescent="0.25"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25"/>
    </row>
    <row r="34" spans="2:20" x14ac:dyDescent="0.25">
      <c r="Q34" s="25"/>
    </row>
    <row r="35" spans="2:20" x14ac:dyDescent="0.25">
      <c r="Q35" s="25"/>
    </row>
    <row r="36" spans="2:20" x14ac:dyDescent="0.25">
      <c r="Q36" s="25"/>
      <c r="R36" t="s">
        <v>7</v>
      </c>
      <c r="T36" s="1">
        <f>SUBTOTAL(109,Tableau9[Colonne3])</f>
        <v>873</v>
      </c>
    </row>
  </sheetData>
  <mergeCells count="10">
    <mergeCell ref="B1:H3"/>
    <mergeCell ref="B4:B5"/>
    <mergeCell ref="C4:D5"/>
    <mergeCell ref="R3:U3"/>
    <mergeCell ref="B8:D8"/>
    <mergeCell ref="B17:D17"/>
    <mergeCell ref="B26:D26"/>
    <mergeCell ref="F8:H8"/>
    <mergeCell ref="J8:L8"/>
    <mergeCell ref="N8:P8"/>
  </mergeCells>
  <pageMargins left="0.25" right="0.25" top="0.75" bottom="0.75" header="0.3" footer="0.3"/>
  <pageSetup paperSize="9" scale="87" fitToWidth="0" orientation="landscape" horizontalDpi="0" verticalDpi="0" r:id="rId1"/>
  <headerFooter>
    <oddFooter>&amp;L&amp;"ADLaM Display,Normal"&amp;A&amp;R&amp;"ADLaM Display,Normal"&amp;P</oddFooter>
  </headerFooter>
  <rowBreaks count="1" manualBreakCount="1">
    <brk id="33" max="16383" man="1"/>
  </rowBreaks>
  <tableParts count="7">
    <tablePart r:id="rId2"/>
    <tablePart r:id="rId3"/>
    <tablePart r:id="rId4"/>
    <tablePart r:id="rId5"/>
    <tablePart r:id="rId6"/>
    <tablePart r:id="rId7"/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0B6D6D-B35C-4A63-AFC4-4D9F04E95B16}">
          <x14:formula1>
            <xm:f>Feuil2!$A$1:$A$25</xm:f>
          </x14:formula1>
          <xm:sqref>S5:S29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E847F-E71C-4A49-8481-6BE25AA2A6FA}">
  <dimension ref="A1:A25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s="6" t="s">
        <v>16</v>
      </c>
    </row>
    <row r="2" spans="1:1" x14ac:dyDescent="0.25">
      <c r="A2" s="6" t="s">
        <v>17</v>
      </c>
    </row>
    <row r="3" spans="1:1" x14ac:dyDescent="0.25">
      <c r="A3" s="6" t="s">
        <v>18</v>
      </c>
    </row>
    <row r="4" spans="1:1" x14ac:dyDescent="0.25">
      <c r="A4" s="6" t="s">
        <v>19</v>
      </c>
    </row>
    <row r="5" spans="1:1" x14ac:dyDescent="0.25">
      <c r="A5" s="6" t="s">
        <v>21</v>
      </c>
    </row>
    <row r="6" spans="1:1" x14ac:dyDescent="0.25">
      <c r="A6" s="6" t="s">
        <v>22</v>
      </c>
    </row>
    <row r="7" spans="1:1" x14ac:dyDescent="0.25">
      <c r="A7" s="6" t="s">
        <v>25</v>
      </c>
    </row>
    <row r="8" spans="1:1" x14ac:dyDescent="0.25">
      <c r="A8" s="6" t="s">
        <v>24</v>
      </c>
    </row>
    <row r="9" spans="1:1" x14ac:dyDescent="0.25">
      <c r="A9" s="6" t="s">
        <v>26</v>
      </c>
    </row>
    <row r="10" spans="1:1" x14ac:dyDescent="0.25">
      <c r="A10" s="6" t="s">
        <v>27</v>
      </c>
    </row>
    <row r="11" spans="1:1" x14ac:dyDescent="0.25">
      <c r="A11" s="6" t="s">
        <v>23</v>
      </c>
    </row>
    <row r="12" spans="1:1" x14ac:dyDescent="0.25">
      <c r="A12" s="6" t="s">
        <v>28</v>
      </c>
    </row>
    <row r="13" spans="1:1" x14ac:dyDescent="0.25">
      <c r="A13" s="6" t="s">
        <v>40</v>
      </c>
    </row>
    <row r="14" spans="1:1" x14ac:dyDescent="0.25">
      <c r="A14" s="6" t="s">
        <v>31</v>
      </c>
    </row>
    <row r="15" spans="1:1" x14ac:dyDescent="0.25">
      <c r="A15" s="6" t="s">
        <v>34</v>
      </c>
    </row>
    <row r="16" spans="1:1" x14ac:dyDescent="0.25">
      <c r="A16" s="6" t="s">
        <v>32</v>
      </c>
    </row>
    <row r="17" spans="1:1" x14ac:dyDescent="0.25">
      <c r="A17" s="6" t="s">
        <v>33</v>
      </c>
    </row>
    <row r="18" spans="1:1" x14ac:dyDescent="0.25">
      <c r="A18" s="6" t="s">
        <v>36</v>
      </c>
    </row>
    <row r="19" spans="1:1" x14ac:dyDescent="0.25">
      <c r="A19" s="6" t="s">
        <v>37</v>
      </c>
    </row>
    <row r="20" spans="1:1" x14ac:dyDescent="0.25">
      <c r="A20" s="6" t="s">
        <v>38</v>
      </c>
    </row>
    <row r="21" spans="1:1" x14ac:dyDescent="0.25">
      <c r="A21" s="6" t="s">
        <v>39</v>
      </c>
    </row>
    <row r="22" spans="1:1" x14ac:dyDescent="0.25">
      <c r="A22" s="6" t="s">
        <v>41</v>
      </c>
    </row>
    <row r="23" spans="1:1" x14ac:dyDescent="0.25">
      <c r="A23" s="6" t="s">
        <v>29</v>
      </c>
    </row>
    <row r="24" spans="1:1" x14ac:dyDescent="0.25">
      <c r="A24" s="6" t="s">
        <v>30</v>
      </c>
    </row>
    <row r="25" spans="1:1" x14ac:dyDescent="0.25">
      <c r="A25" s="6" t="s">
        <v>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 mensuel - 08.24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Kathleen HALLEUX</dc:creator>
  <cp:lastModifiedBy>Kathleen HALLEUX</cp:lastModifiedBy>
  <cp:lastPrinted>2024-08-27T12:00:28Z</cp:lastPrinted>
  <dcterms:created xsi:type="dcterms:W3CDTF">2024-08-26T13:49:20Z</dcterms:created>
  <dcterms:modified xsi:type="dcterms:W3CDTF">2024-08-27T15:01:46Z</dcterms:modified>
</cp:coreProperties>
</file>