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1308" sheetId="1" r:id="rId1"/>
  </sheets>
  <externalReferences>
    <externalReference r:id="rId2"/>
    <externalReference r:id="rId3"/>
  </externalReferences>
  <definedNames>
    <definedName name="Abs">#REF!</definedName>
    <definedName name="affaires">#REF!</definedName>
    <definedName name="année">'1308'!$AK$6</definedName>
    <definedName name="c_noms">'[1]Visu Code YB'!$L:$L</definedName>
    <definedName name="contrat">#REF!</definedName>
    <definedName name="CV">#REF!</definedName>
    <definedName name="hor">#REF!</definedName>
    <definedName name="hs">#REF!</definedName>
    <definedName name="Jour">#REF!</definedName>
    <definedName name="JoursFériés">'1308'!$AK$9:$AK$22</definedName>
    <definedName name="Km">#REF!</definedName>
    <definedName name="Mois">#REF!</definedName>
    <definedName name="paques">'1308'!$AK$10</definedName>
    <definedName name="Secteur">#REF!</definedName>
    <definedName name="Semaine">#REF!</definedName>
    <definedName name="_xlnm.Print_Area" localSheetId="0">'1308'!$A$1:$AG$33</definedName>
  </definedNames>
  <calcPr calcId="145621"/>
</workbook>
</file>

<file path=xl/calcChain.xml><?xml version="1.0" encoding="utf-8"?>
<calcChain xmlns="http://schemas.openxmlformats.org/spreadsheetml/2006/main">
  <c r="I6" i="1" l="1"/>
  <c r="J6" i="1" s="1"/>
  <c r="K6" i="1" s="1"/>
  <c r="L6" i="1" s="1"/>
  <c r="M6" i="1" s="1"/>
  <c r="N6" i="1" s="1"/>
  <c r="O6" i="1" s="1"/>
  <c r="AK21" i="1" l="1"/>
  <c r="AK20" i="1"/>
  <c r="AK19" i="1"/>
  <c r="AK18" i="1"/>
  <c r="AK17" i="1"/>
  <c r="AK16" i="1"/>
  <c r="AK15" i="1"/>
  <c r="AK14" i="1"/>
  <c r="AK10" i="1"/>
  <c r="AK9" i="1"/>
  <c r="Q33" i="1"/>
  <c r="O33" i="1"/>
  <c r="N33" i="1"/>
  <c r="M33" i="1"/>
  <c r="L33" i="1"/>
  <c r="K33" i="1"/>
  <c r="J33" i="1"/>
  <c r="I33" i="1"/>
  <c r="Q31" i="1"/>
  <c r="C31" i="1"/>
  <c r="Q30" i="1"/>
  <c r="C30" i="1"/>
  <c r="Q29" i="1"/>
  <c r="C29" i="1"/>
  <c r="Q28" i="1"/>
  <c r="C28" i="1"/>
  <c r="Q27" i="1"/>
  <c r="C27" i="1"/>
  <c r="AG24" i="1"/>
  <c r="AF24" i="1"/>
  <c r="AE24" i="1"/>
  <c r="AE30" i="1"/>
  <c r="AD24" i="1"/>
  <c r="AC24" i="1"/>
  <c r="AB24" i="1"/>
  <c r="AA24" i="1"/>
  <c r="Z24" i="1"/>
  <c r="Y24" i="1"/>
  <c r="X24" i="1"/>
  <c r="W24" i="1"/>
  <c r="U24" i="1"/>
  <c r="T24" i="1"/>
  <c r="S24" i="1"/>
  <c r="O24" i="1"/>
  <c r="N24" i="1"/>
  <c r="M24" i="1"/>
  <c r="L24" i="1"/>
  <c r="K24" i="1"/>
  <c r="J24" i="1"/>
  <c r="I24" i="1"/>
  <c r="P23" i="1"/>
  <c r="Q23" i="1"/>
  <c r="R23" i="1"/>
  <c r="C23" i="1"/>
  <c r="AK22" i="1"/>
  <c r="P22" i="1"/>
  <c r="Q22" i="1"/>
  <c r="R22" i="1"/>
  <c r="C22" i="1"/>
  <c r="P21" i="1"/>
  <c r="Q21" i="1"/>
  <c r="R21" i="1"/>
  <c r="C21" i="1"/>
  <c r="Q20" i="1"/>
  <c r="R20" i="1"/>
  <c r="P20" i="1"/>
  <c r="C20" i="1"/>
  <c r="P19" i="1"/>
  <c r="Q19" i="1"/>
  <c r="R19" i="1"/>
  <c r="C19" i="1"/>
  <c r="P18" i="1"/>
  <c r="Q18" i="1"/>
  <c r="R18" i="1"/>
  <c r="C18" i="1"/>
  <c r="P17" i="1"/>
  <c r="Q17" i="1"/>
  <c r="R17" i="1"/>
  <c r="C17" i="1"/>
  <c r="Q16" i="1"/>
  <c r="R16" i="1"/>
  <c r="P16" i="1"/>
  <c r="C16" i="1"/>
  <c r="R15" i="1"/>
  <c r="Q15" i="1"/>
  <c r="P15" i="1"/>
  <c r="C15" i="1"/>
  <c r="P14" i="1"/>
  <c r="Q14" i="1"/>
  <c r="R14" i="1"/>
  <c r="C14" i="1"/>
  <c r="P13" i="1"/>
  <c r="P24" i="1"/>
  <c r="C13" i="1"/>
  <c r="Q12" i="1"/>
  <c r="R12" i="1"/>
  <c r="P12" i="1"/>
  <c r="C12" i="1"/>
  <c r="R11" i="1"/>
  <c r="Q11" i="1"/>
  <c r="C11" i="1"/>
  <c r="P10" i="1"/>
  <c r="Q10" i="1"/>
  <c r="R10" i="1"/>
  <c r="C10" i="1"/>
  <c r="P9" i="1"/>
  <c r="Q9" i="1"/>
  <c r="R9" i="1"/>
  <c r="C9" i="1"/>
  <c r="P8" i="1"/>
  <c r="Q8" i="1"/>
  <c r="C8" i="1"/>
  <c r="Q13" i="1"/>
  <c r="R13" i="1"/>
  <c r="R8" i="1"/>
  <c r="R24" i="1"/>
  <c r="Q24" i="1"/>
  <c r="AD28" i="1"/>
  <c r="AN4" i="1"/>
  <c r="E2" i="1"/>
  <c r="I2" i="1" s="1"/>
  <c r="AK11" i="1" l="1"/>
  <c r="AK13" i="1"/>
  <c r="AK12" i="1"/>
</calcChain>
</file>

<file path=xl/sharedStrings.xml><?xml version="1.0" encoding="utf-8"?>
<sst xmlns="http://schemas.openxmlformats.org/spreadsheetml/2006/main" count="79" uniqueCount="69">
  <si>
    <t>Feuille Hebdomadaire de Suivi d'Activités</t>
  </si>
  <si>
    <t>Sem. n°</t>
  </si>
  <si>
    <t>du Lundi :</t>
  </si>
  <si>
    <t>au Dimanche:</t>
  </si>
  <si>
    <t>Imputation Comptable :</t>
  </si>
  <si>
    <t>Service:</t>
  </si>
  <si>
    <t>Nom &amp; Prénom du Salarié :</t>
  </si>
  <si>
    <t>Matricule Salarié :</t>
  </si>
  <si>
    <t>Approbateur:</t>
  </si>
  <si>
    <t>Signature du Salarié :</t>
  </si>
  <si>
    <t>Fonction du Salarié</t>
  </si>
  <si>
    <t>Signature de l'Approbateur :</t>
  </si>
  <si>
    <t>N° Imput.</t>
  </si>
  <si>
    <t>N° Ordre (C.S.)</t>
  </si>
  <si>
    <t>Client</t>
  </si>
  <si>
    <t>Activité principale</t>
  </si>
  <si>
    <t>CDT</t>
  </si>
  <si>
    <t>Total Sem.</t>
  </si>
  <si>
    <t>Total Cumulé</t>
  </si>
  <si>
    <t>Heures effectuées</t>
  </si>
  <si>
    <t>Prime</t>
  </si>
  <si>
    <t>Nombre de Déplacements</t>
  </si>
  <si>
    <t>Nbre kms</t>
  </si>
  <si>
    <t>NFP</t>
  </si>
  <si>
    <t>Astreinte €</t>
  </si>
  <si>
    <t>Lun</t>
  </si>
  <si>
    <t>Mar</t>
  </si>
  <si>
    <t>Mer</t>
  </si>
  <si>
    <t>Jeu</t>
  </si>
  <si>
    <t>Ven</t>
  </si>
  <si>
    <t>Sam</t>
  </si>
  <si>
    <t>Dim</t>
  </si>
  <si>
    <t>TDH</t>
  </si>
  <si>
    <t>Nuit</t>
  </si>
  <si>
    <t>THH</t>
  </si>
  <si>
    <t>Haut</t>
  </si>
  <si>
    <t>Egout</t>
  </si>
  <si>
    <t>ZA</t>
  </si>
  <si>
    <t>ZB</t>
  </si>
  <si>
    <t>IGD1</t>
  </si>
  <si>
    <t>IGD5</t>
  </si>
  <si>
    <t>IGD6</t>
  </si>
  <si>
    <t>Panier</t>
  </si>
  <si>
    <t>Année</t>
  </si>
  <si>
    <t>Fériés</t>
  </si>
  <si>
    <t>Premier de l'an</t>
  </si>
  <si>
    <t>Pâques</t>
  </si>
  <si>
    <t>Lundi de Pâques</t>
  </si>
  <si>
    <t>Pentecôte</t>
  </si>
  <si>
    <t>Lundi de Pentecôte</t>
  </si>
  <si>
    <t>Fête du travail</t>
  </si>
  <si>
    <t>Victoire 1945</t>
  </si>
  <si>
    <t>Ascension</t>
  </si>
  <si>
    <t>Fête nat.</t>
  </si>
  <si>
    <t>Assomption</t>
  </si>
  <si>
    <t>Toussaint</t>
  </si>
  <si>
    <t>Armistice</t>
  </si>
  <si>
    <t>Noël</t>
  </si>
  <si>
    <t>Total Heures Travaillées (TDH &amp; Heures de Nuits inclus)</t>
  </si>
  <si>
    <t>Code Imput.</t>
  </si>
  <si>
    <t>Motif Absences</t>
  </si>
  <si>
    <t>Commentaires</t>
  </si>
  <si>
    <t>nombre d'Heures "Jours Fériés" travaillés :</t>
  </si>
  <si>
    <t>Total Heures Travaillées (TDH &amp;  Nuits inclus) + Absences</t>
  </si>
  <si>
    <t xml:space="preserve">Nbre de Chevaux </t>
  </si>
  <si>
    <t>Frais Kilométriques</t>
  </si>
  <si>
    <t>Total Heures Absences et Jours fériés travaillés "JFT"</t>
  </si>
  <si>
    <t>Carte Orange "Transport France"</t>
  </si>
  <si>
    <t>A saisir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</si>
</sst>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;@"/>
    <numFmt numFmtId="165" formatCode="dd"/>
    <numFmt numFmtId="166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29">
    <xf numFmtId="0" fontId="0" fillId="0" borderId="0" xfId="0"/>
    <xf numFmtId="0" fontId="0" fillId="0" borderId="0" xfId="0" applyAlignment="1" applyProtection="1">
      <alignment vertical="center"/>
    </xf>
    <xf numFmtId="0" fontId="1" fillId="4" borderId="4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4" fillId="0" borderId="2" xfId="1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horizontal="center" vertical="center" wrapText="1"/>
    </xf>
    <xf numFmtId="0" fontId="0" fillId="0" borderId="0" xfId="0" applyFont="1" applyAlignment="1" applyProtection="1">
      <alignment vertical="center"/>
    </xf>
    <xf numFmtId="0" fontId="6" fillId="0" borderId="2" xfId="0" applyFont="1" applyBorder="1" applyAlignment="1" applyProtection="1">
      <alignment horizontal="center" vertical="center"/>
    </xf>
    <xf numFmtId="0" fontId="6" fillId="3" borderId="2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</xf>
    <xf numFmtId="164" fontId="0" fillId="0" borderId="0" xfId="0" applyNumberFormat="1" applyAlignment="1">
      <alignment horizontal="center"/>
    </xf>
    <xf numFmtId="0" fontId="7" fillId="0" borderId="11" xfId="0" applyFont="1" applyBorder="1" applyAlignment="1" applyProtection="1">
      <alignment vertical="center"/>
    </xf>
    <xf numFmtId="0" fontId="7" fillId="0" borderId="4" xfId="0" applyFont="1" applyBorder="1" applyAlignment="1" applyProtection="1">
      <alignment horizontal="left" vertical="center"/>
    </xf>
    <xf numFmtId="0" fontId="7" fillId="0" borderId="4" xfId="0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 vertical="center"/>
    </xf>
    <xf numFmtId="0" fontId="0" fillId="4" borderId="4" xfId="0" quotePrefix="1" applyFont="1" applyFill="1" applyBorder="1" applyAlignment="1" applyProtection="1">
      <alignment horizontal="center" vertical="center"/>
      <protection locked="0"/>
    </xf>
    <xf numFmtId="0" fontId="0" fillId="4" borderId="1" xfId="0" quotePrefix="1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vertical="center"/>
      <protection locked="0"/>
    </xf>
    <xf numFmtId="166" fontId="7" fillId="3" borderId="4" xfId="0" applyNumberFormat="1" applyFont="1" applyFill="1" applyBorder="1" applyAlignment="1" applyProtection="1">
      <alignment vertical="center"/>
    </xf>
    <xf numFmtId="166" fontId="7" fillId="0" borderId="4" xfId="0" applyNumberFormat="1" applyFont="1" applyBorder="1" applyAlignment="1" applyProtection="1">
      <alignment vertical="center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0" fillId="4" borderId="4" xfId="0" applyFont="1" applyFill="1" applyBorder="1" applyAlignment="1" applyProtection="1">
      <alignment horizontal="center" vertical="center"/>
      <protection locked="0"/>
    </xf>
    <xf numFmtId="2" fontId="7" fillId="4" borderId="4" xfId="0" applyNumberFormat="1" applyFont="1" applyFill="1" applyBorder="1" applyAlignment="1" applyProtection="1">
      <alignment horizontal="center" vertical="center"/>
      <protection locked="0"/>
    </xf>
    <xf numFmtId="3" fontId="0" fillId="4" borderId="4" xfId="0" quotePrefix="1" applyNumberFormat="1" applyFont="1" applyFill="1" applyBorder="1" applyAlignment="1" applyProtection="1">
      <alignment horizontal="center" vertical="center"/>
      <protection locked="0"/>
    </xf>
    <xf numFmtId="166" fontId="7" fillId="0" borderId="4" xfId="0" applyNumberFormat="1" applyFont="1" applyFill="1" applyBorder="1" applyAlignment="1" applyProtection="1">
      <alignment horizontal="center" vertical="center"/>
    </xf>
    <xf numFmtId="1" fontId="7" fillId="0" borderId="4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Border="1" applyAlignment="1" applyProtection="1">
      <alignment vertical="center" wrapText="1"/>
    </xf>
    <xf numFmtId="0" fontId="0" fillId="3" borderId="0" xfId="0" applyFont="1" applyFill="1" applyBorder="1" applyAlignment="1" applyProtection="1">
      <alignment vertical="center"/>
    </xf>
    <xf numFmtId="0" fontId="0" fillId="0" borderId="5" xfId="0" applyFont="1" applyBorder="1" applyAlignment="1" applyProtection="1">
      <alignment vertical="center" wrapText="1"/>
    </xf>
    <xf numFmtId="0" fontId="0" fillId="0" borderId="9" xfId="0" applyFont="1" applyBorder="1" applyAlignment="1" applyProtection="1">
      <alignment vertical="center" wrapText="1"/>
    </xf>
    <xf numFmtId="0" fontId="0" fillId="0" borderId="4" xfId="0" applyFont="1" applyBorder="1" applyAlignment="1" applyProtection="1">
      <alignment vertical="center"/>
    </xf>
    <xf numFmtId="0" fontId="0" fillId="0" borderId="4" xfId="0" applyFont="1" applyBorder="1" applyAlignment="1" applyProtection="1">
      <alignment vertical="center" wrapText="1"/>
    </xf>
    <xf numFmtId="0" fontId="0" fillId="4" borderId="1" xfId="0" applyFont="1" applyFill="1" applyBorder="1" applyAlignment="1" applyProtection="1">
      <alignment horizontal="center" vertical="center"/>
      <protection locked="0"/>
    </xf>
    <xf numFmtId="166" fontId="0" fillId="4" borderId="4" xfId="0" applyNumberFormat="1" applyFont="1" applyFill="1" applyBorder="1" applyAlignment="1" applyProtection="1">
      <alignment vertical="center"/>
      <protection locked="0"/>
    </xf>
    <xf numFmtId="2" fontId="7" fillId="0" borderId="4" xfId="0" applyNumberFormat="1" applyFont="1" applyBorder="1" applyAlignment="1" applyProtection="1">
      <alignment vertical="center"/>
    </xf>
    <xf numFmtId="0" fontId="0" fillId="3" borderId="0" xfId="0" applyFont="1" applyFill="1" applyBorder="1" applyAlignment="1" applyProtection="1">
      <alignment vertical="center" wrapText="1"/>
    </xf>
    <xf numFmtId="0" fontId="0" fillId="3" borderId="0" xfId="0" applyFont="1" applyFill="1" applyAlignment="1" applyProtection="1">
      <alignment vertical="center"/>
    </xf>
    <xf numFmtId="0" fontId="0" fillId="4" borderId="1" xfId="0" applyFill="1" applyBorder="1" applyAlignment="1" applyProtection="1">
      <alignment vertical="center"/>
      <protection locked="0"/>
    </xf>
    <xf numFmtId="0" fontId="0" fillId="4" borderId="2" xfId="0" applyFill="1" applyBorder="1" applyAlignment="1" applyProtection="1">
      <alignment vertical="center"/>
      <protection locked="0"/>
    </xf>
    <xf numFmtId="0" fontId="0" fillId="4" borderId="3" xfId="0" applyFill="1" applyBorder="1" applyAlignment="1" applyProtection="1">
      <alignment vertical="center"/>
    </xf>
    <xf numFmtId="0" fontId="0" fillId="6" borderId="7" xfId="0" applyFill="1" applyBorder="1" applyAlignment="1" applyProtection="1">
      <alignment vertical="center"/>
    </xf>
    <xf numFmtId="0" fontId="0" fillId="6" borderId="0" xfId="0" applyFill="1" applyAlignment="1" applyProtection="1">
      <alignment vertical="center"/>
    </xf>
    <xf numFmtId="0" fontId="0" fillId="6" borderId="8" xfId="0" applyFill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0" fillId="0" borderId="0" xfId="0" applyProtection="1"/>
    <xf numFmtId="0" fontId="0" fillId="3" borderId="0" xfId="0" applyFill="1" applyProtection="1"/>
    <xf numFmtId="0" fontId="1" fillId="0" borderId="1" xfId="0" applyFont="1" applyBorder="1" applyAlignment="1" applyProtection="1">
      <alignment vertical="center"/>
    </xf>
    <xf numFmtId="0" fontId="1" fillId="0" borderId="2" xfId="0" applyFont="1" applyBorder="1" applyAlignment="1" applyProtection="1">
      <alignment vertical="center"/>
    </xf>
    <xf numFmtId="0" fontId="1" fillId="0" borderId="3" xfId="0" applyFont="1" applyBorder="1" applyAlignment="1" applyProtection="1">
      <alignment vertical="center"/>
    </xf>
    <xf numFmtId="0" fontId="0" fillId="0" borderId="0" xfId="0" applyAlignment="1" applyProtection="1">
      <alignment horizontal="right" vertical="center" readingOrder="2"/>
    </xf>
    <xf numFmtId="0" fontId="0" fillId="3" borderId="1" xfId="0" applyFont="1" applyFill="1" applyBorder="1" applyAlignment="1" applyProtection="1">
      <alignment horizontal="center" vertical="center" wrapText="1"/>
    </xf>
    <xf numFmtId="0" fontId="0" fillId="3" borderId="2" xfId="0" applyFont="1" applyFill="1" applyBorder="1" applyAlignment="1" applyProtection="1">
      <alignment horizontal="center" vertical="center" wrapText="1"/>
    </xf>
    <xf numFmtId="0" fontId="0" fillId="3" borderId="3" xfId="0" applyFont="1" applyFill="1" applyBorder="1" applyAlignment="1" applyProtection="1">
      <alignment horizontal="center" vertical="center" wrapText="1"/>
    </xf>
    <xf numFmtId="0" fontId="0" fillId="4" borderId="1" xfId="0" applyFont="1" applyFill="1" applyBorder="1" applyAlignment="1" applyProtection="1">
      <alignment horizontal="center" vertical="center" wrapText="1"/>
      <protection locked="0"/>
    </xf>
    <xf numFmtId="0" fontId="0" fillId="4" borderId="2" xfId="0" applyFont="1" applyFill="1" applyBorder="1" applyAlignment="1" applyProtection="1">
      <alignment horizontal="center" vertical="center" wrapText="1"/>
      <protection locked="0"/>
    </xf>
    <xf numFmtId="0" fontId="0" fillId="4" borderId="3" xfId="0" applyFont="1" applyFill="1" applyBorder="1" applyAlignment="1" applyProtection="1">
      <alignment horizontal="center" vertical="center" wrapText="1"/>
      <protection locked="0"/>
    </xf>
    <xf numFmtId="0" fontId="0" fillId="6" borderId="7" xfId="0" applyFont="1" applyFill="1" applyBorder="1" applyAlignment="1" applyProtection="1">
      <alignment horizontal="center" vertical="center" wrapText="1"/>
    </xf>
    <xf numFmtId="0" fontId="0" fillId="6" borderId="0" xfId="0" applyFont="1" applyFill="1" applyBorder="1" applyAlignment="1" applyProtection="1">
      <alignment horizontal="center" vertical="center" wrapText="1"/>
    </xf>
    <xf numFmtId="4" fontId="9" fillId="4" borderId="1" xfId="0" applyNumberFormat="1" applyFont="1" applyFill="1" applyBorder="1" applyAlignment="1" applyProtection="1">
      <alignment horizontal="center" vertical="center" readingOrder="1"/>
      <protection locked="0"/>
    </xf>
    <xf numFmtId="4" fontId="9" fillId="4" borderId="3" xfId="0" applyNumberFormat="1" applyFont="1" applyFill="1" applyBorder="1" applyAlignment="1" applyProtection="1">
      <alignment horizontal="center" vertical="center" readingOrder="1"/>
      <protection locked="0"/>
    </xf>
    <xf numFmtId="0" fontId="0" fillId="6" borderId="7" xfId="0" applyFill="1" applyBorder="1" applyAlignment="1" applyProtection="1">
      <alignment horizontal="center" vertical="center" wrapText="1"/>
    </xf>
    <xf numFmtId="0" fontId="0" fillId="6" borderId="0" xfId="0" applyFill="1" applyBorder="1" applyAlignment="1" applyProtection="1">
      <alignment horizontal="center" vertical="center" wrapText="1"/>
    </xf>
    <xf numFmtId="0" fontId="0" fillId="6" borderId="8" xfId="0" applyFill="1" applyBorder="1" applyAlignment="1" applyProtection="1">
      <alignment horizontal="center" vertical="center" wrapText="1"/>
    </xf>
    <xf numFmtId="4" fontId="9" fillId="3" borderId="1" xfId="0" applyNumberFormat="1" applyFont="1" applyFill="1" applyBorder="1" applyAlignment="1">
      <alignment horizontal="center" vertical="center" readingOrder="1"/>
    </xf>
    <xf numFmtId="4" fontId="9" fillId="3" borderId="3" xfId="0" applyNumberFormat="1" applyFont="1" applyFill="1" applyBorder="1" applyAlignment="1">
      <alignment horizontal="center" vertical="center" readingOrder="1"/>
    </xf>
    <xf numFmtId="0" fontId="0" fillId="6" borderId="8" xfId="0" applyFont="1" applyFill="1" applyBorder="1" applyAlignment="1" applyProtection="1">
      <alignment horizontal="center" vertical="center" wrapText="1"/>
    </xf>
    <xf numFmtId="166" fontId="0" fillId="7" borderId="1" xfId="0" applyNumberFormat="1" applyFont="1" applyFill="1" applyBorder="1" applyAlignment="1" applyProtection="1">
      <alignment horizontal="center" vertical="center"/>
      <protection locked="0"/>
    </xf>
    <xf numFmtId="166" fontId="0" fillId="7" borderId="3" xfId="0" applyNumberFormat="1" applyFont="1" applyFill="1" applyBorder="1" applyAlignment="1" applyProtection="1">
      <alignment horizontal="center" vertical="center"/>
      <protection locked="0"/>
    </xf>
    <xf numFmtId="166" fontId="0" fillId="3" borderId="1" xfId="0" applyNumberFormat="1" applyFont="1" applyFill="1" applyBorder="1" applyAlignment="1" applyProtection="1">
      <alignment horizontal="center" vertical="center"/>
    </xf>
    <xf numFmtId="166" fontId="0" fillId="3" borderId="3" xfId="0" applyNumberFormat="1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left" vertical="center"/>
    </xf>
    <xf numFmtId="0" fontId="0" fillId="0" borderId="2" xfId="0" applyFont="1" applyFill="1" applyBorder="1" applyAlignment="1" applyProtection="1">
      <alignment horizontal="left" vertical="center"/>
    </xf>
    <xf numFmtId="0" fontId="0" fillId="0" borderId="3" xfId="0" applyFont="1" applyFill="1" applyBorder="1" applyAlignment="1" applyProtection="1">
      <alignment horizontal="left" vertical="center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7" fillId="3" borderId="1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left" vertical="center"/>
    </xf>
    <xf numFmtId="0" fontId="7" fillId="0" borderId="2" xfId="0" applyFont="1" applyBorder="1" applyAlignment="1" applyProtection="1">
      <alignment horizontal="left" vertical="center"/>
    </xf>
    <xf numFmtId="0" fontId="7" fillId="0" borderId="3" xfId="0" applyFont="1" applyBorder="1" applyAlignment="1" applyProtection="1">
      <alignment horizontal="left" vertical="center"/>
    </xf>
    <xf numFmtId="0" fontId="7" fillId="0" borderId="9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2" xfId="0" applyFont="1" applyFill="1" applyBorder="1" applyAlignment="1" applyProtection="1">
      <alignment horizontal="center" vertical="center"/>
    </xf>
    <xf numFmtId="0" fontId="7" fillId="3" borderId="3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2" xfId="0" applyFont="1" applyBorder="1" applyAlignment="1" applyProtection="1">
      <alignment horizontal="left" vertical="center" wrapText="1"/>
    </xf>
    <xf numFmtId="0" fontId="0" fillId="0" borderId="3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</xf>
    <xf numFmtId="0" fontId="4" fillId="0" borderId="2" xfId="1" applyFont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top" wrapText="1"/>
    </xf>
    <xf numFmtId="0" fontId="0" fillId="0" borderId="11" xfId="0" applyFont="1" applyBorder="1" applyAlignment="1" applyProtection="1">
      <alignment horizontal="center" vertical="top" wrapText="1"/>
    </xf>
    <xf numFmtId="0" fontId="0" fillId="0" borderId="6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7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center" vertical="center"/>
    </xf>
    <xf numFmtId="0" fontId="0" fillId="0" borderId="13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165" fontId="3" fillId="3" borderId="5" xfId="0" applyNumberFormat="1" applyFont="1" applyFill="1" applyBorder="1" applyAlignment="1" applyProtection="1">
      <alignment horizontal="center" vertical="center"/>
    </xf>
    <xf numFmtId="165" fontId="3" fillId="3" borderId="1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0" fillId="3" borderId="1" xfId="0" applyFont="1" applyFill="1" applyBorder="1" applyAlignment="1" applyProtection="1">
      <alignment horizontal="right" vertical="center"/>
    </xf>
    <xf numFmtId="0" fontId="0" fillId="3" borderId="2" xfId="0" applyFont="1" applyFill="1" applyBorder="1" applyAlignment="1" applyProtection="1">
      <alignment horizontal="right" vertical="center"/>
    </xf>
    <xf numFmtId="14" fontId="1" fillId="3" borderId="2" xfId="0" applyNumberFormat="1" applyFont="1" applyFill="1" applyBorder="1" applyAlignment="1" applyProtection="1">
      <alignment horizontal="center" vertical="center"/>
    </xf>
    <xf numFmtId="14" fontId="1" fillId="3" borderId="3" xfId="0" applyNumberFormat="1" applyFont="1" applyFill="1" applyBorder="1" applyAlignment="1" applyProtection="1">
      <alignment horizontal="center" vertical="center"/>
    </xf>
    <xf numFmtId="14" fontId="1" fillId="0" borderId="2" xfId="0" applyNumberFormat="1" applyFont="1" applyBorder="1" applyAlignment="1" applyProtection="1">
      <alignment horizontal="center" vertical="center"/>
    </xf>
    <xf numFmtId="14" fontId="1" fillId="0" borderId="3" xfId="0" applyNumberFormat="1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7" fillId="0" borderId="11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" fillId="5" borderId="0" xfId="0" applyFont="1" applyFill="1" applyAlignment="1" applyProtection="1">
      <alignment horizontal="center" vertical="center"/>
    </xf>
  </cellXfs>
  <cellStyles count="3">
    <cellStyle name="Normal" xfId="0" builtinId="0"/>
    <cellStyle name="Normal 2" xfId="2"/>
    <cellStyle name="Normal_Feuil1" xfId="1"/>
  </cellStyles>
  <dxfs count="9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FL\AppData\Local\Temp\LBKTemp_Firefox\Feuille%20d'Heures%20Commerciale%20YB%20ver%2014%20JP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8emerj\AppData\Local\Microsoft\Windows\Temporary%20Internet%20Files\Content.Outlook\9136HGON\Feuille%20d'Heures%20Commerciale%20YB%20ver%2015%20Fred%20C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is Sem (1)"/>
      <sheetName val="Mois Sem (2)"/>
      <sheetName val="Mois Sem (3)"/>
      <sheetName val="Mois Sem (4)"/>
      <sheetName val="Mois Sem (5)"/>
      <sheetName val="Visu Code YB"/>
      <sheetName val="Mois RH"/>
      <sheetName val="Croisé RH"/>
      <sheetName val="Mois Compta"/>
      <sheetName val="Croisé Compta"/>
      <sheetName val="calendar"/>
      <sheetName val="Code Ana"/>
      <sheetName val="Feui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1">
          <cell r="L1" t="str">
            <v>Nom</v>
          </cell>
        </row>
        <row r="2">
          <cell r="L2" t="str">
            <v>A saisir</v>
          </cell>
        </row>
        <row r="3">
          <cell r="L3" t="str">
            <v>ABOUSSALIH</v>
          </cell>
          <cell r="U3" t="str">
            <v>3 CV</v>
          </cell>
          <cell r="V3">
            <v>0.40500000000000003</v>
          </cell>
        </row>
        <row r="4">
          <cell r="L4" t="str">
            <v>ACCOLAS</v>
          </cell>
          <cell r="U4" t="str">
            <v>4 CV</v>
          </cell>
          <cell r="V4">
            <v>0.48699999999999999</v>
          </cell>
        </row>
        <row r="5">
          <cell r="L5" t="str">
            <v>AGGOUN</v>
          </cell>
          <cell r="U5" t="str">
            <v>5 CV</v>
          </cell>
          <cell r="V5">
            <v>0.53600000000000003</v>
          </cell>
        </row>
        <row r="6">
          <cell r="L6" t="str">
            <v>AIT</v>
          </cell>
          <cell r="U6" t="str">
            <v>6 CV</v>
          </cell>
          <cell r="V6">
            <v>0.56100000000000005</v>
          </cell>
        </row>
        <row r="7">
          <cell r="L7" t="str">
            <v>AKABLA</v>
          </cell>
          <cell r="U7" t="str">
            <v>7 CV</v>
          </cell>
          <cell r="V7">
            <v>0.58699999999999997</v>
          </cell>
        </row>
        <row r="8">
          <cell r="L8" t="str">
            <v>AKROUN</v>
          </cell>
          <cell r="U8" t="str">
            <v>8 CV</v>
          </cell>
          <cell r="V8">
            <v>0.61899999999999999</v>
          </cell>
        </row>
        <row r="9">
          <cell r="L9" t="str">
            <v>ALLOURY</v>
          </cell>
          <cell r="U9" t="str">
            <v>9 CV</v>
          </cell>
          <cell r="V9">
            <v>0.63500000000000001</v>
          </cell>
        </row>
        <row r="10">
          <cell r="L10" t="str">
            <v>ANGERVILLE</v>
          </cell>
          <cell r="U10" t="str">
            <v>10 CV</v>
          </cell>
          <cell r="V10">
            <v>0.66800000000000004</v>
          </cell>
        </row>
        <row r="11">
          <cell r="L11" t="str">
            <v>ARAB</v>
          </cell>
          <cell r="U11" t="str">
            <v>11 CV</v>
          </cell>
          <cell r="V11">
            <v>0.68100000000000005</v>
          </cell>
        </row>
        <row r="12">
          <cell r="L12" t="str">
            <v>ARCHAMBAULT</v>
          </cell>
          <cell r="U12" t="str">
            <v>12 CV</v>
          </cell>
          <cell r="V12">
            <v>0.71699999999999997</v>
          </cell>
        </row>
        <row r="13">
          <cell r="L13" t="str">
            <v>AUMOINE</v>
          </cell>
          <cell r="U13" t="str">
            <v>13 CV ou +</v>
          </cell>
          <cell r="V13">
            <v>0.72899999999999998</v>
          </cell>
        </row>
        <row r="14">
          <cell r="L14" t="str">
            <v>AZIZA</v>
          </cell>
        </row>
        <row r="15">
          <cell r="L15" t="str">
            <v>BACOUILLARD</v>
          </cell>
        </row>
        <row r="16">
          <cell r="L16" t="str">
            <v>BAIZET</v>
          </cell>
        </row>
        <row r="17">
          <cell r="L17" t="str">
            <v>BAKAR</v>
          </cell>
        </row>
        <row r="18">
          <cell r="L18" t="str">
            <v>BALDASSI</v>
          </cell>
        </row>
        <row r="19">
          <cell r="L19" t="str">
            <v>BASCOL</v>
          </cell>
        </row>
        <row r="20">
          <cell r="L20" t="str">
            <v>BATUT</v>
          </cell>
        </row>
        <row r="21">
          <cell r="L21" t="str">
            <v>BEAUPIED</v>
          </cell>
        </row>
        <row r="22">
          <cell r="L22" t="str">
            <v>BELKACEMI</v>
          </cell>
        </row>
        <row r="23">
          <cell r="L23" t="str">
            <v>BELLIFA</v>
          </cell>
        </row>
        <row r="24">
          <cell r="L24" t="str">
            <v>BENAMARA</v>
          </cell>
        </row>
        <row r="25">
          <cell r="L25" t="str">
            <v>BENTALEB</v>
          </cell>
        </row>
        <row r="26">
          <cell r="L26" t="str">
            <v>BERNARD</v>
          </cell>
        </row>
        <row r="27">
          <cell r="L27" t="str">
            <v>BERNARDES</v>
          </cell>
        </row>
        <row r="28">
          <cell r="L28" t="str">
            <v>BORDERIEUX</v>
          </cell>
        </row>
        <row r="29">
          <cell r="L29" t="str">
            <v>BOURIN</v>
          </cell>
        </row>
        <row r="30">
          <cell r="L30" t="str">
            <v>CABRERA</v>
          </cell>
        </row>
        <row r="31">
          <cell r="L31" t="str">
            <v>CARAUD</v>
          </cell>
        </row>
        <row r="32">
          <cell r="L32" t="str">
            <v>CHAMPION</v>
          </cell>
        </row>
        <row r="33">
          <cell r="L33" t="str">
            <v>CHARBONNEL</v>
          </cell>
        </row>
        <row r="34">
          <cell r="L34" t="str">
            <v>CHATILLON</v>
          </cell>
        </row>
        <row r="35">
          <cell r="L35" t="str">
            <v>CHEVAUX</v>
          </cell>
        </row>
        <row r="36">
          <cell r="L36" t="str">
            <v>COCLIN</v>
          </cell>
        </row>
        <row r="37">
          <cell r="L37" t="str">
            <v>CONAN</v>
          </cell>
        </row>
        <row r="38">
          <cell r="L38" t="str">
            <v>CROZIER</v>
          </cell>
        </row>
        <row r="39">
          <cell r="L39" t="str">
            <v>CYPRES</v>
          </cell>
        </row>
        <row r="40">
          <cell r="L40" t="str">
            <v>DA SILVA</v>
          </cell>
        </row>
        <row r="41">
          <cell r="L41" t="str">
            <v>DANTI</v>
          </cell>
        </row>
        <row r="42">
          <cell r="L42" t="str">
            <v>DELHORME</v>
          </cell>
        </row>
        <row r="43">
          <cell r="L43" t="str">
            <v>DEMAY</v>
          </cell>
        </row>
        <row r="44">
          <cell r="L44" t="str">
            <v>DENEUFEGLISE</v>
          </cell>
        </row>
        <row r="45">
          <cell r="L45" t="str">
            <v>DESAINTJEAN</v>
          </cell>
        </row>
        <row r="46">
          <cell r="L46" t="str">
            <v>DESHAIES</v>
          </cell>
        </row>
        <row r="47">
          <cell r="L47" t="str">
            <v>DEZERT</v>
          </cell>
        </row>
        <row r="48">
          <cell r="L48" t="str">
            <v>DOUCOURE</v>
          </cell>
        </row>
        <row r="49">
          <cell r="L49" t="str">
            <v>DUCHESNE</v>
          </cell>
        </row>
        <row r="50">
          <cell r="L50" t="str">
            <v>DUFAUX</v>
          </cell>
        </row>
        <row r="51">
          <cell r="L51" t="str">
            <v>DULAIN</v>
          </cell>
        </row>
        <row r="52">
          <cell r="L52" t="str">
            <v>DULARD</v>
          </cell>
        </row>
        <row r="53">
          <cell r="L53" t="str">
            <v>EMERY</v>
          </cell>
        </row>
        <row r="54">
          <cell r="L54" t="str">
            <v>ESTEVES</v>
          </cell>
        </row>
        <row r="55">
          <cell r="L55" t="str">
            <v>FABIANI</v>
          </cell>
        </row>
        <row r="56">
          <cell r="L56" t="str">
            <v>FIMPADIO</v>
          </cell>
        </row>
        <row r="57">
          <cell r="L57" t="str">
            <v>FINK</v>
          </cell>
        </row>
        <row r="58">
          <cell r="L58" t="str">
            <v>GASNOT</v>
          </cell>
        </row>
        <row r="59">
          <cell r="L59" t="str">
            <v>GASPAR</v>
          </cell>
        </row>
        <row r="60">
          <cell r="L60" t="str">
            <v>GELINOTTE</v>
          </cell>
        </row>
        <row r="61">
          <cell r="L61" t="str">
            <v>GIRARD</v>
          </cell>
        </row>
        <row r="62">
          <cell r="L62" t="str">
            <v>GODIGNON</v>
          </cell>
        </row>
        <row r="63">
          <cell r="L63" t="str">
            <v>GUILLON</v>
          </cell>
        </row>
        <row r="64">
          <cell r="L64" t="str">
            <v>HATTE</v>
          </cell>
        </row>
        <row r="65">
          <cell r="L65" t="str">
            <v>HECHT</v>
          </cell>
        </row>
        <row r="66">
          <cell r="L66" t="str">
            <v>IBERSIENNE</v>
          </cell>
        </row>
        <row r="67">
          <cell r="L67" t="str">
            <v>INTHAVONG</v>
          </cell>
        </row>
        <row r="68">
          <cell r="L68" t="str">
            <v>JABER</v>
          </cell>
        </row>
        <row r="69">
          <cell r="L69" t="str">
            <v>JAOUEN</v>
          </cell>
        </row>
        <row r="70">
          <cell r="L70" t="str">
            <v>JARDILLET</v>
          </cell>
        </row>
        <row r="71">
          <cell r="L71" t="str">
            <v>JOSSELY</v>
          </cell>
        </row>
        <row r="72">
          <cell r="L72" t="str">
            <v>JOUANNOT</v>
          </cell>
        </row>
        <row r="73">
          <cell r="L73" t="str">
            <v>KANAGASABAI</v>
          </cell>
        </row>
        <row r="74">
          <cell r="L74" t="str">
            <v>KARADAG</v>
          </cell>
        </row>
        <row r="75">
          <cell r="L75" t="str">
            <v>L HENORET</v>
          </cell>
        </row>
        <row r="76">
          <cell r="L76" t="str">
            <v>LAFOUCRIERE</v>
          </cell>
        </row>
        <row r="77">
          <cell r="L77" t="str">
            <v>LAGORCE</v>
          </cell>
        </row>
        <row r="78">
          <cell r="L78" t="str">
            <v>LAHAYE</v>
          </cell>
        </row>
        <row r="79">
          <cell r="L79" t="str">
            <v>LAY</v>
          </cell>
        </row>
        <row r="80">
          <cell r="L80" t="str">
            <v>LE GAL</v>
          </cell>
        </row>
        <row r="81">
          <cell r="L81" t="str">
            <v>LE GALL</v>
          </cell>
        </row>
        <row r="82">
          <cell r="L82" t="str">
            <v>LECONTE</v>
          </cell>
        </row>
        <row r="83">
          <cell r="L83" t="str">
            <v>LENOEL</v>
          </cell>
        </row>
        <row r="84">
          <cell r="L84" t="str">
            <v>LEONARD</v>
          </cell>
        </row>
        <row r="85">
          <cell r="L85" t="str">
            <v>LEPRAT</v>
          </cell>
        </row>
        <row r="86">
          <cell r="L86" t="str">
            <v>LOUBETTE</v>
          </cell>
        </row>
        <row r="87">
          <cell r="L87" t="str">
            <v>MAAREF</v>
          </cell>
        </row>
        <row r="88">
          <cell r="L88" t="str">
            <v>MAAROUF</v>
          </cell>
        </row>
        <row r="89">
          <cell r="L89" t="str">
            <v>MACHADO</v>
          </cell>
        </row>
        <row r="90">
          <cell r="L90" t="str">
            <v>MAGNAN</v>
          </cell>
        </row>
        <row r="91">
          <cell r="L91" t="str">
            <v>MALRY</v>
          </cell>
        </row>
        <row r="92">
          <cell r="L92" t="str">
            <v>MARCHAIS</v>
          </cell>
        </row>
        <row r="93">
          <cell r="L93" t="str">
            <v>MARCHI</v>
          </cell>
        </row>
        <row r="94">
          <cell r="L94" t="str">
            <v>MARTIN</v>
          </cell>
        </row>
        <row r="95">
          <cell r="L95" t="str">
            <v>MEAUX</v>
          </cell>
        </row>
        <row r="96">
          <cell r="L96" t="str">
            <v>MEDJAHED</v>
          </cell>
        </row>
        <row r="97">
          <cell r="L97" t="str">
            <v>MEIRA</v>
          </cell>
        </row>
        <row r="98">
          <cell r="L98" t="str">
            <v>MELIN</v>
          </cell>
        </row>
        <row r="99">
          <cell r="L99" t="str">
            <v>MENDY</v>
          </cell>
        </row>
        <row r="100">
          <cell r="L100" t="str">
            <v>METZGER</v>
          </cell>
        </row>
        <row r="101">
          <cell r="L101" t="str">
            <v>MEZOUARI</v>
          </cell>
        </row>
        <row r="102">
          <cell r="L102" t="str">
            <v>MICOULET</v>
          </cell>
        </row>
        <row r="103">
          <cell r="L103" t="str">
            <v>MOINE</v>
          </cell>
        </row>
        <row r="104">
          <cell r="L104" t="str">
            <v>MONNET</v>
          </cell>
        </row>
        <row r="105">
          <cell r="L105" t="str">
            <v>NALLAMOUTOU</v>
          </cell>
        </row>
        <row r="106">
          <cell r="L106" t="str">
            <v>NDOUR</v>
          </cell>
        </row>
        <row r="107">
          <cell r="L107" t="str">
            <v>OUADHI</v>
          </cell>
        </row>
        <row r="108">
          <cell r="L108" t="str">
            <v>OUKHAI</v>
          </cell>
        </row>
        <row r="109">
          <cell r="L109" t="str">
            <v>OUNASSER</v>
          </cell>
        </row>
        <row r="110">
          <cell r="L110" t="str">
            <v>OZTURK</v>
          </cell>
        </row>
        <row r="111">
          <cell r="L111" t="str">
            <v>PARRA</v>
          </cell>
        </row>
        <row r="112">
          <cell r="L112" t="str">
            <v>PAUMELIN</v>
          </cell>
        </row>
        <row r="113">
          <cell r="L113" t="str">
            <v>PERIGAULT</v>
          </cell>
        </row>
        <row r="114">
          <cell r="L114" t="str">
            <v>PERROT</v>
          </cell>
        </row>
        <row r="115">
          <cell r="L115" t="str">
            <v>PIHEN</v>
          </cell>
        </row>
        <row r="116">
          <cell r="L116" t="str">
            <v>PILLIAS</v>
          </cell>
        </row>
        <row r="117">
          <cell r="L117" t="str">
            <v>PINSON</v>
          </cell>
        </row>
        <row r="118">
          <cell r="L118" t="str">
            <v>PONSOT</v>
          </cell>
        </row>
        <row r="119">
          <cell r="L119" t="str">
            <v>RAMLA</v>
          </cell>
        </row>
        <row r="120">
          <cell r="L120" t="str">
            <v>RANVIER</v>
          </cell>
        </row>
        <row r="121">
          <cell r="L121" t="str">
            <v>REGNIER</v>
          </cell>
        </row>
        <row r="122">
          <cell r="L122" t="str">
            <v>RENARD</v>
          </cell>
        </row>
        <row r="123">
          <cell r="L123" t="str">
            <v>RHIE</v>
          </cell>
        </row>
        <row r="124">
          <cell r="L124" t="str">
            <v>ROCHUR</v>
          </cell>
        </row>
        <row r="125">
          <cell r="L125" t="str">
            <v>ROLLAND</v>
          </cell>
        </row>
        <row r="126">
          <cell r="L126" t="str">
            <v>ROPITAUX</v>
          </cell>
        </row>
        <row r="127">
          <cell r="L127" t="str">
            <v>ROUQUETTE</v>
          </cell>
        </row>
        <row r="128">
          <cell r="L128" t="str">
            <v>ROUX</v>
          </cell>
        </row>
        <row r="129">
          <cell r="L129" t="str">
            <v>SADKI</v>
          </cell>
        </row>
        <row r="130">
          <cell r="L130" t="str">
            <v>SALE</v>
          </cell>
        </row>
        <row r="131">
          <cell r="L131" t="str">
            <v>SALLEFRANQUE</v>
          </cell>
        </row>
        <row r="132">
          <cell r="L132" t="str">
            <v>SCARON</v>
          </cell>
        </row>
        <row r="133">
          <cell r="L133" t="str">
            <v>SIMON JEAN</v>
          </cell>
        </row>
        <row r="134">
          <cell r="L134" t="str">
            <v>SLAIDING</v>
          </cell>
        </row>
        <row r="135">
          <cell r="L135" t="str">
            <v>TANH</v>
          </cell>
        </row>
        <row r="136">
          <cell r="L136" t="str">
            <v>THEVENIN</v>
          </cell>
        </row>
        <row r="137">
          <cell r="L137" t="str">
            <v>THOBY</v>
          </cell>
        </row>
        <row r="138">
          <cell r="L138" t="str">
            <v>THOMAS</v>
          </cell>
        </row>
        <row r="139">
          <cell r="L139" t="str">
            <v>TIVRIER</v>
          </cell>
        </row>
        <row r="140">
          <cell r="L140" t="str">
            <v>TRENTESAUX</v>
          </cell>
        </row>
        <row r="141">
          <cell r="L141" t="str">
            <v>TSHIAMALA-DIARRA</v>
          </cell>
        </row>
        <row r="142">
          <cell r="L142" t="str">
            <v>UVETEAU</v>
          </cell>
        </row>
        <row r="143">
          <cell r="L143" t="str">
            <v>VALYNSEELE</v>
          </cell>
        </row>
        <row r="144">
          <cell r="L144" t="str">
            <v>VAN BEETHOVEN</v>
          </cell>
        </row>
        <row r="145">
          <cell r="L145" t="str">
            <v>VEJO</v>
          </cell>
        </row>
        <row r="146">
          <cell r="L146" t="str">
            <v>VENCES</v>
          </cell>
        </row>
        <row r="147">
          <cell r="L147" t="str">
            <v>VUAGNOUX</v>
          </cell>
        </row>
      </sheetData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is Sem (1)"/>
      <sheetName val="Mois Sem (2)"/>
      <sheetName val="Mois Sem (3)"/>
      <sheetName val="Mois Sem (4)"/>
      <sheetName val="Mois Sem (5)"/>
      <sheetName val="Visu Code YB"/>
      <sheetName val="Mois RH"/>
      <sheetName val="Croisé Dyn RH"/>
      <sheetName val="Mois Compta"/>
      <sheetName val="Croisé Dyn Compta"/>
      <sheetName val="Code Ana"/>
      <sheetName val="Feuil1"/>
    </sheetNames>
    <sheetDataSet>
      <sheetData sheetId="0"/>
      <sheetData sheetId="1"/>
      <sheetData sheetId="2"/>
      <sheetData sheetId="3"/>
      <sheetData sheetId="4"/>
      <sheetData sheetId="5">
        <row r="2">
          <cell r="F2" t="str">
            <v>Codes affaires</v>
          </cell>
          <cell r="G2" t="str">
            <v>Libellés Clients</v>
          </cell>
        </row>
        <row r="3">
          <cell r="F3" t="str">
            <v>A saisir</v>
          </cell>
          <cell r="G3" t="str">
            <v>A saisir</v>
          </cell>
        </row>
        <row r="4">
          <cell r="F4" t="str">
            <v>RE</v>
          </cell>
          <cell r="G4" t="str">
            <v>Réunion</v>
          </cell>
        </row>
        <row r="5">
          <cell r="F5" t="str">
            <v>F</v>
          </cell>
          <cell r="G5" t="str">
            <v>Formation</v>
          </cell>
        </row>
        <row r="6">
          <cell r="F6" t="str">
            <v>SE</v>
          </cell>
          <cell r="G6" t="str">
            <v>Sécurité</v>
          </cell>
        </row>
        <row r="7">
          <cell r="F7" t="str">
            <v>RA</v>
          </cell>
          <cell r="G7" t="str">
            <v>Rangement</v>
          </cell>
        </row>
        <row r="8">
          <cell r="F8" t="str">
            <v>GP</v>
          </cell>
          <cell r="G8" t="str">
            <v>Gérer l'Ensembles des activités liés à l'ensemble des Projets</v>
          </cell>
        </row>
        <row r="9">
          <cell r="F9" t="str">
            <v>GPE</v>
          </cell>
          <cell r="G9" t="str">
            <v>Gérer  l'Ensemble des Activités des secteurs liés au Produit</v>
          </cell>
        </row>
        <row r="10">
          <cell r="F10" t="str">
            <v>PSR</v>
          </cell>
          <cell r="G10" t="str">
            <v xml:space="preserve">Préparer les PSR </v>
          </cell>
        </row>
        <row r="11">
          <cell r="F11" t="str">
            <v>FI</v>
          </cell>
          <cell r="G11" t="str">
            <v>Frais Indirect</v>
          </cell>
        </row>
        <row r="12">
          <cell r="F12" t="str">
            <v>PR</v>
          </cell>
          <cell r="G12" t="str">
            <v>Prospecter</v>
          </cell>
        </row>
        <row r="13">
          <cell r="F13" t="str">
            <v>QP</v>
          </cell>
          <cell r="G13" t="str">
            <v>Qualifier un projet</v>
          </cell>
        </row>
        <row r="14">
          <cell r="F14" t="str">
            <v>SP</v>
          </cell>
          <cell r="G14" t="str">
            <v>Suivre un projet identifié</v>
          </cell>
        </row>
        <row r="15">
          <cell r="F15" t="str">
            <v>QD</v>
          </cell>
          <cell r="G15" t="str">
            <v>Qualifier un Devis</v>
          </cell>
        </row>
        <row r="16">
          <cell r="F16">
            <v>1</v>
          </cell>
          <cell r="G16" t="str">
            <v>Direction SAV</v>
          </cell>
        </row>
        <row r="17">
          <cell r="F17">
            <v>2</v>
          </cell>
          <cell r="G17" t="str">
            <v>Chantier St AMAND</v>
          </cell>
        </row>
        <row r="18">
          <cell r="F18">
            <v>3</v>
          </cell>
          <cell r="G18" t="str">
            <v>Direction Commerciale</v>
          </cell>
        </row>
        <row r="19">
          <cell r="F19">
            <v>4</v>
          </cell>
          <cell r="G19" t="str">
            <v>Direction Contrôle de Gestion</v>
          </cell>
        </row>
        <row r="20">
          <cell r="F20">
            <v>5</v>
          </cell>
          <cell r="G20" t="str">
            <v>Direction Générale</v>
          </cell>
        </row>
        <row r="21">
          <cell r="F21">
            <v>6</v>
          </cell>
          <cell r="G21" t="str">
            <v>Ingénieur Projet</v>
          </cell>
        </row>
        <row r="22">
          <cell r="F22">
            <v>7</v>
          </cell>
          <cell r="G22" t="str">
            <v>Magasin St AmAnd</v>
          </cell>
        </row>
        <row r="23">
          <cell r="F23">
            <v>8</v>
          </cell>
          <cell r="G23" t="str">
            <v>Frais Généraux Lyon Oullins</v>
          </cell>
        </row>
        <row r="24">
          <cell r="F24">
            <v>9</v>
          </cell>
          <cell r="G24" t="str">
            <v>Frais Généraux St Denis</v>
          </cell>
        </row>
        <row r="25">
          <cell r="F25">
            <v>11</v>
          </cell>
          <cell r="G25" t="str">
            <v>Fabrication non Productive</v>
          </cell>
        </row>
        <row r="26">
          <cell r="F26">
            <v>12</v>
          </cell>
          <cell r="G26" t="str">
            <v>fabrication Productive</v>
          </cell>
        </row>
        <row r="27">
          <cell r="F27">
            <v>14</v>
          </cell>
          <cell r="G27" t="str">
            <v>Bureau d'Etudes</v>
          </cell>
        </row>
        <row r="28">
          <cell r="F28">
            <v>20</v>
          </cell>
          <cell r="G28" t="str">
            <v>AGV Réalisation</v>
          </cell>
        </row>
        <row r="29">
          <cell r="F29">
            <v>21</v>
          </cell>
          <cell r="G29" t="str">
            <v>AGV Commercial</v>
          </cell>
        </row>
        <row r="30">
          <cell r="F30">
            <v>31</v>
          </cell>
          <cell r="G30" t="str">
            <v>Stock St Amand</v>
          </cell>
        </row>
        <row r="31">
          <cell r="F31">
            <v>51</v>
          </cell>
          <cell r="G31" t="str">
            <v>Direction St Amand</v>
          </cell>
        </row>
        <row r="32">
          <cell r="F32">
            <v>61</v>
          </cell>
          <cell r="G32" t="str">
            <v>Recherches &amp; Développements</v>
          </cell>
        </row>
        <row r="33">
          <cell r="F33">
            <v>70</v>
          </cell>
          <cell r="G33" t="str">
            <v>Cellule Demo / ASF</v>
          </cell>
        </row>
        <row r="34">
          <cell r="F34">
            <v>611</v>
          </cell>
          <cell r="G34" t="str">
            <v>R &amp; D 001 New U21 / TFAO</v>
          </cell>
        </row>
        <row r="35">
          <cell r="F35">
            <v>612</v>
          </cell>
          <cell r="G35" t="str">
            <v>R &amp; D 002 New ETV</v>
          </cell>
        </row>
        <row r="36">
          <cell r="F36">
            <v>613</v>
          </cell>
          <cell r="G36" t="str">
            <v>R &amp; D 003 PTS</v>
          </cell>
        </row>
        <row r="37">
          <cell r="F37">
            <v>614</v>
          </cell>
          <cell r="G37" t="str">
            <v>R &amp; D 004 ETV</v>
          </cell>
        </row>
        <row r="38">
          <cell r="F38">
            <v>615</v>
          </cell>
          <cell r="G38" t="str">
            <v>R &amp; D 005</v>
          </cell>
        </row>
        <row r="39">
          <cell r="F39">
            <v>616</v>
          </cell>
          <cell r="G39" t="str">
            <v>Variateur de Vitesse</v>
          </cell>
        </row>
        <row r="40">
          <cell r="F40">
            <v>617</v>
          </cell>
          <cell r="G40" t="str">
            <v>Proto HCL Lyon (Liaison HEH vers GHE)</v>
          </cell>
        </row>
        <row r="41">
          <cell r="F41">
            <v>802</v>
          </cell>
          <cell r="G41" t="str">
            <v>Hopital Perpignan</v>
          </cell>
        </row>
        <row r="42">
          <cell r="F42">
            <v>829</v>
          </cell>
          <cell r="G42" t="str">
            <v>Hopital Tahiti</v>
          </cell>
        </row>
        <row r="43">
          <cell r="F43">
            <v>1042</v>
          </cell>
          <cell r="G43" t="str">
            <v>Hopital Meaux</v>
          </cell>
        </row>
        <row r="44">
          <cell r="F44">
            <v>1093</v>
          </cell>
          <cell r="G44" t="str">
            <v>AQUARIUM TROCADERO PARIS</v>
          </cell>
        </row>
        <row r="45">
          <cell r="F45">
            <v>1120</v>
          </cell>
          <cell r="G45" t="str">
            <v>SNCF GARE TGV CHELLES GOURNAY</v>
          </cell>
        </row>
        <row r="46">
          <cell r="F46">
            <v>1179</v>
          </cell>
          <cell r="G46" t="str">
            <v>Hopital Dijon</v>
          </cell>
        </row>
        <row r="47">
          <cell r="F47">
            <v>1190</v>
          </cell>
          <cell r="G47" t="str">
            <v>Hopital Dijon</v>
          </cell>
        </row>
        <row r="48">
          <cell r="F48">
            <v>1194</v>
          </cell>
          <cell r="G48" t="str">
            <v>HOPITAL DIJON</v>
          </cell>
        </row>
        <row r="49">
          <cell r="F49">
            <v>1227</v>
          </cell>
          <cell r="G49" t="str">
            <v>Hopital Pasteur 2 Nice</v>
          </cell>
        </row>
        <row r="50">
          <cell r="F50">
            <v>1343</v>
          </cell>
          <cell r="G50" t="str">
            <v>Hopital Nantes</v>
          </cell>
        </row>
        <row r="51">
          <cell r="F51">
            <v>1347</v>
          </cell>
          <cell r="G51" t="str">
            <v>Hopital Toulon</v>
          </cell>
        </row>
        <row r="52">
          <cell r="F52">
            <v>1357</v>
          </cell>
          <cell r="G52" t="str">
            <v>Hopital Purpan P.P</v>
          </cell>
        </row>
        <row r="53">
          <cell r="F53">
            <v>1373</v>
          </cell>
          <cell r="G53" t="str">
            <v>SNCF ORLEANS</v>
          </cell>
        </row>
        <row r="54">
          <cell r="F54">
            <v>1381</v>
          </cell>
          <cell r="G54" t="str">
            <v>HOPITAL TOULON</v>
          </cell>
        </row>
        <row r="55">
          <cell r="F55">
            <v>1384</v>
          </cell>
          <cell r="G55" t="str">
            <v>SNCF CHELLES</v>
          </cell>
        </row>
        <row r="56">
          <cell r="F56">
            <v>1392</v>
          </cell>
          <cell r="G56" t="str">
            <v>Hopital Grenoble phase 1</v>
          </cell>
        </row>
        <row r="57">
          <cell r="F57">
            <v>1394</v>
          </cell>
          <cell r="G57" t="str">
            <v>Hopital centre Bretagne</v>
          </cell>
        </row>
        <row r="58">
          <cell r="F58">
            <v>1397</v>
          </cell>
          <cell r="G58" t="str">
            <v>HOPITAL ANTOINE LACASSAGNE NICE</v>
          </cell>
        </row>
        <row r="59">
          <cell r="F59">
            <v>1400</v>
          </cell>
          <cell r="G59" t="str">
            <v>Hopital Soissons</v>
          </cell>
        </row>
        <row r="60">
          <cell r="F60">
            <v>1408</v>
          </cell>
          <cell r="G60" t="str">
            <v>Hopital Valenciennes</v>
          </cell>
        </row>
        <row r="61">
          <cell r="F61">
            <v>1434</v>
          </cell>
          <cell r="G61" t="str">
            <v>Hopital Clemont Ferrand</v>
          </cell>
        </row>
        <row r="62">
          <cell r="F62">
            <v>1437</v>
          </cell>
          <cell r="G62" t="str">
            <v xml:space="preserve">Carrefour Gennevilliers </v>
          </cell>
        </row>
        <row r="63">
          <cell r="F63">
            <v>1453</v>
          </cell>
          <cell r="G63" t="str">
            <v>Hopital Beziers</v>
          </cell>
        </row>
        <row r="64">
          <cell r="F64">
            <v>1462</v>
          </cell>
          <cell r="G64" t="str">
            <v>Carrefour Belle Epine</v>
          </cell>
        </row>
        <row r="65">
          <cell r="F65">
            <v>1471</v>
          </cell>
          <cell r="G65" t="str">
            <v>CARREFOUR EVRY</v>
          </cell>
        </row>
        <row r="66">
          <cell r="F66">
            <v>1489</v>
          </cell>
          <cell r="G66" t="str">
            <v>LABO NARBONNE DOUARNENEZ</v>
          </cell>
        </row>
        <row r="67">
          <cell r="F67">
            <v>1497</v>
          </cell>
          <cell r="G67" t="str">
            <v xml:space="preserve">Hopital St Joseph Paris XIV </v>
          </cell>
        </row>
        <row r="68">
          <cell r="F68">
            <v>1501</v>
          </cell>
          <cell r="G68" t="str">
            <v>SNCF GARE ST LAZARE PARIS VIII</v>
          </cell>
        </row>
        <row r="69">
          <cell r="F69">
            <v>1508</v>
          </cell>
          <cell r="G69" t="str">
            <v>CARREFOUR ANTIBES</v>
          </cell>
        </row>
        <row r="70">
          <cell r="F70">
            <v>1521</v>
          </cell>
          <cell r="G70" t="str">
            <v>Hopital Calais</v>
          </cell>
        </row>
        <row r="71">
          <cell r="F71">
            <v>1522</v>
          </cell>
          <cell r="G71" t="str">
            <v>Hopital St Louis Paris X</v>
          </cell>
        </row>
        <row r="72">
          <cell r="F72">
            <v>1529</v>
          </cell>
          <cell r="G72" t="str">
            <v>HOPITAL R. DEBRE (ICE)</v>
          </cell>
        </row>
        <row r="73">
          <cell r="F73">
            <v>1533</v>
          </cell>
          <cell r="G73" t="str">
            <v>Hopital Saint Nazaire</v>
          </cell>
        </row>
        <row r="74">
          <cell r="F74">
            <v>1544</v>
          </cell>
          <cell r="G74" t="str">
            <v>Hopital Angers</v>
          </cell>
        </row>
        <row r="75">
          <cell r="F75">
            <v>1567</v>
          </cell>
          <cell r="G75" t="str">
            <v>HOPITAL CORENTIN CELTON ISSY LES MOULINEAUX</v>
          </cell>
        </row>
        <row r="76">
          <cell r="F76">
            <v>1573</v>
          </cell>
          <cell r="G76" t="str">
            <v xml:space="preserve">Hopital Beaujon Clichy </v>
          </cell>
        </row>
        <row r="77">
          <cell r="F77">
            <v>1616</v>
          </cell>
          <cell r="G77" t="str">
            <v>Hopital Sud Francilien</v>
          </cell>
        </row>
        <row r="78">
          <cell r="F78">
            <v>1620</v>
          </cell>
          <cell r="G78" t="str">
            <v>Hopital Boulogne sur mer</v>
          </cell>
        </row>
        <row r="79">
          <cell r="F79">
            <v>1621</v>
          </cell>
          <cell r="G79" t="str">
            <v>Hopital Beziers</v>
          </cell>
        </row>
        <row r="80">
          <cell r="F80">
            <v>1622</v>
          </cell>
          <cell r="G80" t="str">
            <v xml:space="preserve">Hopital C.U.C Toulouse </v>
          </cell>
        </row>
        <row r="81">
          <cell r="F81">
            <v>1632</v>
          </cell>
          <cell r="G81" t="str">
            <v>Hopital Kremlin Bicêtre</v>
          </cell>
        </row>
        <row r="82">
          <cell r="F82">
            <v>1646</v>
          </cell>
          <cell r="G82" t="str">
            <v>Hopital Angers</v>
          </cell>
        </row>
        <row r="83">
          <cell r="F83">
            <v>1648</v>
          </cell>
          <cell r="G83" t="str">
            <v>Hopital Metz</v>
          </cell>
        </row>
        <row r="84">
          <cell r="F84">
            <v>1651</v>
          </cell>
          <cell r="G84" t="str">
            <v>Hopital Creil</v>
          </cell>
        </row>
        <row r="85">
          <cell r="F85">
            <v>1657</v>
          </cell>
          <cell r="G85" t="str">
            <v>Hopital Strasbourg</v>
          </cell>
        </row>
        <row r="86">
          <cell r="F86">
            <v>1660</v>
          </cell>
          <cell r="G86" t="str">
            <v xml:space="preserve">ATAC ST SYMPHORIEN </v>
          </cell>
        </row>
        <row r="87">
          <cell r="F87">
            <v>1662</v>
          </cell>
          <cell r="G87" t="str">
            <v>Hopital Annemasse</v>
          </cell>
        </row>
        <row r="88">
          <cell r="F88">
            <v>1670</v>
          </cell>
          <cell r="G88" t="str">
            <v>Hopital Nantes</v>
          </cell>
        </row>
        <row r="89">
          <cell r="F89">
            <v>1671</v>
          </cell>
          <cell r="G89" t="str">
            <v>CLINIQUE DU BOIS LILLE</v>
          </cell>
        </row>
        <row r="90">
          <cell r="F90">
            <v>1675</v>
          </cell>
          <cell r="G90" t="str">
            <v>Hopital Dijon</v>
          </cell>
        </row>
        <row r="91">
          <cell r="F91">
            <v>1677</v>
          </cell>
          <cell r="G91" t="str">
            <v>HOPITAL POITIERS (D.E. avec SAV)</v>
          </cell>
        </row>
        <row r="92">
          <cell r="F92">
            <v>1677</v>
          </cell>
          <cell r="G92" t="str">
            <v xml:space="preserve">COCA COLA </v>
          </cell>
        </row>
        <row r="93">
          <cell r="F93">
            <v>1677</v>
          </cell>
          <cell r="G93" t="str">
            <v>HOPITAL CROIX ROUSSE LYON</v>
          </cell>
        </row>
        <row r="94">
          <cell r="F94">
            <v>1677</v>
          </cell>
          <cell r="G94" t="str">
            <v>HOPITAL ARTUR GIE ESC/ALZETTE</v>
          </cell>
        </row>
        <row r="95">
          <cell r="F95">
            <v>1682</v>
          </cell>
          <cell r="G95" t="str">
            <v>CARREFOUR ORMESSON</v>
          </cell>
        </row>
        <row r="96">
          <cell r="F96">
            <v>1686</v>
          </cell>
          <cell r="G96" t="str">
            <v>HOPITAL QUIMPER</v>
          </cell>
        </row>
        <row r="97">
          <cell r="F97">
            <v>1691</v>
          </cell>
          <cell r="G97" t="str">
            <v>CARREFOUR LE MERLAN MARSEILLE</v>
          </cell>
        </row>
        <row r="98">
          <cell r="F98">
            <v>1693</v>
          </cell>
          <cell r="G98" t="str">
            <v>CLINIQUE STE ELISABETH  NAMUR</v>
          </cell>
        </row>
        <row r="99">
          <cell r="F99">
            <v>1694</v>
          </cell>
          <cell r="G99" t="str">
            <v>HOPITAL KERIO PONTIVY</v>
          </cell>
        </row>
        <row r="100">
          <cell r="F100">
            <v>1695</v>
          </cell>
          <cell r="G100" t="str">
            <v>CARREFOUR ECHIROLLES</v>
          </cell>
        </row>
        <row r="101">
          <cell r="F101">
            <v>1698</v>
          </cell>
          <cell r="G101" t="str">
            <v>HOPITAL R. DEBRE</v>
          </cell>
        </row>
        <row r="102">
          <cell r="F102">
            <v>1699</v>
          </cell>
          <cell r="G102" t="str">
            <v>COFELY GDF SUEZ BOUC</v>
          </cell>
        </row>
        <row r="103">
          <cell r="F103">
            <v>1700</v>
          </cell>
          <cell r="G103" t="str">
            <v xml:space="preserve">Institut Paoli Calmettes Marseille  </v>
          </cell>
        </row>
        <row r="104">
          <cell r="F104">
            <v>1701</v>
          </cell>
          <cell r="G104" t="str">
            <v>CARREFOUR ANTIBES</v>
          </cell>
        </row>
        <row r="105">
          <cell r="F105">
            <v>1703</v>
          </cell>
          <cell r="G105" t="str">
            <v>CARREFOUR ANTIBES</v>
          </cell>
        </row>
        <row r="106">
          <cell r="F106">
            <v>1708</v>
          </cell>
          <cell r="G106" t="str">
            <v>Hopital Nantes</v>
          </cell>
        </row>
        <row r="107">
          <cell r="F107">
            <v>1711</v>
          </cell>
          <cell r="G107" t="str">
            <v>Hopital de Vannes</v>
          </cell>
        </row>
        <row r="108">
          <cell r="F108">
            <v>1712</v>
          </cell>
          <cell r="G108" t="str">
            <v>CENTRE HOSPITALIER BOURGOIN</v>
          </cell>
        </row>
        <row r="109">
          <cell r="F109">
            <v>1714</v>
          </cell>
          <cell r="G109" t="str">
            <v>CENTRE HOSPITALIER PO BOURGOIN</v>
          </cell>
        </row>
        <row r="110">
          <cell r="F110">
            <v>1715</v>
          </cell>
          <cell r="G110" t="str">
            <v>AUCHAN BOBIGNY</v>
          </cell>
        </row>
        <row r="111">
          <cell r="F111">
            <v>1718</v>
          </cell>
          <cell r="G111" t="str">
            <v>CARREFOUR OLLIOULES</v>
          </cell>
        </row>
        <row r="112">
          <cell r="F112">
            <v>1719</v>
          </cell>
          <cell r="G112" t="str">
            <v>HOPITAL ST LOUIS PARIS X</v>
          </cell>
        </row>
        <row r="113">
          <cell r="F113">
            <v>1720</v>
          </cell>
          <cell r="G113" t="str">
            <v>FONDATION HOSP ST JOSEPH</v>
          </cell>
        </row>
        <row r="114">
          <cell r="F114">
            <v>1723</v>
          </cell>
          <cell r="G114" t="str">
            <v>METRO VITRY</v>
          </cell>
        </row>
        <row r="115">
          <cell r="F115">
            <v>1724</v>
          </cell>
          <cell r="G115" t="str">
            <v>CARREFOUR TURGOT</v>
          </cell>
        </row>
        <row r="116">
          <cell r="F116">
            <v>1726</v>
          </cell>
          <cell r="G116" t="str">
            <v>COLAS affaire SNCF Gare de Lyon</v>
          </cell>
        </row>
        <row r="117">
          <cell r="F117">
            <v>1727</v>
          </cell>
          <cell r="G117" t="str">
            <v>PASTORINO aff CHU Pellegrin</v>
          </cell>
        </row>
        <row r="118">
          <cell r="F118">
            <v>1728</v>
          </cell>
          <cell r="G118" t="str">
            <v>Gare du Nord</v>
          </cell>
        </row>
        <row r="119">
          <cell r="F119">
            <v>1730</v>
          </cell>
          <cell r="G119" t="str">
            <v>SIMPLY MARKET ST OUEN L'AUMONE</v>
          </cell>
        </row>
        <row r="120">
          <cell r="F120">
            <v>1731</v>
          </cell>
          <cell r="G120" t="str">
            <v>INTERMARCHE AULNAY SOUS BOIS</v>
          </cell>
        </row>
        <row r="121">
          <cell r="F121">
            <v>1732</v>
          </cell>
          <cell r="G121" t="str">
            <v>LABORATOIRE VALENTIN CARPENTRAS</v>
          </cell>
        </row>
        <row r="122">
          <cell r="F122">
            <v>1734</v>
          </cell>
          <cell r="G122" t="str">
            <v>HOPITAL ROBERT DEBRE</v>
          </cell>
        </row>
        <row r="123">
          <cell r="F123">
            <v>1735</v>
          </cell>
          <cell r="G123" t="str">
            <v>SNCF TRANSMANCHE</v>
          </cell>
        </row>
        <row r="124">
          <cell r="F124">
            <v>1736</v>
          </cell>
          <cell r="G124" t="str">
            <v>Carrefour Venette</v>
          </cell>
        </row>
        <row r="125">
          <cell r="F125">
            <v>1737</v>
          </cell>
          <cell r="G125" t="str">
            <v>Laboratoire Biocéane Estuaire</v>
          </cell>
        </row>
        <row r="126">
          <cell r="F126">
            <v>1738</v>
          </cell>
          <cell r="G126" t="str">
            <v>Centre Hôpital Gap</v>
          </cell>
        </row>
        <row r="127">
          <cell r="F127">
            <v>1739</v>
          </cell>
          <cell r="G127" t="str">
            <v>Nice Lacasagne</v>
          </cell>
        </row>
        <row r="128">
          <cell r="F128">
            <v>1740</v>
          </cell>
          <cell r="G128" t="str">
            <v>Ch Roubaix</v>
          </cell>
        </row>
        <row r="129">
          <cell r="F129">
            <v>1742</v>
          </cell>
          <cell r="G129" t="str">
            <v>BERNET AFF-CENTRE HOSPITALIER</v>
          </cell>
        </row>
        <row r="130">
          <cell r="F130">
            <v>1743</v>
          </cell>
          <cell r="G130" t="str">
            <v>Carrefour Montesson</v>
          </cell>
        </row>
        <row r="131">
          <cell r="F131">
            <v>1745</v>
          </cell>
          <cell r="G131" t="str">
            <v>SNCF GARE DE LYON</v>
          </cell>
        </row>
        <row r="132">
          <cell r="F132">
            <v>1746</v>
          </cell>
          <cell r="G132" t="str">
            <v>Carrefour Labege</v>
          </cell>
        </row>
        <row r="133">
          <cell r="F133">
            <v>1747</v>
          </cell>
          <cell r="G133" t="str">
            <v>Fondation St Joseph</v>
          </cell>
        </row>
        <row r="134">
          <cell r="F134">
            <v>1749</v>
          </cell>
          <cell r="G134" t="str">
            <v>DRUGSTORE CHAMPS ELYSEES</v>
          </cell>
        </row>
        <row r="135">
          <cell r="F135">
            <v>1750</v>
          </cell>
          <cell r="G135" t="str">
            <v>SNCF GARE DE ST. LAZARE</v>
          </cell>
        </row>
        <row r="136">
          <cell r="F136">
            <v>1753</v>
          </cell>
          <cell r="G136" t="str">
            <v>Hopital Dijon Phase 2</v>
          </cell>
        </row>
        <row r="137">
          <cell r="F137">
            <v>1756</v>
          </cell>
          <cell r="G137" t="str">
            <v>Kremlin Bicêtre</v>
          </cell>
        </row>
        <row r="138">
          <cell r="F138">
            <v>1757</v>
          </cell>
          <cell r="G138" t="str">
            <v>CARREFOUR BEAUCAIRE</v>
          </cell>
        </row>
        <row r="139">
          <cell r="F139">
            <v>1758</v>
          </cell>
          <cell r="G139" t="str">
            <v>Cofiroute Péage Monnaie</v>
          </cell>
        </row>
        <row r="140">
          <cell r="F140">
            <v>1759</v>
          </cell>
          <cell r="G140" t="str">
            <v>Court de Justice Luxembourg</v>
          </cell>
        </row>
        <row r="141">
          <cell r="F141">
            <v>1760</v>
          </cell>
          <cell r="G141" t="str">
            <v>CORENTIN CELTON</v>
          </cell>
        </row>
        <row r="142">
          <cell r="F142">
            <v>1761</v>
          </cell>
          <cell r="G142" t="str">
            <v xml:space="preserve">CENTRE HOSPITALIER ST MICHEL </v>
          </cell>
        </row>
        <row r="143">
          <cell r="F143">
            <v>1762</v>
          </cell>
          <cell r="G143" t="str">
            <v>MONOPRIX  SEVRES</v>
          </cell>
        </row>
        <row r="144">
          <cell r="F144">
            <v>1764</v>
          </cell>
          <cell r="G144" t="str">
            <v>Campenon aff CHU Argenteuil</v>
          </cell>
        </row>
        <row r="145">
          <cell r="F145">
            <v>1765</v>
          </cell>
          <cell r="G145" t="str">
            <v>CONFORAMA HERBLAY</v>
          </cell>
        </row>
        <row r="146">
          <cell r="F146">
            <v>1766</v>
          </cell>
          <cell r="G146" t="str">
            <v>Crédit municipal Paris</v>
          </cell>
        </row>
        <row r="147">
          <cell r="F147">
            <v>1767</v>
          </cell>
          <cell r="G147" t="str">
            <v>STE BOUARD AFF ST LOUIS</v>
          </cell>
        </row>
        <row r="148">
          <cell r="F148">
            <v>1768</v>
          </cell>
          <cell r="G148" t="str">
            <v xml:space="preserve">CARREFOUR BANQUE LA VILLE DU BOIS </v>
          </cell>
        </row>
        <row r="149">
          <cell r="F149">
            <v>1769</v>
          </cell>
          <cell r="G149" t="str">
            <v>ARGEST BANQUE PICTET LUX</v>
          </cell>
        </row>
        <row r="150">
          <cell r="F150">
            <v>1770</v>
          </cell>
          <cell r="G150" t="str">
            <v>CARRIERES PRADINES GERZAT</v>
          </cell>
        </row>
        <row r="151">
          <cell r="F151">
            <v>1771</v>
          </cell>
          <cell r="G151" t="str">
            <v>MONOPRIX MOULINS</v>
          </cell>
        </row>
        <row r="152">
          <cell r="F152">
            <v>1772</v>
          </cell>
          <cell r="G152" t="str">
            <v>CENTRE HOSP. PELLEGRIN BORDEAUX</v>
          </cell>
        </row>
        <row r="153">
          <cell r="F153">
            <v>1773</v>
          </cell>
          <cell r="G153" t="str">
            <v>CARREFOUR CITY ST ANTOINE PARIS</v>
          </cell>
        </row>
        <row r="154">
          <cell r="F154">
            <v>1775</v>
          </cell>
          <cell r="G154" t="str">
            <v>CENTRE HOSP. AVIGNON</v>
          </cell>
        </row>
        <row r="155">
          <cell r="F155">
            <v>1776</v>
          </cell>
          <cell r="G155" t="str">
            <v>HOP ARGENTEUIL</v>
          </cell>
        </row>
        <row r="156">
          <cell r="F156">
            <v>1777</v>
          </cell>
          <cell r="G156" t="str">
            <v>METRO METZ</v>
          </cell>
        </row>
        <row r="157">
          <cell r="F157">
            <v>1778</v>
          </cell>
          <cell r="G157" t="str">
            <v>CENTRE HOSPITALIER CLERMONT FERRAND</v>
          </cell>
        </row>
        <row r="158">
          <cell r="F158">
            <v>1779</v>
          </cell>
          <cell r="G158" t="str">
            <v xml:space="preserve">EXPRIM AFF CH BOURGOIN J ST QUENTIN </v>
          </cell>
        </row>
        <row r="159">
          <cell r="F159">
            <v>1780</v>
          </cell>
          <cell r="G159" t="str">
            <v>CENTRE HOSPITALIER VALENCIENNES</v>
          </cell>
        </row>
        <row r="160">
          <cell r="F160">
            <v>1781</v>
          </cell>
          <cell r="G160" t="str">
            <v>MOUNIER AFF CH LYON SUD</v>
          </cell>
        </row>
        <row r="161">
          <cell r="F161">
            <v>1782</v>
          </cell>
          <cell r="G161" t="str">
            <v>CARREFOUR MONDEVILLE</v>
          </cell>
        </row>
        <row r="162">
          <cell r="F162">
            <v>1783</v>
          </cell>
          <cell r="G162" t="str">
            <v>EIFFAGE AFF CH ANGERS Beaucouze</v>
          </cell>
        </row>
        <row r="163">
          <cell r="F163">
            <v>1784</v>
          </cell>
          <cell r="G163" t="str">
            <v>CENTRE HOSPITALIER SUD LYON</v>
          </cell>
        </row>
        <row r="164">
          <cell r="F164">
            <v>1785</v>
          </cell>
          <cell r="G164" t="str">
            <v>ARNOULT RUNGIS</v>
          </cell>
        </row>
        <row r="165">
          <cell r="F165">
            <v>1786</v>
          </cell>
          <cell r="G165" t="str">
            <v>LA CHARENTE MARITIME PEAGE ILE DE RE LA ROCHELLE</v>
          </cell>
        </row>
        <row r="166">
          <cell r="F166">
            <v>1787</v>
          </cell>
          <cell r="G166" t="str">
            <v>Centre Hospitalier Montfavet</v>
          </cell>
        </row>
        <row r="167">
          <cell r="F167">
            <v>1788</v>
          </cell>
          <cell r="G167" t="str">
            <v>Metro Montpellier</v>
          </cell>
        </row>
        <row r="168">
          <cell r="F168">
            <v>1789</v>
          </cell>
          <cell r="G168" t="str">
            <v>Simply Market Compiègne</v>
          </cell>
        </row>
        <row r="169">
          <cell r="F169">
            <v>1790</v>
          </cell>
          <cell r="G169" t="str">
            <v xml:space="preserve">Auchan TOURS </v>
          </cell>
        </row>
        <row r="170">
          <cell r="F170">
            <v>1791</v>
          </cell>
          <cell r="G170" t="str">
            <v>Centre Hospitalier Vichy</v>
          </cell>
        </row>
        <row r="171">
          <cell r="F171">
            <v>1792</v>
          </cell>
          <cell r="G171" t="str">
            <v>Centre hospitalier Vichy U21</v>
          </cell>
        </row>
        <row r="172">
          <cell r="F172">
            <v>1793</v>
          </cell>
          <cell r="G172" t="str">
            <v>Fonderie du Poitou ingrandes</v>
          </cell>
        </row>
        <row r="173">
          <cell r="F173">
            <v>1794</v>
          </cell>
          <cell r="G173" t="str">
            <v xml:space="preserve">Centre Hospitalier sud francilien </v>
          </cell>
        </row>
        <row r="174">
          <cell r="F174">
            <v>1795</v>
          </cell>
          <cell r="G174" t="str">
            <v>Carrefour Corbeil Villabe</v>
          </cell>
        </row>
        <row r="175">
          <cell r="F175">
            <v>1796</v>
          </cell>
          <cell r="G175" t="str">
            <v>Centre Hospitalier Besancon</v>
          </cell>
        </row>
        <row r="176">
          <cell r="F176">
            <v>1797</v>
          </cell>
          <cell r="G176" t="str">
            <v>Centre Hospitalier Dijon</v>
          </cell>
        </row>
        <row r="177">
          <cell r="F177">
            <v>1798</v>
          </cell>
          <cell r="G177" t="str">
            <v>Centre Hospitalier Grenoble</v>
          </cell>
        </row>
        <row r="178">
          <cell r="F178">
            <v>1799</v>
          </cell>
          <cell r="G178" t="str">
            <v>Institut Curie</v>
          </cell>
        </row>
        <row r="179">
          <cell r="F179">
            <v>1800</v>
          </cell>
          <cell r="G179" t="str">
            <v>BP Venoy</v>
          </cell>
        </row>
        <row r="180">
          <cell r="F180">
            <v>1801</v>
          </cell>
          <cell r="G180" t="str">
            <v>Fondation St Joseph Paris 17ieme</v>
          </cell>
        </row>
        <row r="181">
          <cell r="F181">
            <v>1802</v>
          </cell>
          <cell r="G181" t="str">
            <v>Climat SOL aff Aire du village Catalan Rivesaltes</v>
          </cell>
        </row>
        <row r="182">
          <cell r="F182">
            <v>1803</v>
          </cell>
          <cell r="G182" t="str">
            <v>Centre Hospitalier Cornouaille Quimper</v>
          </cell>
        </row>
        <row r="183">
          <cell r="F183">
            <v>1804</v>
          </cell>
          <cell r="G183" t="str">
            <v>Centre Hospitalier Nice Lacassagne</v>
          </cell>
        </row>
        <row r="184">
          <cell r="F184">
            <v>1805</v>
          </cell>
          <cell r="G184" t="str">
            <v>Hopital Robert Debré Paris 19</v>
          </cell>
        </row>
        <row r="185">
          <cell r="F185">
            <v>1806</v>
          </cell>
          <cell r="G185" t="str">
            <v>Cité St Nazaire CH JBT Phase 1+2</v>
          </cell>
        </row>
        <row r="186">
          <cell r="F186">
            <v>1807</v>
          </cell>
          <cell r="G186" t="str">
            <v>Lagny JBT</v>
          </cell>
        </row>
        <row r="187">
          <cell r="F187">
            <v>1808</v>
          </cell>
          <cell r="G187" t="str">
            <v>1808 Amiens (JBT)</v>
          </cell>
        </row>
        <row r="188">
          <cell r="F188">
            <v>1809</v>
          </cell>
          <cell r="G188" t="str">
            <v>1809 Percy Clamart (JBT)</v>
          </cell>
        </row>
        <row r="189">
          <cell r="F189">
            <v>1810</v>
          </cell>
          <cell r="G189" t="str">
            <v>1810 Montpellier (JBT)</v>
          </cell>
        </row>
        <row r="190">
          <cell r="F190">
            <v>1811</v>
          </cell>
          <cell r="G190" t="str">
            <v>Centre hospitalier Grenoble</v>
          </cell>
        </row>
        <row r="191">
          <cell r="F191">
            <v>1812</v>
          </cell>
          <cell r="G191" t="str">
            <v>Eiffage aff Péage de Monnaie</v>
          </cell>
        </row>
        <row r="192">
          <cell r="F192">
            <v>1814</v>
          </cell>
          <cell r="G192" t="str">
            <v>Fédération française Paris 11ième</v>
          </cell>
        </row>
        <row r="193">
          <cell r="F193">
            <v>1815</v>
          </cell>
          <cell r="G193" t="str">
            <v>Carrefour Issoire</v>
          </cell>
        </row>
        <row r="194">
          <cell r="F194">
            <v>1816</v>
          </cell>
          <cell r="G194" t="str">
            <v>Centre hospitalier ST Pierre Buxelles</v>
          </cell>
        </row>
        <row r="195">
          <cell r="F195">
            <v>1817</v>
          </cell>
          <cell r="G195" t="str">
            <v>AULNAY</v>
          </cell>
        </row>
        <row r="196">
          <cell r="F196">
            <v>1818</v>
          </cell>
          <cell r="G196" t="str">
            <v>BP Station Service Aire du centre de la France A71</v>
          </cell>
        </row>
        <row r="197">
          <cell r="F197">
            <v>1819</v>
          </cell>
          <cell r="G197" t="str">
            <v>Auchan Soisy</v>
          </cell>
        </row>
        <row r="198">
          <cell r="F198">
            <v>1820</v>
          </cell>
          <cell r="G198" t="str">
            <v>Auchan Chambray les tours</v>
          </cell>
        </row>
        <row r="199">
          <cell r="F199">
            <v>1821</v>
          </cell>
          <cell r="G199" t="str">
            <v>Carrefiour Sens</v>
          </cell>
        </row>
        <row r="200">
          <cell r="F200">
            <v>1822</v>
          </cell>
          <cell r="G200" t="str">
            <v>Carrefour Vennissieux</v>
          </cell>
        </row>
        <row r="201">
          <cell r="F201">
            <v>1823</v>
          </cell>
          <cell r="G201" t="str">
            <v>Hôpital St Jean</v>
          </cell>
        </row>
        <row r="202">
          <cell r="F202">
            <v>1824</v>
          </cell>
          <cell r="G202" t="str">
            <v>Carrefour Nimes</v>
          </cell>
        </row>
        <row r="203">
          <cell r="F203">
            <v>1825</v>
          </cell>
          <cell r="G203" t="str">
            <v>Hôpital Strasbourg</v>
          </cell>
        </row>
        <row r="204">
          <cell r="F204">
            <v>1826</v>
          </cell>
          <cell r="G204" t="str">
            <v>Hôpital Boulogne sur Mer</v>
          </cell>
        </row>
        <row r="205">
          <cell r="F205">
            <v>1827</v>
          </cell>
          <cell r="G205" t="str">
            <v>Metro Six Fours</v>
          </cell>
        </row>
        <row r="206">
          <cell r="F206">
            <v>1828</v>
          </cell>
          <cell r="G206" t="str">
            <v>Hôpital Bellefort Montbeliard</v>
          </cell>
        </row>
        <row r="207">
          <cell r="F207">
            <v>1829</v>
          </cell>
          <cell r="G207" t="str">
            <v>Monoprix Sablons Neuilly</v>
          </cell>
        </row>
        <row r="208">
          <cell r="F208">
            <v>1830</v>
          </cell>
          <cell r="G208" t="str">
            <v>Graves de mer Eurovia</v>
          </cell>
        </row>
        <row r="209">
          <cell r="F209">
            <v>1831</v>
          </cell>
          <cell r="G209" t="str">
            <v>Laboratoire Drouot Paris 9</v>
          </cell>
        </row>
        <row r="210">
          <cell r="F210">
            <v>1832</v>
          </cell>
          <cell r="G210" t="str">
            <v>Simply Market Eragny sur Oise</v>
          </cell>
        </row>
        <row r="211">
          <cell r="F211">
            <v>1833</v>
          </cell>
          <cell r="G211" t="str">
            <v>Les Halles Auchan les Mureaux</v>
          </cell>
        </row>
        <row r="212">
          <cell r="F212">
            <v>1834</v>
          </cell>
          <cell r="G212" t="str">
            <v>Banque Pictet Luxembourg</v>
          </cell>
        </row>
        <row r="213">
          <cell r="F213">
            <v>1835</v>
          </cell>
          <cell r="G213" t="str">
            <v>Hôpital St Nazaire Eiffage</v>
          </cell>
        </row>
        <row r="214">
          <cell r="F214">
            <v>1836</v>
          </cell>
          <cell r="G214" t="str">
            <v>Hyper U Vierzon</v>
          </cell>
        </row>
        <row r="215">
          <cell r="F215">
            <v>1837</v>
          </cell>
          <cell r="G215" t="str">
            <v>Simply Market Roissy sur Brie</v>
          </cell>
        </row>
        <row r="216">
          <cell r="F216">
            <v>1838</v>
          </cell>
          <cell r="G216" t="str">
            <v>Simply Market Tournon sur Brie</v>
          </cell>
        </row>
        <row r="217">
          <cell r="F217">
            <v>1839</v>
          </cell>
          <cell r="G217" t="str">
            <v>Carrefour Francheville</v>
          </cell>
        </row>
        <row r="218">
          <cell r="F218">
            <v>1840</v>
          </cell>
          <cell r="G218" t="str">
            <v>Carrefour St Agrève</v>
          </cell>
        </row>
        <row r="219">
          <cell r="F219">
            <v>1841</v>
          </cell>
          <cell r="G219" t="str">
            <v>Simply Market le Havre</v>
          </cell>
        </row>
        <row r="220">
          <cell r="F220">
            <v>1842</v>
          </cell>
          <cell r="G220" t="str">
            <v>Carrefour Mondeville</v>
          </cell>
        </row>
        <row r="221">
          <cell r="F221">
            <v>1843</v>
          </cell>
          <cell r="G221" t="str">
            <v>Hôpital Quimper</v>
          </cell>
        </row>
        <row r="222">
          <cell r="F222">
            <v>1844</v>
          </cell>
        </row>
        <row r="223">
          <cell r="F223">
            <v>1845</v>
          </cell>
        </row>
        <row r="224">
          <cell r="F224">
            <v>1846</v>
          </cell>
        </row>
        <row r="225">
          <cell r="F225">
            <v>1847</v>
          </cell>
        </row>
        <row r="226">
          <cell r="F226">
            <v>1848</v>
          </cell>
        </row>
        <row r="227">
          <cell r="F227">
            <v>1849</v>
          </cell>
        </row>
        <row r="228">
          <cell r="F228">
            <v>1850</v>
          </cell>
        </row>
        <row r="229">
          <cell r="F229">
            <v>1851</v>
          </cell>
        </row>
        <row r="230">
          <cell r="F230">
            <v>1852</v>
          </cell>
        </row>
        <row r="231">
          <cell r="F231">
            <v>1853</v>
          </cell>
        </row>
        <row r="232">
          <cell r="F232">
            <v>1854</v>
          </cell>
        </row>
        <row r="233">
          <cell r="F233">
            <v>1855</v>
          </cell>
        </row>
        <row r="234">
          <cell r="F234">
            <v>1856</v>
          </cell>
        </row>
        <row r="235">
          <cell r="F235">
            <v>1857</v>
          </cell>
        </row>
        <row r="236">
          <cell r="F236">
            <v>1858</v>
          </cell>
        </row>
        <row r="237">
          <cell r="F237">
            <v>1859</v>
          </cell>
        </row>
        <row r="238">
          <cell r="F238">
            <v>1860</v>
          </cell>
        </row>
        <row r="239">
          <cell r="F239">
            <v>1861</v>
          </cell>
        </row>
        <row r="240">
          <cell r="F240">
            <v>1862</v>
          </cell>
        </row>
        <row r="241">
          <cell r="F241">
            <v>1863</v>
          </cell>
        </row>
        <row r="242">
          <cell r="F242">
            <v>1864</v>
          </cell>
        </row>
        <row r="243">
          <cell r="F243">
            <v>1865</v>
          </cell>
        </row>
        <row r="244">
          <cell r="F244">
            <v>1866</v>
          </cell>
        </row>
        <row r="245">
          <cell r="F245">
            <v>1867</v>
          </cell>
        </row>
        <row r="246">
          <cell r="F246">
            <v>1868</v>
          </cell>
        </row>
        <row r="247">
          <cell r="F247">
            <v>1869</v>
          </cell>
        </row>
        <row r="248">
          <cell r="F248">
            <v>1870</v>
          </cell>
        </row>
        <row r="249">
          <cell r="F249">
            <v>1871</v>
          </cell>
        </row>
        <row r="250">
          <cell r="F250">
            <v>1872</v>
          </cell>
        </row>
        <row r="251">
          <cell r="F251">
            <v>1873</v>
          </cell>
        </row>
        <row r="252">
          <cell r="F252">
            <v>1874</v>
          </cell>
        </row>
        <row r="253">
          <cell r="F253">
            <v>1875</v>
          </cell>
        </row>
        <row r="254">
          <cell r="F254">
            <v>1876</v>
          </cell>
        </row>
        <row r="255">
          <cell r="F255">
            <v>1877</v>
          </cell>
        </row>
        <row r="256">
          <cell r="F256">
            <v>1878</v>
          </cell>
        </row>
        <row r="257">
          <cell r="F257">
            <v>1879</v>
          </cell>
        </row>
        <row r="258">
          <cell r="F258">
            <v>1880</v>
          </cell>
        </row>
        <row r="259">
          <cell r="F259">
            <v>1881</v>
          </cell>
        </row>
        <row r="260">
          <cell r="F260">
            <v>1882</v>
          </cell>
        </row>
        <row r="261">
          <cell r="F261">
            <v>1883</v>
          </cell>
        </row>
        <row r="262">
          <cell r="F262">
            <v>1884</v>
          </cell>
        </row>
        <row r="263">
          <cell r="F263">
            <v>1885</v>
          </cell>
        </row>
        <row r="264">
          <cell r="F264">
            <v>1886</v>
          </cell>
        </row>
        <row r="265">
          <cell r="F265">
            <v>1887</v>
          </cell>
        </row>
        <row r="266">
          <cell r="F266">
            <v>1888</v>
          </cell>
        </row>
        <row r="267">
          <cell r="F267">
            <v>1889</v>
          </cell>
        </row>
        <row r="268">
          <cell r="F268">
            <v>1890</v>
          </cell>
        </row>
        <row r="269">
          <cell r="F269">
            <v>1891</v>
          </cell>
        </row>
        <row r="270">
          <cell r="F270">
            <v>1892</v>
          </cell>
        </row>
        <row r="271">
          <cell r="F271">
            <v>1893</v>
          </cell>
        </row>
        <row r="272">
          <cell r="F272">
            <v>1894</v>
          </cell>
        </row>
        <row r="273">
          <cell r="F273">
            <v>1895</v>
          </cell>
        </row>
        <row r="274">
          <cell r="F274">
            <v>1896</v>
          </cell>
        </row>
        <row r="275">
          <cell r="F275">
            <v>1897</v>
          </cell>
        </row>
        <row r="276">
          <cell r="F276">
            <v>1898</v>
          </cell>
        </row>
        <row r="277">
          <cell r="F277">
            <v>1899</v>
          </cell>
        </row>
        <row r="278">
          <cell r="F278">
            <v>1900</v>
          </cell>
        </row>
        <row r="279">
          <cell r="F279">
            <v>5004</v>
          </cell>
          <cell r="G279" t="str">
            <v>Médiathèque Montpellier</v>
          </cell>
        </row>
        <row r="280">
          <cell r="F280">
            <v>5005</v>
          </cell>
          <cell r="G280" t="str">
            <v>MSA Agrisud</v>
          </cell>
        </row>
        <row r="281">
          <cell r="F281">
            <v>5006</v>
          </cell>
          <cell r="G281" t="str">
            <v>MAIF NIORT (11025006)</v>
          </cell>
        </row>
        <row r="282">
          <cell r="F282">
            <v>5007</v>
          </cell>
          <cell r="G282" t="str">
            <v>GOODYEAR DUNLOP MONTLUCON  (11025007)</v>
          </cell>
        </row>
        <row r="283">
          <cell r="F283">
            <v>5008</v>
          </cell>
          <cell r="G283" t="str">
            <v>LOUIS VUITTON PARIS (10125008)</v>
          </cell>
        </row>
        <row r="284">
          <cell r="F284">
            <v>5009</v>
          </cell>
          <cell r="G284" t="str">
            <v>CARREFOUR L'HAYE LES ROSES (11025009)</v>
          </cell>
        </row>
        <row r="285">
          <cell r="F285">
            <v>5010</v>
          </cell>
          <cell r="G285" t="str">
            <v>CITADELLE GERIATRIE</v>
          </cell>
        </row>
        <row r="286">
          <cell r="F286">
            <v>5011</v>
          </cell>
          <cell r="G286" t="str">
            <v>TOTALE COUPOLE (11045011)</v>
          </cell>
        </row>
        <row r="287">
          <cell r="F287">
            <v>5012</v>
          </cell>
          <cell r="G287" t="str">
            <v>HOPITAL POITIERS</v>
          </cell>
        </row>
        <row r="288">
          <cell r="F288">
            <v>5013</v>
          </cell>
          <cell r="G288" t="str">
            <v>CHRU LILLE</v>
          </cell>
        </row>
        <row r="289">
          <cell r="F289">
            <v>5014</v>
          </cell>
          <cell r="G289" t="str">
            <v>LESENS (péage St Arnoult)</v>
          </cell>
        </row>
        <row r="290">
          <cell r="F290">
            <v>5015</v>
          </cell>
          <cell r="G290" t="str">
            <v>Marché BNF</v>
          </cell>
        </row>
        <row r="291">
          <cell r="F291">
            <v>5016</v>
          </cell>
          <cell r="G291" t="str">
            <v xml:space="preserve">CHRU LILLE - COEXIA </v>
          </cell>
        </row>
        <row r="292">
          <cell r="F292">
            <v>5017</v>
          </cell>
          <cell r="G292" t="str">
            <v>HOPITAL NANTES (11095017)</v>
          </cell>
        </row>
        <row r="293">
          <cell r="F293">
            <v>5018</v>
          </cell>
          <cell r="G293" t="str">
            <v>HOPITAL LILLE (11095018)</v>
          </cell>
        </row>
        <row r="294">
          <cell r="F294">
            <v>5019</v>
          </cell>
          <cell r="G294" t="str">
            <v>CHU NANTES (urgences)</v>
          </cell>
        </row>
        <row r="295">
          <cell r="F295">
            <v>5020</v>
          </cell>
          <cell r="G295" t="str">
            <v>CHRU LILLE</v>
          </cell>
        </row>
        <row r="296">
          <cell r="F296">
            <v>5021</v>
          </cell>
          <cell r="G296" t="str">
            <v>CARREFOUR MONTIGNY LES CORMEILLES (10115021)</v>
          </cell>
        </row>
        <row r="297">
          <cell r="F297">
            <v>5022</v>
          </cell>
          <cell r="G297" t="str">
            <v>CHU NANTES (orthopedie)</v>
          </cell>
        </row>
        <row r="298">
          <cell r="F298">
            <v>5023</v>
          </cell>
          <cell r="G298" t="str">
            <v>CHU LILLE</v>
          </cell>
        </row>
        <row r="299">
          <cell r="F299">
            <v>5024</v>
          </cell>
          <cell r="G299" t="str">
            <v xml:space="preserve">HOPITAL R BALLANGER AULNAYS </v>
          </cell>
        </row>
        <row r="300">
          <cell r="F300">
            <v>5025</v>
          </cell>
          <cell r="G300" t="str">
            <v>HOPITAL LILLE SALENGRO</v>
          </cell>
        </row>
        <row r="301">
          <cell r="F301">
            <v>5026</v>
          </cell>
          <cell r="G301" t="str">
            <v>CH BRIVE</v>
          </cell>
        </row>
        <row r="302">
          <cell r="F302">
            <v>5027</v>
          </cell>
          <cell r="G302" t="str">
            <v>CHU LILLE</v>
          </cell>
        </row>
        <row r="303">
          <cell r="F303">
            <v>5028</v>
          </cell>
          <cell r="G303" t="str">
            <v>BRIVE FILO</v>
          </cell>
        </row>
        <row r="304">
          <cell r="F304">
            <v>5029</v>
          </cell>
          <cell r="G304" t="str">
            <v>HEGP</v>
          </cell>
        </row>
        <row r="305">
          <cell r="F305">
            <v>5030</v>
          </cell>
          <cell r="G305" t="str">
            <v>Marché BNF</v>
          </cell>
        </row>
        <row r="306">
          <cell r="F306">
            <v>5031</v>
          </cell>
          <cell r="G306" t="str">
            <v>Centre hosp, LA ROCHELLE</v>
          </cell>
        </row>
        <row r="307">
          <cell r="F307">
            <v>5032</v>
          </cell>
          <cell r="G307" t="str">
            <v>CHU POITIERS</v>
          </cell>
        </row>
        <row r="308">
          <cell r="F308">
            <v>5033</v>
          </cell>
          <cell r="G308" t="str">
            <v>CHU Poitiers (gare sourd et malentendants)</v>
          </cell>
        </row>
        <row r="309">
          <cell r="F309">
            <v>5034</v>
          </cell>
          <cell r="G309" t="str">
            <v>HOPITAL ANNECY ( 12105034)</v>
          </cell>
        </row>
        <row r="310">
          <cell r="F310">
            <v>5035</v>
          </cell>
          <cell r="G310" t="str">
            <v>HOPITAL TOULOUSE ( 12105035)</v>
          </cell>
        </row>
        <row r="311">
          <cell r="F311">
            <v>5036</v>
          </cell>
          <cell r="G311" t="str">
            <v>CH DE MONTREUIL RAN DU FLIERS (12105036 )</v>
          </cell>
        </row>
        <row r="312">
          <cell r="F312">
            <v>5037</v>
          </cell>
        </row>
        <row r="313">
          <cell r="F313">
            <v>5038</v>
          </cell>
          <cell r="G313" t="str">
            <v>HOP BOURGOIN JAILLEU</v>
          </cell>
        </row>
        <row r="314">
          <cell r="F314">
            <v>5039</v>
          </cell>
        </row>
        <row r="315">
          <cell r="F315">
            <v>5040</v>
          </cell>
        </row>
        <row r="316">
          <cell r="F316">
            <v>5041</v>
          </cell>
        </row>
        <row r="317">
          <cell r="F317">
            <v>5042</v>
          </cell>
        </row>
        <row r="318">
          <cell r="F318">
            <v>5043</v>
          </cell>
        </row>
        <row r="319">
          <cell r="F319">
            <v>5044</v>
          </cell>
        </row>
        <row r="320">
          <cell r="F320">
            <v>5045</v>
          </cell>
        </row>
        <row r="321">
          <cell r="F321">
            <v>5046</v>
          </cell>
        </row>
        <row r="322">
          <cell r="F322">
            <v>5047</v>
          </cell>
        </row>
        <row r="323">
          <cell r="F323">
            <v>5048</v>
          </cell>
        </row>
        <row r="324">
          <cell r="F324">
            <v>5049</v>
          </cell>
        </row>
        <row r="325">
          <cell r="F325">
            <v>5050</v>
          </cell>
        </row>
        <row r="326">
          <cell r="F326">
            <v>7024</v>
          </cell>
          <cell r="G326" t="str">
            <v>HOPITAL HAUT LEVEQUE BORDEAUX</v>
          </cell>
        </row>
        <row r="327">
          <cell r="F327">
            <v>7077</v>
          </cell>
          <cell r="G327" t="str">
            <v>LECLERC CASTRES</v>
          </cell>
        </row>
        <row r="328">
          <cell r="F328">
            <v>7084</v>
          </cell>
          <cell r="G328" t="str">
            <v>CARREFOUR OLLIOULES</v>
          </cell>
        </row>
        <row r="329">
          <cell r="F329">
            <v>7085</v>
          </cell>
          <cell r="G329" t="str">
            <v>CARREFOUR CGATEAUNEUF</v>
          </cell>
        </row>
        <row r="330">
          <cell r="F330">
            <v>7086</v>
          </cell>
          <cell r="G330" t="str">
            <v>LECLERC LAGORD</v>
          </cell>
        </row>
        <row r="331">
          <cell r="F331">
            <v>7087</v>
          </cell>
          <cell r="G331" t="str">
            <v>LECLERC BELLAING</v>
          </cell>
        </row>
        <row r="332">
          <cell r="F332">
            <v>7088</v>
          </cell>
          <cell r="G332" t="str">
            <v>CENTRE LECLERC LA ROCHE/YONNE</v>
          </cell>
        </row>
        <row r="333">
          <cell r="F333">
            <v>7089</v>
          </cell>
          <cell r="G333" t="str">
            <v>FCARREFOUR ANGLET</v>
          </cell>
        </row>
        <row r="334">
          <cell r="F334">
            <v>7090</v>
          </cell>
          <cell r="G334" t="str">
            <v>CARREFOUR LORMONT</v>
          </cell>
        </row>
        <row r="335">
          <cell r="F335">
            <v>7091</v>
          </cell>
          <cell r="G335" t="str">
            <v>SIMPLY MARKET</v>
          </cell>
        </row>
        <row r="336">
          <cell r="F336">
            <v>7092</v>
          </cell>
          <cell r="G336" t="str">
            <v>CENTRE LECLERC PAU</v>
          </cell>
        </row>
        <row r="337">
          <cell r="F337">
            <v>7093</v>
          </cell>
          <cell r="G337" t="str">
            <v>CARREFOUR ST HERBLAIN</v>
          </cell>
        </row>
        <row r="338">
          <cell r="F338">
            <v>7094</v>
          </cell>
          <cell r="G338" t="str">
            <v>NEXTIRAONE ANTILLES</v>
          </cell>
        </row>
        <row r="339">
          <cell r="F339">
            <v>7095</v>
          </cell>
          <cell r="G339" t="str">
            <v>BLENDECQUES</v>
          </cell>
        </row>
        <row r="340">
          <cell r="F340">
            <v>7096</v>
          </cell>
          <cell r="G340" t="str">
            <v>INTERMARCHE TREILLERES</v>
          </cell>
        </row>
        <row r="341">
          <cell r="F341">
            <v>7097</v>
          </cell>
          <cell r="G341" t="str">
            <v xml:space="preserve">HOP PELLEGRIN BORDEAUX </v>
          </cell>
        </row>
        <row r="342">
          <cell r="F342">
            <v>7098</v>
          </cell>
          <cell r="G342" t="str">
            <v>CENTRE LECLERC VILLEFRANCHE</v>
          </cell>
        </row>
        <row r="343">
          <cell r="F343">
            <v>7099</v>
          </cell>
          <cell r="G343" t="str">
            <v>SIMPLY MARKET LA BREDE</v>
          </cell>
        </row>
        <row r="344">
          <cell r="F344">
            <v>7100</v>
          </cell>
          <cell r="G344" t="str">
            <v xml:space="preserve">STATION TOTAL LORMONT </v>
          </cell>
        </row>
        <row r="345">
          <cell r="F345">
            <v>7101</v>
          </cell>
          <cell r="G345" t="str">
            <v>ED SARCELLES</v>
          </cell>
        </row>
        <row r="346">
          <cell r="F346">
            <v>7102</v>
          </cell>
          <cell r="G346" t="str">
            <v>SIMPLY MARKET LENS</v>
          </cell>
        </row>
        <row r="347">
          <cell r="F347">
            <v>7103</v>
          </cell>
          <cell r="G347" t="str">
            <v>ED TOULON</v>
          </cell>
        </row>
        <row r="348">
          <cell r="F348">
            <v>7104</v>
          </cell>
          <cell r="G348" t="str">
            <v>Centre hospitalier Lille</v>
          </cell>
        </row>
        <row r="349">
          <cell r="F349">
            <v>7105</v>
          </cell>
          <cell r="G349" t="str">
            <v>Intermarché Arles</v>
          </cell>
        </row>
        <row r="350">
          <cell r="F350">
            <v>7106</v>
          </cell>
          <cell r="G350" t="str">
            <v>Auchan Longuenes</v>
          </cell>
        </row>
        <row r="351">
          <cell r="F351">
            <v>7107</v>
          </cell>
          <cell r="G351" t="str">
            <v>Carrefour Nice</v>
          </cell>
        </row>
        <row r="352">
          <cell r="F352">
            <v>7108</v>
          </cell>
          <cell r="G352" t="str">
            <v>Clinique Montauban</v>
          </cell>
        </row>
        <row r="353">
          <cell r="F353">
            <v>7109</v>
          </cell>
        </row>
        <row r="354">
          <cell r="F354">
            <v>7110</v>
          </cell>
        </row>
        <row r="355">
          <cell r="F355" t="str">
            <v>DEVIS CS</v>
          </cell>
          <cell r="G355" t="str">
            <v>DEVIS CS</v>
          </cell>
        </row>
        <row r="356">
          <cell r="F356" t="str">
            <v>DEVIS VN</v>
          </cell>
          <cell r="G356" t="str">
            <v>DEVIS VN</v>
          </cell>
        </row>
        <row r="357">
          <cell r="F357">
            <v>7477</v>
          </cell>
          <cell r="G357" t="str">
            <v>Hôpital Saint-Nazaire</v>
          </cell>
        </row>
        <row r="358">
          <cell r="F358" t="str">
            <v>7486</v>
          </cell>
          <cell r="G358" t="str">
            <v>Hôpital Roubaix</v>
          </cell>
        </row>
        <row r="359">
          <cell r="F359" t="str">
            <v>7487</v>
          </cell>
          <cell r="G359" t="str">
            <v xml:space="preserve">Géant Casino Montargis </v>
          </cell>
        </row>
        <row r="360">
          <cell r="F360" t="str">
            <v>7489</v>
          </cell>
          <cell r="G360" t="str">
            <v>Hôpital Blida</v>
          </cell>
        </row>
        <row r="361">
          <cell r="F361" t="str">
            <v>7490</v>
          </cell>
          <cell r="G361" t="str">
            <v>Hôpital Monbrison</v>
          </cell>
        </row>
        <row r="362">
          <cell r="F362" t="str">
            <v>7491</v>
          </cell>
          <cell r="G362" t="str">
            <v>Hôpital Pontivy</v>
          </cell>
        </row>
        <row r="363">
          <cell r="F363" t="str">
            <v>7493</v>
          </cell>
          <cell r="G363" t="str">
            <v xml:space="preserve">Hôpital Vannes </v>
          </cell>
        </row>
        <row r="364">
          <cell r="F364" t="str">
            <v>7494</v>
          </cell>
          <cell r="G364" t="str">
            <v xml:space="preserve">Hôpital Vannes </v>
          </cell>
        </row>
        <row r="365">
          <cell r="F365" t="str">
            <v>7497</v>
          </cell>
          <cell r="G365" t="str">
            <v xml:space="preserve">Metro Avignon </v>
          </cell>
        </row>
        <row r="366">
          <cell r="F366" t="str">
            <v>7499</v>
          </cell>
          <cell r="G366" t="str">
            <v>Hôpital Issy les Moulineaux</v>
          </cell>
        </row>
        <row r="367">
          <cell r="F367" t="str">
            <v>7500</v>
          </cell>
          <cell r="G367" t="str">
            <v>Hôpital Le Chesnay</v>
          </cell>
        </row>
        <row r="368">
          <cell r="F368" t="str">
            <v>7509</v>
          </cell>
          <cell r="G368" t="str">
            <v xml:space="preserve">Hôpital Argenteuil </v>
          </cell>
        </row>
        <row r="369">
          <cell r="F369" t="str">
            <v>7510</v>
          </cell>
          <cell r="G369" t="str">
            <v>Carrefour Paimpol</v>
          </cell>
        </row>
        <row r="370">
          <cell r="F370" t="str">
            <v>7511</v>
          </cell>
          <cell r="G370" t="str">
            <v>Hôpital Issy les Moulineaux</v>
          </cell>
        </row>
        <row r="371">
          <cell r="F371" t="str">
            <v>7516</v>
          </cell>
          <cell r="G371" t="str">
            <v>SNCF St Lazare Paris Havre</v>
          </cell>
        </row>
        <row r="372">
          <cell r="F372" t="str">
            <v>7519</v>
          </cell>
          <cell r="G372" t="str">
            <v>SNCF Gare St Lazare</v>
          </cell>
        </row>
        <row r="373">
          <cell r="F373" t="str">
            <v>7521</v>
          </cell>
          <cell r="G373" t="str">
            <v>Hôpital Belfort Montbéliard</v>
          </cell>
        </row>
        <row r="374">
          <cell r="F374" t="str">
            <v>7522</v>
          </cell>
          <cell r="G374" t="str">
            <v>Hôpital Issy les Moulineaux</v>
          </cell>
        </row>
        <row r="375">
          <cell r="F375" t="str">
            <v>7523</v>
          </cell>
          <cell r="G375" t="str">
            <v xml:space="preserve">Swisslog WDS Beaune </v>
          </cell>
        </row>
        <row r="376">
          <cell r="F376" t="str">
            <v>7525</v>
          </cell>
          <cell r="G376" t="str">
            <v xml:space="preserve">Höpital Toulon </v>
          </cell>
        </row>
        <row r="377">
          <cell r="F377" t="str">
            <v>7526</v>
          </cell>
          <cell r="G377" t="str">
            <v>Station Shell Beziers</v>
          </cell>
        </row>
        <row r="378">
          <cell r="F378" t="str">
            <v>7528</v>
          </cell>
          <cell r="G378" t="str">
            <v xml:space="preserve">Swisslog WDS Beaune </v>
          </cell>
        </row>
        <row r="379">
          <cell r="F379" t="str">
            <v>7529</v>
          </cell>
          <cell r="G379" t="str">
            <v xml:space="preserve">Fonderie du PoitouIngrandes </v>
          </cell>
        </row>
        <row r="380">
          <cell r="F380" t="str">
            <v>7530</v>
          </cell>
          <cell r="G380" t="str">
            <v>Sté Générale Casino Enghiens les bains</v>
          </cell>
        </row>
        <row r="381">
          <cell r="F381" t="str">
            <v>7531</v>
          </cell>
          <cell r="G381" t="str">
            <v>Hôpital Bourg en Bresse</v>
          </cell>
        </row>
        <row r="382">
          <cell r="F382" t="str">
            <v>7532</v>
          </cell>
          <cell r="G382" t="str">
            <v xml:space="preserve">SNCFVal d'Issy </v>
          </cell>
        </row>
        <row r="383">
          <cell r="F383" t="str">
            <v>7533</v>
          </cell>
          <cell r="G383" t="str">
            <v xml:space="preserve">Hôpital Dijon </v>
          </cell>
        </row>
        <row r="384">
          <cell r="F384" t="str">
            <v>7534</v>
          </cell>
          <cell r="G384" t="str">
            <v>Crédit Municipal Paris</v>
          </cell>
        </row>
        <row r="385">
          <cell r="F385" t="str">
            <v>7535</v>
          </cell>
          <cell r="G385" t="str">
            <v xml:space="preserve">BP Cergy Pontoise </v>
          </cell>
        </row>
        <row r="386">
          <cell r="F386" t="str">
            <v>7536</v>
          </cell>
          <cell r="G386" t="str">
            <v>Colas Notre Dame Bondeville</v>
          </cell>
        </row>
        <row r="387">
          <cell r="F387" t="str">
            <v>7537</v>
          </cell>
          <cell r="G387" t="str">
            <v>Hôpital Liège</v>
          </cell>
        </row>
        <row r="388">
          <cell r="F388" t="str">
            <v>7539</v>
          </cell>
          <cell r="G388" t="str">
            <v xml:space="preserve">Hôpital Strasbourg </v>
          </cell>
        </row>
        <row r="389">
          <cell r="F389" t="str">
            <v>7542</v>
          </cell>
          <cell r="G389" t="str">
            <v xml:space="preserve">Hôpital Saint Nazaire </v>
          </cell>
        </row>
        <row r="390">
          <cell r="F390" t="str">
            <v>7547</v>
          </cell>
          <cell r="G390" t="str">
            <v xml:space="preserve">Hôpital Lyon </v>
          </cell>
        </row>
        <row r="391">
          <cell r="F391" t="str">
            <v>7548</v>
          </cell>
          <cell r="G391" t="str">
            <v xml:space="preserve">Hôpital Nantes </v>
          </cell>
        </row>
        <row r="392">
          <cell r="F392" t="str">
            <v>7549</v>
          </cell>
          <cell r="G392" t="str">
            <v xml:space="preserve">Hôpital Toulon </v>
          </cell>
        </row>
        <row r="393">
          <cell r="F393" t="str">
            <v>7550</v>
          </cell>
          <cell r="G393" t="str">
            <v xml:space="preserve">Hôpital Vichy </v>
          </cell>
        </row>
        <row r="394">
          <cell r="F394" t="str">
            <v>7551</v>
          </cell>
          <cell r="G394" t="str">
            <v>Metro Nanterre</v>
          </cell>
        </row>
        <row r="395">
          <cell r="F395" t="str">
            <v>7552</v>
          </cell>
          <cell r="G395" t="str">
            <v>Hôpital Poitiers</v>
          </cell>
        </row>
        <row r="396">
          <cell r="F396" t="str">
            <v>7554</v>
          </cell>
          <cell r="G396" t="str">
            <v>Monoprix Paris</v>
          </cell>
        </row>
        <row r="397">
          <cell r="F397" t="str">
            <v>7555</v>
          </cell>
          <cell r="G397" t="str">
            <v>Monoprix Orléans</v>
          </cell>
        </row>
        <row r="398">
          <cell r="F398" t="str">
            <v>7556</v>
          </cell>
          <cell r="G398" t="str">
            <v>Cour de justice Luxembourg</v>
          </cell>
        </row>
        <row r="399">
          <cell r="F399" t="str">
            <v>7559</v>
          </cell>
          <cell r="G399" t="str">
            <v>Hôpital Angoulême</v>
          </cell>
        </row>
        <row r="400">
          <cell r="F400" t="str">
            <v>7560</v>
          </cell>
          <cell r="G400" t="str">
            <v>Hôpital Angoulême</v>
          </cell>
        </row>
        <row r="401">
          <cell r="F401" t="str">
            <v>7564</v>
          </cell>
          <cell r="G401" t="str">
            <v xml:space="preserve">Hôpital Mulhouse </v>
          </cell>
        </row>
        <row r="402">
          <cell r="F402" t="str">
            <v>7572</v>
          </cell>
          <cell r="G402" t="str">
            <v xml:space="preserve">BP Verdun </v>
          </cell>
        </row>
        <row r="403">
          <cell r="F403" t="str">
            <v>7574</v>
          </cell>
          <cell r="G403" t="str">
            <v>Maison du Monde Les Clayes sous Bois</v>
          </cell>
        </row>
        <row r="404">
          <cell r="F404" t="str">
            <v>7577</v>
          </cell>
          <cell r="G404" t="str">
            <v xml:space="preserve">SNCF Val Argenteuil </v>
          </cell>
        </row>
        <row r="405">
          <cell r="F405" t="str">
            <v>7579</v>
          </cell>
          <cell r="G405" t="str">
            <v xml:space="preserve">Socamel Rives </v>
          </cell>
        </row>
        <row r="406">
          <cell r="F406" t="str">
            <v>7580</v>
          </cell>
          <cell r="G406" t="str">
            <v>Centre Leclerc Romorantin</v>
          </cell>
        </row>
        <row r="407">
          <cell r="F407" t="str">
            <v>7581</v>
          </cell>
          <cell r="G407" t="str">
            <v>Hôpital Lille</v>
          </cell>
        </row>
        <row r="408">
          <cell r="F408" t="str">
            <v>7582</v>
          </cell>
          <cell r="G408" t="str">
            <v xml:space="preserve">Bricorama Rambouillet </v>
          </cell>
        </row>
        <row r="409">
          <cell r="F409" t="str">
            <v>7583</v>
          </cell>
          <cell r="G409" t="str">
            <v>Hôpital Saint-Nazaire</v>
          </cell>
        </row>
        <row r="410">
          <cell r="F410" t="str">
            <v>7586</v>
          </cell>
          <cell r="G410" t="str">
            <v>Cellforcure Eval Les Ulis</v>
          </cell>
        </row>
        <row r="411">
          <cell r="F411" t="str">
            <v>7587</v>
          </cell>
          <cell r="G411" t="str">
            <v>Simply Market Gannat</v>
          </cell>
        </row>
        <row r="412">
          <cell r="F412" t="str">
            <v>7588</v>
          </cell>
          <cell r="G412" t="str">
            <v>Centre Leclerc Louviers</v>
          </cell>
        </row>
        <row r="413">
          <cell r="F413" t="str">
            <v>7590</v>
          </cell>
          <cell r="G413" t="str">
            <v>Hôpital Soignies</v>
          </cell>
        </row>
        <row r="414">
          <cell r="F414" t="str">
            <v>7592</v>
          </cell>
          <cell r="G414" t="str">
            <v xml:space="preserve">Hôpital Bourges </v>
          </cell>
        </row>
        <row r="415">
          <cell r="F415" t="str">
            <v>7594</v>
          </cell>
          <cell r="G415" t="str">
            <v xml:space="preserve">Cour Justice Luxembourg </v>
          </cell>
        </row>
        <row r="416">
          <cell r="F416" t="str">
            <v>7595</v>
          </cell>
          <cell r="G416" t="str">
            <v xml:space="preserve">Cour Justice Luxembourg </v>
          </cell>
        </row>
        <row r="417">
          <cell r="F417" t="str">
            <v>7596</v>
          </cell>
          <cell r="G417" t="str">
            <v>Institut Curie Paris</v>
          </cell>
        </row>
        <row r="418">
          <cell r="F418" t="str">
            <v>7599</v>
          </cell>
          <cell r="G418" t="str">
            <v xml:space="preserve">Cour de Justice Luxembourg </v>
          </cell>
        </row>
        <row r="419">
          <cell r="F419" t="str">
            <v>7600</v>
          </cell>
          <cell r="G419" t="str">
            <v>Institut Curie Paris</v>
          </cell>
        </row>
        <row r="420">
          <cell r="F420" t="str">
            <v>7601</v>
          </cell>
          <cell r="G420" t="str">
            <v xml:space="preserve">Hôpital Dijon </v>
          </cell>
        </row>
        <row r="421">
          <cell r="F421" t="str">
            <v>7602</v>
          </cell>
          <cell r="G421" t="str">
            <v xml:space="preserve">Hôpital Vichy </v>
          </cell>
        </row>
        <row r="422">
          <cell r="F422" t="str">
            <v>7603</v>
          </cell>
          <cell r="G422" t="str">
            <v>Institut Curie Paris</v>
          </cell>
        </row>
        <row r="423">
          <cell r="F423" t="str">
            <v>7605</v>
          </cell>
          <cell r="G423" t="str">
            <v xml:space="preserve">Hôpital Nantes </v>
          </cell>
        </row>
        <row r="424">
          <cell r="F424" t="str">
            <v>7606</v>
          </cell>
          <cell r="G424" t="str">
            <v xml:space="preserve">Hôpital St Nazaire </v>
          </cell>
        </row>
        <row r="425">
          <cell r="F425" t="str">
            <v>7607</v>
          </cell>
          <cell r="G425" t="str">
            <v xml:space="preserve">Hôpital St Nazaire </v>
          </cell>
        </row>
        <row r="426">
          <cell r="F426" t="str">
            <v>7608</v>
          </cell>
          <cell r="G426" t="str">
            <v xml:space="preserve">Hôpital Argenteuil </v>
          </cell>
        </row>
        <row r="427">
          <cell r="F427" t="str">
            <v>7609</v>
          </cell>
          <cell r="G427" t="str">
            <v>Hôpital Nice</v>
          </cell>
        </row>
        <row r="428">
          <cell r="F428" t="str">
            <v>7610</v>
          </cell>
          <cell r="G428" t="str">
            <v>Simply Cébazat</v>
          </cell>
        </row>
        <row r="429">
          <cell r="F429" t="str">
            <v>7617</v>
          </cell>
          <cell r="G429" t="str">
            <v>Carrefour Salaise</v>
          </cell>
        </row>
        <row r="430">
          <cell r="F430" t="str">
            <v>7619</v>
          </cell>
          <cell r="G430" t="str">
            <v>Carrefour Epernay</v>
          </cell>
        </row>
        <row r="431">
          <cell r="F431" t="str">
            <v>7622</v>
          </cell>
          <cell r="G431" t="str">
            <v xml:space="preserve">Centre Leclerc Malesherbes </v>
          </cell>
        </row>
        <row r="432">
          <cell r="F432" t="str">
            <v>7623</v>
          </cell>
          <cell r="G432" t="str">
            <v xml:space="preserve">Fnac Cergy Pontoise </v>
          </cell>
        </row>
        <row r="433">
          <cell r="F433" t="str">
            <v>7626</v>
          </cell>
          <cell r="G433" t="str">
            <v>Centre Leclerc Louviers Incarville</v>
          </cell>
        </row>
        <row r="434">
          <cell r="F434" t="str">
            <v>7628</v>
          </cell>
          <cell r="G434" t="str">
            <v xml:space="preserve">Hôpital Saint Nazaire </v>
          </cell>
        </row>
        <row r="435">
          <cell r="F435" t="str">
            <v>7629</v>
          </cell>
          <cell r="G435" t="str">
            <v xml:space="preserve">Hôpital Saint Nazaire </v>
          </cell>
        </row>
        <row r="436">
          <cell r="F436" t="str">
            <v>7630</v>
          </cell>
          <cell r="G436" t="str">
            <v xml:space="preserve">Hôpital Saint Nazaire </v>
          </cell>
        </row>
        <row r="437">
          <cell r="F437" t="str">
            <v>7631</v>
          </cell>
          <cell r="G437" t="str">
            <v xml:space="preserve">Hôpital Saint Nazaire </v>
          </cell>
        </row>
        <row r="438">
          <cell r="F438" t="str">
            <v>7635</v>
          </cell>
          <cell r="G438" t="str">
            <v>Hôpital Clamart</v>
          </cell>
        </row>
        <row r="439">
          <cell r="F439" t="str">
            <v>7636</v>
          </cell>
          <cell r="G439" t="str">
            <v>Hôpital Quimper</v>
          </cell>
        </row>
        <row r="440">
          <cell r="F440" t="str">
            <v>7637</v>
          </cell>
          <cell r="G440" t="str">
            <v>Hôpal FB Levallois</v>
          </cell>
        </row>
        <row r="441">
          <cell r="F441" t="str">
            <v>7638</v>
          </cell>
          <cell r="G441" t="str">
            <v>ASF A46Commuray Nord</v>
          </cell>
        </row>
        <row r="442">
          <cell r="F442" t="str">
            <v>7640</v>
          </cell>
          <cell r="G442" t="str">
            <v>Höpital Issy les Moulineaux</v>
          </cell>
        </row>
        <row r="443">
          <cell r="F443" t="str">
            <v>7641</v>
          </cell>
          <cell r="G443" t="str">
            <v>Journal de NanarMarseille</v>
          </cell>
        </row>
        <row r="444">
          <cell r="F444" t="str">
            <v>7642</v>
          </cell>
          <cell r="G444" t="str">
            <v xml:space="preserve">Hôpital Croix Rousse Lyon </v>
          </cell>
        </row>
        <row r="445">
          <cell r="F445" t="str">
            <v>7643</v>
          </cell>
          <cell r="G445" t="str">
            <v xml:space="preserve">Hospices Civils  HEH GHE Lyon </v>
          </cell>
        </row>
        <row r="446">
          <cell r="F446" t="str">
            <v>7644</v>
          </cell>
          <cell r="G446" t="str">
            <v>Institut Paoli C.Marseille</v>
          </cell>
        </row>
        <row r="447">
          <cell r="F447" t="str">
            <v>7645</v>
          </cell>
          <cell r="G447" t="str">
            <v xml:space="preserve">Cour de Justice Luxembourg </v>
          </cell>
        </row>
        <row r="448">
          <cell r="F448" t="str">
            <v>7646</v>
          </cell>
        </row>
        <row r="449">
          <cell r="F449" t="str">
            <v>7647</v>
          </cell>
        </row>
        <row r="450">
          <cell r="F450" t="str">
            <v>7648</v>
          </cell>
        </row>
        <row r="451">
          <cell r="F451" t="str">
            <v>7649</v>
          </cell>
        </row>
        <row r="452">
          <cell r="F452" t="str">
            <v>7650</v>
          </cell>
        </row>
        <row r="453">
          <cell r="F453" t="str">
            <v>7651</v>
          </cell>
        </row>
        <row r="454">
          <cell r="F454" t="str">
            <v>7652</v>
          </cell>
        </row>
        <row r="455">
          <cell r="F455" t="str">
            <v>7653</v>
          </cell>
        </row>
        <row r="456">
          <cell r="F456" t="str">
            <v>7654</v>
          </cell>
        </row>
        <row r="457">
          <cell r="F457" t="str">
            <v>7655</v>
          </cell>
        </row>
        <row r="458">
          <cell r="F458" t="str">
            <v>7656</v>
          </cell>
        </row>
        <row r="459">
          <cell r="F459" t="str">
            <v>7657</v>
          </cell>
        </row>
        <row r="460">
          <cell r="F460" t="str">
            <v>7658</v>
          </cell>
        </row>
        <row r="461">
          <cell r="F461" t="str">
            <v>7659</v>
          </cell>
        </row>
        <row r="462">
          <cell r="F462" t="str">
            <v>7660</v>
          </cell>
        </row>
        <row r="463">
          <cell r="F463" t="str">
            <v>7661</v>
          </cell>
        </row>
        <row r="464">
          <cell r="F464" t="str">
            <v>7662</v>
          </cell>
        </row>
        <row r="465">
          <cell r="F465" t="str">
            <v>7663</v>
          </cell>
        </row>
        <row r="466">
          <cell r="F466" t="str">
            <v>7664</v>
          </cell>
        </row>
        <row r="467">
          <cell r="F467" t="str">
            <v>7665</v>
          </cell>
        </row>
        <row r="468">
          <cell r="F468" t="str">
            <v>7666</v>
          </cell>
        </row>
        <row r="469">
          <cell r="F469" t="str">
            <v>7667</v>
          </cell>
        </row>
        <row r="470">
          <cell r="F470" t="str">
            <v>7668</v>
          </cell>
        </row>
        <row r="471">
          <cell r="F471" t="str">
            <v>7669</v>
          </cell>
        </row>
        <row r="472">
          <cell r="F472" t="str">
            <v>7670</v>
          </cell>
        </row>
        <row r="473">
          <cell r="F473" t="str">
            <v>7671</v>
          </cell>
        </row>
        <row r="474">
          <cell r="F474" t="str">
            <v>7672</v>
          </cell>
        </row>
        <row r="475">
          <cell r="F475" t="str">
            <v>7673</v>
          </cell>
        </row>
        <row r="476">
          <cell r="F476" t="str">
            <v>7674</v>
          </cell>
        </row>
        <row r="477">
          <cell r="F477" t="str">
            <v>7675</v>
          </cell>
        </row>
        <row r="478">
          <cell r="F478" t="str">
            <v>7676</v>
          </cell>
        </row>
        <row r="479">
          <cell r="F479" t="str">
            <v>7677</v>
          </cell>
        </row>
        <row r="480">
          <cell r="F480" t="str">
            <v>7678</v>
          </cell>
        </row>
        <row r="481">
          <cell r="F481" t="str">
            <v>7679</v>
          </cell>
        </row>
        <row r="482">
          <cell r="F482" t="str">
            <v>7680</v>
          </cell>
        </row>
        <row r="483">
          <cell r="F483" t="str">
            <v>7681</v>
          </cell>
        </row>
        <row r="484">
          <cell r="F484" t="str">
            <v>7682</v>
          </cell>
        </row>
        <row r="485">
          <cell r="F485" t="str">
            <v>7683</v>
          </cell>
        </row>
        <row r="486">
          <cell r="F486" t="str">
            <v>7684</v>
          </cell>
        </row>
        <row r="487">
          <cell r="F487" t="str">
            <v>7685</v>
          </cell>
        </row>
        <row r="488">
          <cell r="F488" t="str">
            <v>7686</v>
          </cell>
        </row>
        <row r="489">
          <cell r="F489" t="str">
            <v>7687</v>
          </cell>
        </row>
        <row r="490">
          <cell r="F490" t="str">
            <v>7688</v>
          </cell>
        </row>
        <row r="491">
          <cell r="F491" t="str">
            <v>7689</v>
          </cell>
        </row>
        <row r="492">
          <cell r="F492" t="str">
            <v>7690</v>
          </cell>
        </row>
        <row r="493">
          <cell r="F493" t="str">
            <v>7691</v>
          </cell>
        </row>
        <row r="494">
          <cell r="F494" t="str">
            <v>7692</v>
          </cell>
        </row>
        <row r="495">
          <cell r="F495" t="str">
            <v>7693</v>
          </cell>
        </row>
        <row r="496">
          <cell r="F496" t="str">
            <v>7694</v>
          </cell>
        </row>
        <row r="497">
          <cell r="F497" t="str">
            <v>7695</v>
          </cell>
        </row>
        <row r="498">
          <cell r="F498" t="str">
            <v>7696</v>
          </cell>
        </row>
        <row r="499">
          <cell r="F499" t="str">
            <v>7697</v>
          </cell>
        </row>
        <row r="500">
          <cell r="F500" t="str">
            <v>7698</v>
          </cell>
        </row>
        <row r="501">
          <cell r="F501" t="str">
            <v>7699</v>
          </cell>
        </row>
        <row r="502">
          <cell r="F502" t="str">
            <v>7700</v>
          </cell>
        </row>
        <row r="503">
          <cell r="F503" t="str">
            <v>7701</v>
          </cell>
        </row>
        <row r="504">
          <cell r="F504" t="str">
            <v>7702</v>
          </cell>
        </row>
        <row r="505">
          <cell r="F505" t="str">
            <v>7703</v>
          </cell>
        </row>
        <row r="506">
          <cell r="F506" t="str">
            <v>7704</v>
          </cell>
        </row>
        <row r="507">
          <cell r="F507" t="str">
            <v>7705</v>
          </cell>
        </row>
        <row r="508">
          <cell r="F508" t="str">
            <v>7706</v>
          </cell>
        </row>
        <row r="509">
          <cell r="F509" t="str">
            <v>7707</v>
          </cell>
        </row>
        <row r="510">
          <cell r="F510" t="str">
            <v>7708</v>
          </cell>
        </row>
        <row r="511">
          <cell r="F511" t="str">
            <v>7709</v>
          </cell>
        </row>
        <row r="512">
          <cell r="F512" t="str">
            <v>7710</v>
          </cell>
        </row>
        <row r="513">
          <cell r="F513" t="str">
            <v>7711</v>
          </cell>
        </row>
        <row r="514">
          <cell r="F514" t="str">
            <v>7712</v>
          </cell>
        </row>
        <row r="515">
          <cell r="F515" t="str">
            <v>7713</v>
          </cell>
        </row>
        <row r="516">
          <cell r="F516" t="str">
            <v>7714</v>
          </cell>
        </row>
        <row r="517">
          <cell r="F517" t="str">
            <v>7715</v>
          </cell>
        </row>
        <row r="518">
          <cell r="F518" t="str">
            <v>7716</v>
          </cell>
        </row>
        <row r="519">
          <cell r="F519" t="str">
            <v>7717</v>
          </cell>
        </row>
        <row r="520">
          <cell r="F520" t="str">
            <v>7718</v>
          </cell>
        </row>
        <row r="521">
          <cell r="F521" t="str">
            <v>7719</v>
          </cell>
        </row>
        <row r="522">
          <cell r="F522" t="str">
            <v>7720</v>
          </cell>
        </row>
        <row r="523">
          <cell r="F523" t="str">
            <v>7721</v>
          </cell>
        </row>
        <row r="524">
          <cell r="F524" t="str">
            <v>7722</v>
          </cell>
        </row>
        <row r="525">
          <cell r="F525" t="str">
            <v>7723</v>
          </cell>
        </row>
        <row r="526">
          <cell r="F526" t="str">
            <v>7724</v>
          </cell>
        </row>
        <row r="527">
          <cell r="F527" t="str">
            <v>7725</v>
          </cell>
        </row>
        <row r="528">
          <cell r="F528" t="str">
            <v>7726</v>
          </cell>
        </row>
        <row r="529">
          <cell r="F529" t="str">
            <v>7727</v>
          </cell>
        </row>
        <row r="530">
          <cell r="F530" t="str">
            <v>7728</v>
          </cell>
        </row>
        <row r="531">
          <cell r="F531" t="str">
            <v>7729</v>
          </cell>
        </row>
        <row r="532">
          <cell r="F532" t="str">
            <v>7730</v>
          </cell>
        </row>
        <row r="533">
          <cell r="F533" t="str">
            <v>7731</v>
          </cell>
        </row>
        <row r="534">
          <cell r="F534" t="str">
            <v>7732</v>
          </cell>
        </row>
        <row r="535">
          <cell r="F535" t="str">
            <v>7733</v>
          </cell>
        </row>
        <row r="536">
          <cell r="F536" t="str">
            <v>7734</v>
          </cell>
        </row>
        <row r="537">
          <cell r="F537" t="str">
            <v>7735</v>
          </cell>
        </row>
        <row r="538">
          <cell r="F538" t="str">
            <v>7736</v>
          </cell>
        </row>
        <row r="539">
          <cell r="F539" t="str">
            <v>7737</v>
          </cell>
        </row>
        <row r="540">
          <cell r="F540" t="str">
            <v>7738</v>
          </cell>
        </row>
        <row r="541">
          <cell r="F541" t="str">
            <v>7739</v>
          </cell>
        </row>
        <row r="542">
          <cell r="F542" t="str">
            <v>7740</v>
          </cell>
        </row>
        <row r="543">
          <cell r="F543" t="str">
            <v>7741</v>
          </cell>
        </row>
        <row r="544">
          <cell r="F544" t="str">
            <v>7742</v>
          </cell>
        </row>
        <row r="545">
          <cell r="F545" t="str">
            <v>7743</v>
          </cell>
        </row>
        <row r="546">
          <cell r="F546" t="str">
            <v>7744</v>
          </cell>
        </row>
        <row r="547">
          <cell r="F547" t="str">
            <v>7745</v>
          </cell>
        </row>
        <row r="548">
          <cell r="F548" t="str">
            <v>7746</v>
          </cell>
        </row>
        <row r="549">
          <cell r="F549" t="str">
            <v>7747</v>
          </cell>
        </row>
        <row r="550">
          <cell r="F550" t="str">
            <v>7748</v>
          </cell>
        </row>
        <row r="551">
          <cell r="F551" t="str">
            <v>7749</v>
          </cell>
        </row>
        <row r="552">
          <cell r="F552" t="str">
            <v>7750</v>
          </cell>
        </row>
        <row r="553">
          <cell r="F553" t="str">
            <v>7751</v>
          </cell>
        </row>
        <row r="554">
          <cell r="F554" t="str">
            <v>7752</v>
          </cell>
        </row>
        <row r="555">
          <cell r="F555" t="str">
            <v>7753</v>
          </cell>
        </row>
        <row r="556">
          <cell r="F556" t="str">
            <v>7754</v>
          </cell>
        </row>
        <row r="557">
          <cell r="F557" t="str">
            <v>7755</v>
          </cell>
        </row>
        <row r="558">
          <cell r="F558" t="str">
            <v>7756</v>
          </cell>
        </row>
        <row r="559">
          <cell r="F559" t="str">
            <v>7757</v>
          </cell>
        </row>
        <row r="560">
          <cell r="F560" t="str">
            <v>7758</v>
          </cell>
        </row>
        <row r="561">
          <cell r="F561" t="str">
            <v>7759</v>
          </cell>
        </row>
        <row r="562">
          <cell r="F562" t="str">
            <v>7760</v>
          </cell>
        </row>
        <row r="563">
          <cell r="F563" t="str">
            <v>7761</v>
          </cell>
        </row>
        <row r="564">
          <cell r="F564" t="str">
            <v>7762</v>
          </cell>
        </row>
        <row r="565">
          <cell r="F565">
            <v>16751</v>
          </cell>
          <cell r="G565" t="str">
            <v>Hopital Dijon</v>
          </cell>
        </row>
        <row r="566">
          <cell r="F566">
            <v>25102</v>
          </cell>
          <cell r="G566" t="str">
            <v>PEAGE MONNAIE TOURS 37</v>
          </cell>
        </row>
        <row r="567">
          <cell r="F567">
            <v>25103</v>
          </cell>
          <cell r="G567" t="str">
            <v>PEAGE DE LA GRAVELLE</v>
          </cell>
        </row>
        <row r="568">
          <cell r="F568">
            <v>25104</v>
          </cell>
          <cell r="G568" t="str">
            <v>PEAGE DE GYE</v>
          </cell>
        </row>
        <row r="569">
          <cell r="F569">
            <v>25105</v>
          </cell>
          <cell r="G569" t="str">
            <v>PEAGE DE SORIGNY</v>
          </cell>
        </row>
        <row r="570">
          <cell r="F570">
            <v>25106</v>
          </cell>
          <cell r="G570" t="str">
            <v>BIBLIO, CLERMONT FERRAND</v>
          </cell>
        </row>
        <row r="571">
          <cell r="F571">
            <v>25107</v>
          </cell>
          <cell r="G571" t="str">
            <v>MEDIATHEQUE ORLEANS</v>
          </cell>
        </row>
        <row r="572">
          <cell r="F572">
            <v>25108</v>
          </cell>
          <cell r="G572" t="str">
            <v>PEAGE PONT DE RE ET CHARENTE</v>
          </cell>
        </row>
        <row r="573">
          <cell r="F573">
            <v>25109</v>
          </cell>
          <cell r="G573" t="str">
            <v>BUT COSNE SUR LOIRE</v>
          </cell>
        </row>
        <row r="574">
          <cell r="F574">
            <v>25110</v>
          </cell>
          <cell r="G574" t="str">
            <v>SNCF TOULOUSE</v>
          </cell>
        </row>
        <row r="575">
          <cell r="F575">
            <v>25150</v>
          </cell>
          <cell r="G575" t="str">
            <v>SITE PACA</v>
          </cell>
        </row>
        <row r="576">
          <cell r="F576">
            <v>25151</v>
          </cell>
          <cell r="G576" t="str">
            <v>CRCAM ST ETIENNE</v>
          </cell>
        </row>
        <row r="577">
          <cell r="F577">
            <v>25152</v>
          </cell>
          <cell r="G577" t="str">
            <v>CLINIQUE DU TONKIN</v>
          </cell>
        </row>
        <row r="578">
          <cell r="F578">
            <v>25154</v>
          </cell>
          <cell r="G578" t="str">
            <v>MULTITEC ( MEDIATHEQUE MONTPELLIER)</v>
          </cell>
        </row>
        <row r="579">
          <cell r="F579">
            <v>25200</v>
          </cell>
          <cell r="G579" t="str">
            <v>SECTEUR SAINT DENIS</v>
          </cell>
        </row>
        <row r="580">
          <cell r="F580">
            <v>25201</v>
          </cell>
          <cell r="G580" t="str">
            <v>SITE BIBLIOTHEQUE TOULOUSE</v>
          </cell>
        </row>
        <row r="581">
          <cell r="F581">
            <v>25202</v>
          </cell>
          <cell r="G581" t="str">
            <v>AIR FRANCE CARGO</v>
          </cell>
        </row>
        <row r="582">
          <cell r="F582">
            <v>25203</v>
          </cell>
          <cell r="G582" t="str">
            <v>MEDIATHEQUE POITIERS</v>
          </cell>
        </row>
        <row r="583">
          <cell r="F583">
            <v>25204</v>
          </cell>
          <cell r="G583" t="str">
            <v>LOUIS VUITTON CHAMPS ELYSEES</v>
          </cell>
        </row>
        <row r="584">
          <cell r="F584">
            <v>25205</v>
          </cell>
          <cell r="G584" t="str">
            <v>RATP GARE RER LA DEFENSE</v>
          </cell>
        </row>
        <row r="585">
          <cell r="F585">
            <v>25206</v>
          </cell>
          <cell r="G585" t="str">
            <v>M.A.E</v>
          </cell>
        </row>
        <row r="586">
          <cell r="F586">
            <v>25207</v>
          </cell>
          <cell r="G586" t="str">
            <v>MANUPARIS</v>
          </cell>
        </row>
        <row r="587">
          <cell r="F587">
            <v>25208</v>
          </cell>
          <cell r="G587" t="str">
            <v>SENOBLE USINE DE JOUY</v>
          </cell>
        </row>
        <row r="588">
          <cell r="F588">
            <v>25209</v>
          </cell>
          <cell r="G588" t="str">
            <v>KRITER</v>
          </cell>
        </row>
        <row r="589">
          <cell r="F589">
            <v>25210</v>
          </cell>
          <cell r="G589" t="str">
            <v>MONOPRIX LILLE</v>
          </cell>
        </row>
        <row r="590">
          <cell r="F590">
            <v>25212</v>
          </cell>
          <cell r="G590" t="str">
            <v>HOTEL DE VILLE DE PARIS</v>
          </cell>
        </row>
        <row r="591">
          <cell r="F591">
            <v>25213</v>
          </cell>
          <cell r="G591" t="str">
            <v>FNAC FORUM</v>
          </cell>
        </row>
        <row r="592">
          <cell r="F592">
            <v>25214</v>
          </cell>
          <cell r="G592" t="str">
            <v>GENDARMERIE NATIONALE PARIS 16</v>
          </cell>
        </row>
        <row r="593">
          <cell r="F593">
            <v>25215</v>
          </cell>
          <cell r="G593" t="str">
            <v>MUSEUM D'HISTOIRE NATURELLE</v>
          </cell>
        </row>
        <row r="594">
          <cell r="F594">
            <v>25216</v>
          </cell>
          <cell r="G594" t="str">
            <v>MUTUELLE DE LA RATP</v>
          </cell>
        </row>
        <row r="595">
          <cell r="F595">
            <v>25217</v>
          </cell>
          <cell r="G595" t="str">
            <v>LE SENAT</v>
          </cell>
        </row>
        <row r="596">
          <cell r="F596">
            <v>25218</v>
          </cell>
          <cell r="G596" t="str">
            <v>JOURNAL OFFICIEL</v>
          </cell>
        </row>
        <row r="597">
          <cell r="F597">
            <v>25219</v>
          </cell>
          <cell r="G597" t="str">
            <v>MIM, DE LA DEFENSE NATIONALE</v>
          </cell>
        </row>
        <row r="598">
          <cell r="F598">
            <v>25220</v>
          </cell>
          <cell r="G598" t="str">
            <v>MONOPRIX BOULOGNE</v>
          </cell>
        </row>
        <row r="599">
          <cell r="F599">
            <v>25221</v>
          </cell>
          <cell r="G599" t="str">
            <v>LOUIS VUITTON BD HAUSSMANN</v>
          </cell>
        </row>
        <row r="600">
          <cell r="F600">
            <v>25300</v>
          </cell>
          <cell r="G600" t="str">
            <v>MIN, DES FINANCES BERCY PARIS 12</v>
          </cell>
        </row>
        <row r="601">
          <cell r="F601">
            <v>25301</v>
          </cell>
          <cell r="G601" t="str">
            <v>ZAC CHEVALERET PARIS 12</v>
          </cell>
        </row>
        <row r="602">
          <cell r="F602">
            <v>25400</v>
          </cell>
          <cell r="G602" t="str">
            <v>SITE LA DEFENSE</v>
          </cell>
        </row>
        <row r="603">
          <cell r="F603">
            <v>25401</v>
          </cell>
          <cell r="G603" t="str">
            <v>SNCF PARIS ST LAZARE</v>
          </cell>
        </row>
        <row r="604">
          <cell r="F604">
            <v>25402</v>
          </cell>
          <cell r="G604" t="str">
            <v>LECLERC CHAMPIGNY</v>
          </cell>
        </row>
        <row r="605">
          <cell r="F605">
            <v>25403</v>
          </cell>
          <cell r="G605" t="str">
            <v>TGI CRETEIL</v>
          </cell>
        </row>
        <row r="606">
          <cell r="F606">
            <v>25404</v>
          </cell>
          <cell r="G606" t="str">
            <v>LECLERC MONTGERON</v>
          </cell>
        </row>
        <row r="607">
          <cell r="F607">
            <v>25405</v>
          </cell>
          <cell r="G607" t="str">
            <v>LECLERC GONESSE</v>
          </cell>
        </row>
        <row r="608">
          <cell r="F608">
            <v>25406</v>
          </cell>
          <cell r="G608" t="str">
            <v>ADIDAS RIVOLI PARIS</v>
          </cell>
        </row>
        <row r="609">
          <cell r="F609">
            <v>25407</v>
          </cell>
          <cell r="G609" t="str">
            <v>ARNOULT RUNGIS</v>
          </cell>
        </row>
        <row r="610">
          <cell r="F610">
            <v>25408</v>
          </cell>
          <cell r="G610" t="str">
            <v>AUCHAN CERGY</v>
          </cell>
        </row>
        <row r="611">
          <cell r="F611">
            <v>25410</v>
          </cell>
          <cell r="G611" t="str">
            <v>B,D,P,M,E, (EUROGEM)</v>
          </cell>
        </row>
        <row r="612">
          <cell r="F612">
            <v>25411</v>
          </cell>
          <cell r="G612" t="str">
            <v>B,H,V, LE CHESNAY 78</v>
          </cell>
        </row>
        <row r="613">
          <cell r="F613">
            <v>25412</v>
          </cell>
          <cell r="G613" t="str">
            <v>BHV ROSNY SOUS BOIS</v>
          </cell>
        </row>
        <row r="614">
          <cell r="F614">
            <v>25413</v>
          </cell>
          <cell r="G614" t="str">
            <v>IBM DESCARTES</v>
          </cell>
        </row>
        <row r="615">
          <cell r="F615">
            <v>25414</v>
          </cell>
          <cell r="G615" t="str">
            <v>BHV MONTHLERY</v>
          </cell>
        </row>
        <row r="616">
          <cell r="F616">
            <v>25415</v>
          </cell>
          <cell r="G616" t="str">
            <v>BHV RIVOLI</v>
          </cell>
        </row>
        <row r="617">
          <cell r="F617">
            <v>25416</v>
          </cell>
          <cell r="G617" t="str">
            <v>BIBLIO, UNIVERSITAIRE NANTERRE</v>
          </cell>
        </row>
        <row r="618">
          <cell r="F618">
            <v>25417</v>
          </cell>
          <cell r="G618" t="str">
            <v>BIBLIOTHEQUE VAL DE GRACE</v>
          </cell>
        </row>
        <row r="619">
          <cell r="F619">
            <v>25418</v>
          </cell>
          <cell r="G619" t="str">
            <v>C,B, 20 (ST GOBAIN)</v>
          </cell>
        </row>
        <row r="620">
          <cell r="F620">
            <v>25419</v>
          </cell>
          <cell r="G620" t="str">
            <v>C,E,A, SACLAY (LABO, PIERRE SUE)</v>
          </cell>
        </row>
        <row r="621">
          <cell r="F621">
            <v>25421</v>
          </cell>
          <cell r="G621" t="str">
            <v>CASINO DEAUVILLE</v>
          </cell>
        </row>
        <row r="622">
          <cell r="F622">
            <v>25422</v>
          </cell>
          <cell r="G622" t="str">
            <v>CASINO ENGHEIN LES BAINS</v>
          </cell>
        </row>
        <row r="623">
          <cell r="F623">
            <v>25423</v>
          </cell>
          <cell r="G623" t="str">
            <v>CASINO TROUVILLE</v>
          </cell>
        </row>
        <row r="624">
          <cell r="F624">
            <v>25424</v>
          </cell>
          <cell r="G624" t="str">
            <v>HSBC LA DEFENSE (COFELY)</v>
          </cell>
        </row>
        <row r="625">
          <cell r="F625">
            <v>25425</v>
          </cell>
          <cell r="G625" t="str">
            <v>CIC GENTILLY</v>
          </cell>
        </row>
        <row r="626">
          <cell r="F626">
            <v>25426</v>
          </cell>
          <cell r="G626" t="str">
            <v>CONFORAMA BONDY 93</v>
          </cell>
        </row>
        <row r="627">
          <cell r="F627">
            <v>25428</v>
          </cell>
          <cell r="G627" t="str">
            <v>CREDIT MUNICIPAL PARIS 4</v>
          </cell>
        </row>
        <row r="628">
          <cell r="F628">
            <v>25430</v>
          </cell>
          <cell r="G628" t="str">
            <v>FEDEX</v>
          </cell>
        </row>
        <row r="629">
          <cell r="F629">
            <v>25431</v>
          </cell>
          <cell r="G629" t="str">
            <v>FMC AUTO STE PECO COMPIEGNE</v>
          </cell>
        </row>
        <row r="630">
          <cell r="F630">
            <v>25432</v>
          </cell>
          <cell r="G630" t="str">
            <v>France LOISIRS AUTO</v>
          </cell>
        </row>
        <row r="631">
          <cell r="F631">
            <v>25433</v>
          </cell>
          <cell r="G631" t="str">
            <v>GEANT ABBEVILLE 80</v>
          </cell>
        </row>
        <row r="632">
          <cell r="F632">
            <v>25434</v>
          </cell>
          <cell r="G632" t="str">
            <v>GENDARMERIE ST DIZIER</v>
          </cell>
        </row>
        <row r="633">
          <cell r="F633">
            <v>25435</v>
          </cell>
          <cell r="G633" t="str">
            <v>GROUPE MALAKOFF</v>
          </cell>
        </row>
        <row r="634">
          <cell r="F634">
            <v>25436</v>
          </cell>
          <cell r="G634" t="str">
            <v>HOPITAL A, BECLERE</v>
          </cell>
        </row>
        <row r="635">
          <cell r="F635">
            <v>25437</v>
          </cell>
          <cell r="G635" t="str">
            <v>HOPITAL BALLANGER AULNAY SOUS BOIS</v>
          </cell>
        </row>
        <row r="636">
          <cell r="F636">
            <v>25438</v>
          </cell>
          <cell r="G636" t="str">
            <v>HOPITAL GONESSE</v>
          </cell>
        </row>
        <row r="637">
          <cell r="F637">
            <v>25439</v>
          </cell>
          <cell r="G637" t="str">
            <v>HOPITAL STE CAMILLE BRIE S/ MARNE</v>
          </cell>
        </row>
        <row r="638">
          <cell r="F638">
            <v>25440</v>
          </cell>
          <cell r="G638" t="str">
            <v>INTERMARCHE PONT AUDEMER "SA ALOPHA"</v>
          </cell>
        </row>
        <row r="639">
          <cell r="F639">
            <v>25441</v>
          </cell>
          <cell r="G639" t="str">
            <v>INTERMARCHE SENLIS</v>
          </cell>
        </row>
        <row r="640">
          <cell r="F640">
            <v>25442</v>
          </cell>
          <cell r="G640" t="str">
            <v>LECLERC FOSSES (SURVILLIERS)95</v>
          </cell>
        </row>
        <row r="641">
          <cell r="F641">
            <v>25443</v>
          </cell>
          <cell r="G641" t="str">
            <v>MAGASIN PUMA</v>
          </cell>
        </row>
        <row r="642">
          <cell r="F642">
            <v>25444</v>
          </cell>
          <cell r="G642" t="str">
            <v>MAISON BURTIN EPERNAY</v>
          </cell>
        </row>
        <row r="643">
          <cell r="F643">
            <v>25445</v>
          </cell>
          <cell r="G643" t="str">
            <v>METROPOLE RENNES</v>
          </cell>
        </row>
        <row r="644">
          <cell r="F644">
            <v>25446</v>
          </cell>
          <cell r="G644" t="str">
            <v>MONOPRIX AUBERVILLIERS</v>
          </cell>
        </row>
        <row r="645">
          <cell r="F645">
            <v>25447</v>
          </cell>
          <cell r="G645" t="str">
            <v>MONOPRIX DRAGON PARIS</v>
          </cell>
        </row>
        <row r="646">
          <cell r="F646">
            <v>25448</v>
          </cell>
          <cell r="G646" t="str">
            <v>MONOPRIX GARE DU NORD PARIS</v>
          </cell>
        </row>
        <row r="647">
          <cell r="F647">
            <v>25449</v>
          </cell>
          <cell r="G647" t="str">
            <v>MONOPRIX MONTPARNASSE PARIS</v>
          </cell>
        </row>
        <row r="648">
          <cell r="F648">
            <v>25450</v>
          </cell>
          <cell r="G648" t="str">
            <v>MONOPRIX NATION PARIS</v>
          </cell>
        </row>
        <row r="649">
          <cell r="F649">
            <v>25451</v>
          </cell>
          <cell r="G649" t="str">
            <v>MONOPRIX PELLEPORT PARIS</v>
          </cell>
        </row>
        <row r="650">
          <cell r="F650">
            <v>25452</v>
          </cell>
          <cell r="G650" t="str">
            <v>MONOPRIX SABLONS PARIS</v>
          </cell>
        </row>
        <row r="651">
          <cell r="F651">
            <v>25453</v>
          </cell>
          <cell r="G651" t="str">
            <v>MONOPRIX SANNOIS</v>
          </cell>
        </row>
        <row r="652">
          <cell r="F652">
            <v>25454</v>
          </cell>
          <cell r="G652" t="str">
            <v>MONOPRIX ST OUEN</v>
          </cell>
        </row>
        <row r="653">
          <cell r="F653">
            <v>25455</v>
          </cell>
          <cell r="G653" t="str">
            <v>MONOPRIX UNI POTEAU PARIS</v>
          </cell>
        </row>
        <row r="654">
          <cell r="F654">
            <v>25456</v>
          </cell>
          <cell r="G654" t="str">
            <v>MONOPRIX VAUGIRARD PARIS</v>
          </cell>
        </row>
        <row r="655">
          <cell r="F655">
            <v>25457</v>
          </cell>
          <cell r="G655" t="str">
            <v>MUSEE QUAI BRANLY FACEO</v>
          </cell>
        </row>
        <row r="656">
          <cell r="F656">
            <v>25458</v>
          </cell>
          <cell r="G656" t="str">
            <v>MUTUALITE AGRICOLE GENTILLY</v>
          </cell>
        </row>
        <row r="657">
          <cell r="F657">
            <v>25459</v>
          </cell>
          <cell r="G657" t="str">
            <v>MUTUALITE AGRICOLE GENTILLY</v>
          </cell>
        </row>
        <row r="658">
          <cell r="F658">
            <v>25460</v>
          </cell>
          <cell r="G658" t="str">
            <v>PARC ASTERIX</v>
          </cell>
        </row>
        <row r="659">
          <cell r="F659">
            <v>25462</v>
          </cell>
          <cell r="G659" t="str">
            <v>SNCF REIMS</v>
          </cell>
        </row>
        <row r="660">
          <cell r="F660">
            <v>25463</v>
          </cell>
          <cell r="G660" t="str">
            <v>SAF ST OUEN L'AUMONE</v>
          </cell>
        </row>
        <row r="661">
          <cell r="F661">
            <v>25464</v>
          </cell>
          <cell r="G661" t="str">
            <v>ELF TOTAL LA DEFENSE</v>
          </cell>
        </row>
        <row r="662">
          <cell r="F662">
            <v>25465</v>
          </cell>
          <cell r="G662" t="str">
            <v>SCIENCES PO</v>
          </cell>
        </row>
        <row r="663">
          <cell r="F663">
            <v>25466</v>
          </cell>
          <cell r="G663" t="str">
            <v>SNCF 15 GARES</v>
          </cell>
        </row>
        <row r="664">
          <cell r="F664">
            <v>25467</v>
          </cell>
          <cell r="G664" t="str">
            <v>SNCF ARGENTEUIL</v>
          </cell>
        </row>
        <row r="665">
          <cell r="F665">
            <v>25468</v>
          </cell>
          <cell r="G665" t="str">
            <v>SOCIETE GENERALE COURBEVOIE CHARRAS</v>
          </cell>
        </row>
        <row r="666">
          <cell r="F666">
            <v>25469</v>
          </cell>
          <cell r="G666" t="str">
            <v>GERAL</v>
          </cell>
        </row>
        <row r="667">
          <cell r="F667">
            <v>25470</v>
          </cell>
          <cell r="G667" t="str">
            <v>TOTAL MICHELET DEFENSE</v>
          </cell>
        </row>
        <row r="668">
          <cell r="F668">
            <v>25471</v>
          </cell>
          <cell r="G668" t="str">
            <v>AGF TOUR ATHENA</v>
          </cell>
        </row>
        <row r="669">
          <cell r="F669">
            <v>25472</v>
          </cell>
          <cell r="G669" t="str">
            <v>UNEDIC PARIS 12</v>
          </cell>
        </row>
        <row r="670">
          <cell r="F670">
            <v>25473</v>
          </cell>
          <cell r="G670" t="str">
            <v>EXPRIMM TOTAL COUPOLE</v>
          </cell>
        </row>
        <row r="671">
          <cell r="F671">
            <v>25474</v>
          </cell>
          <cell r="G671" t="str">
            <v>RATP NATION</v>
          </cell>
        </row>
        <row r="672">
          <cell r="F672">
            <v>25475</v>
          </cell>
          <cell r="G672" t="str">
            <v>SNCF ARGENTEUIL + ST LAZARE</v>
          </cell>
        </row>
        <row r="673">
          <cell r="F673">
            <v>25476</v>
          </cell>
          <cell r="G673" t="str">
            <v>HOPITAL VOIRON</v>
          </cell>
        </row>
        <row r="674">
          <cell r="F674">
            <v>25477</v>
          </cell>
          <cell r="G674" t="str">
            <v>COUR DE JUSTICE LUXEMBOURG</v>
          </cell>
        </row>
        <row r="675">
          <cell r="F675">
            <v>25478</v>
          </cell>
          <cell r="G675" t="str">
            <v>INSTITUT CURIE</v>
          </cell>
        </row>
        <row r="676">
          <cell r="F676">
            <v>25479</v>
          </cell>
          <cell r="G676" t="str">
            <v>CH VICHY</v>
          </cell>
        </row>
        <row r="677">
          <cell r="F677">
            <v>25500</v>
          </cell>
          <cell r="G677" t="str">
            <v>B,N,F,</v>
          </cell>
        </row>
        <row r="678">
          <cell r="F678">
            <v>25600</v>
          </cell>
          <cell r="G678" t="str">
            <v>SITE STE GENERALE</v>
          </cell>
        </row>
        <row r="679">
          <cell r="F679">
            <v>25700</v>
          </cell>
          <cell r="G679" t="str">
            <v>HOPITAL MANTES LA JOLIE</v>
          </cell>
        </row>
        <row r="680">
          <cell r="F680">
            <v>25701</v>
          </cell>
          <cell r="G680" t="str">
            <v>HOPITAL PERCY</v>
          </cell>
        </row>
        <row r="681">
          <cell r="F681">
            <v>25702</v>
          </cell>
          <cell r="G681" t="str">
            <v>SITE PONTOISE ANCIEN CONTRAT</v>
          </cell>
        </row>
        <row r="682">
          <cell r="F682">
            <v>25703</v>
          </cell>
          <cell r="G682" t="str">
            <v>HOPITAL SAUMUR</v>
          </cell>
        </row>
        <row r="683">
          <cell r="F683">
            <v>25704</v>
          </cell>
          <cell r="G683" t="str">
            <v>HOPITAL BOURGES</v>
          </cell>
        </row>
        <row r="684">
          <cell r="F684">
            <v>25705</v>
          </cell>
          <cell r="G684" t="str">
            <v>HOPITAL E, GEORGES POMPIDOU</v>
          </cell>
        </row>
        <row r="685">
          <cell r="F685">
            <v>25706</v>
          </cell>
          <cell r="G685" t="str">
            <v>HOPITAL DE NANTES 44</v>
          </cell>
        </row>
        <row r="686">
          <cell r="F686">
            <v>25707</v>
          </cell>
          <cell r="G686" t="str">
            <v>HOPITAL CORENTIN CELTON</v>
          </cell>
        </row>
        <row r="687">
          <cell r="F687">
            <v>25708</v>
          </cell>
          <cell r="G687" t="str">
            <v>HOPITAL BRIVE</v>
          </cell>
        </row>
        <row r="688">
          <cell r="F688">
            <v>25709</v>
          </cell>
          <cell r="G688" t="str">
            <v>HOPITAL MEAUX</v>
          </cell>
        </row>
        <row r="689">
          <cell r="F689">
            <v>25710</v>
          </cell>
          <cell r="G689" t="str">
            <v>HOPITAL IGR VILLEJUIF</v>
          </cell>
        </row>
        <row r="690">
          <cell r="F690">
            <v>25711</v>
          </cell>
          <cell r="G690" t="str">
            <v>HOPITAL PONTOISE</v>
          </cell>
        </row>
        <row r="691">
          <cell r="F691">
            <v>25712</v>
          </cell>
          <cell r="G691" t="str">
            <v>HOPITAL POITIERS</v>
          </cell>
        </row>
        <row r="692">
          <cell r="F692">
            <v>25713</v>
          </cell>
          <cell r="G692" t="str">
            <v>HOPITAL AVIGNON</v>
          </cell>
        </row>
        <row r="693">
          <cell r="F693">
            <v>25714</v>
          </cell>
          <cell r="G693" t="str">
            <v>HOPITAL RODEZ</v>
          </cell>
        </row>
        <row r="694">
          <cell r="F694">
            <v>25715</v>
          </cell>
          <cell r="G694" t="str">
            <v>HOPITAL ANGOULEME</v>
          </cell>
        </row>
        <row r="695">
          <cell r="F695">
            <v>25716</v>
          </cell>
          <cell r="G695" t="str">
            <v>HOPITAL GAP</v>
          </cell>
        </row>
        <row r="696">
          <cell r="F696">
            <v>25717</v>
          </cell>
          <cell r="G696" t="str">
            <v>HOPITAL LILLE</v>
          </cell>
        </row>
        <row r="697">
          <cell r="F697">
            <v>25718</v>
          </cell>
          <cell r="G697" t="str">
            <v>HOPITAL TOULOUSE</v>
          </cell>
        </row>
        <row r="698">
          <cell r="F698">
            <v>25719</v>
          </cell>
          <cell r="G698" t="str">
            <v>HOPITAL LYON ST LUC JOSEPH 1 ST LUC</v>
          </cell>
        </row>
        <row r="699">
          <cell r="F699">
            <v>25720</v>
          </cell>
          <cell r="G699" t="str">
            <v>HOPITAL LYON EDOUARD HERRIOT</v>
          </cell>
        </row>
        <row r="700">
          <cell r="F700">
            <v>25721</v>
          </cell>
          <cell r="G700" t="str">
            <v>HOPITAL KREMLIN BICETRE</v>
          </cell>
        </row>
        <row r="701">
          <cell r="F701">
            <v>25722</v>
          </cell>
          <cell r="G701" t="str">
            <v>SITE LABO CARPENTRAS</v>
          </cell>
        </row>
        <row r="702">
          <cell r="F702">
            <v>25723</v>
          </cell>
          <cell r="G702" t="str">
            <v>HOPITAL LYON SUD</v>
          </cell>
        </row>
        <row r="703">
          <cell r="F703">
            <v>25724</v>
          </cell>
          <cell r="G703" t="str">
            <v>HOPITAL LYON CROIX ROUSSE</v>
          </cell>
        </row>
        <row r="704">
          <cell r="F704">
            <v>25725</v>
          </cell>
          <cell r="G704" t="str">
            <v>HOPITAL ANNECY</v>
          </cell>
        </row>
        <row r="705">
          <cell r="F705">
            <v>25726</v>
          </cell>
          <cell r="G705" t="str">
            <v>HOPITAL LYON NEURO CARDIO</v>
          </cell>
        </row>
        <row r="706">
          <cell r="F706">
            <v>25727</v>
          </cell>
          <cell r="G706" t="str">
            <v>HOPITAL DOUAI</v>
          </cell>
        </row>
        <row r="707">
          <cell r="F707">
            <v>25728</v>
          </cell>
          <cell r="G707" t="str">
            <v>HOPITAL CLERMONT FERRAND</v>
          </cell>
        </row>
        <row r="708">
          <cell r="F708">
            <v>25730</v>
          </cell>
          <cell r="G708" t="str">
            <v>HOPITAL LYON NEUR CARDIO</v>
          </cell>
        </row>
        <row r="709">
          <cell r="F709">
            <v>25732</v>
          </cell>
          <cell r="G709" t="str">
            <v>HOPITAL DE QUIMPER</v>
          </cell>
        </row>
        <row r="710">
          <cell r="F710">
            <v>25733</v>
          </cell>
          <cell r="G710" t="str">
            <v>HOPITAL LYON EST (PILLPICK)</v>
          </cell>
        </row>
        <row r="711">
          <cell r="F711">
            <v>25734</v>
          </cell>
          <cell r="G711" t="str">
            <v>HOPITAL VALENCIENNES (PILLPICK)</v>
          </cell>
        </row>
        <row r="712">
          <cell r="F712">
            <v>25735</v>
          </cell>
          <cell r="G712" t="str">
            <v>HOPITAL TAITI</v>
          </cell>
        </row>
        <row r="713">
          <cell r="F713">
            <v>25736</v>
          </cell>
          <cell r="G713" t="str">
            <v>HOPITAL ST JOSEPH PARIS XIV</v>
          </cell>
        </row>
        <row r="714">
          <cell r="F714">
            <v>25737</v>
          </cell>
          <cell r="G714" t="str">
            <v>AXA BRUXELLES</v>
          </cell>
        </row>
        <row r="715">
          <cell r="F715">
            <v>25738</v>
          </cell>
          <cell r="G715" t="str">
            <v>HOPITAL DOUAI</v>
          </cell>
        </row>
        <row r="716">
          <cell r="F716">
            <v>25740</v>
          </cell>
          <cell r="G716" t="str">
            <v>PTB</v>
          </cell>
        </row>
        <row r="717">
          <cell r="F717">
            <v>25741</v>
          </cell>
          <cell r="G717" t="str">
            <v>HOPITAL VALENCIENNES(LUX)</v>
          </cell>
        </row>
        <row r="718">
          <cell r="F718">
            <v>25742</v>
          </cell>
          <cell r="G718" t="str">
            <v>HOPITAL RAINCY MONTFERMEIL</v>
          </cell>
        </row>
        <row r="719">
          <cell r="F719">
            <v>25744</v>
          </cell>
          <cell r="G719" t="str">
            <v>HOPITAL MONTREUIL RANG DU FLIERS</v>
          </cell>
        </row>
        <row r="720">
          <cell r="F720">
            <v>25745</v>
          </cell>
          <cell r="G720" t="str">
            <v>HOPITAL MARIE MADELEINE FORBACH</v>
          </cell>
        </row>
        <row r="721">
          <cell r="F721">
            <v>25746</v>
          </cell>
          <cell r="G721" t="str">
            <v>HOPITAL SENLIS</v>
          </cell>
        </row>
        <row r="722">
          <cell r="F722">
            <v>25747</v>
          </cell>
          <cell r="G722" t="str">
            <v>SUD FRANCILIEN</v>
          </cell>
        </row>
        <row r="723">
          <cell r="F723">
            <v>25748</v>
          </cell>
          <cell r="G723" t="str">
            <v>INEO STE CAMILLE</v>
          </cell>
        </row>
        <row r="724">
          <cell r="F724">
            <v>25749</v>
          </cell>
          <cell r="G724" t="str">
            <v>POLYCLINIQUE NANTES</v>
          </cell>
        </row>
        <row r="725">
          <cell r="F725">
            <v>25750</v>
          </cell>
          <cell r="G725" t="str">
            <v>MONOPRIX LE RAINCY</v>
          </cell>
        </row>
        <row r="726">
          <cell r="F726">
            <v>25751</v>
          </cell>
          <cell r="G726" t="str">
            <v>HOP ROBERT DEBRE</v>
          </cell>
        </row>
        <row r="727">
          <cell r="F727">
            <v>25752</v>
          </cell>
          <cell r="G727" t="str">
            <v>ABN ANRO BANK LUXEMBOURG</v>
          </cell>
        </row>
        <row r="728">
          <cell r="F728">
            <v>25753</v>
          </cell>
          <cell r="G728" t="str">
            <v>SNCF PARIS NORD OUEST</v>
          </cell>
        </row>
        <row r="729">
          <cell r="F729">
            <v>25754</v>
          </cell>
          <cell r="G729" t="str">
            <v>HOPITAL BOURGOIS</v>
          </cell>
        </row>
        <row r="730">
          <cell r="F730">
            <v>25755</v>
          </cell>
          <cell r="G730" t="str">
            <v>HOPITAL ARRAS</v>
          </cell>
        </row>
        <row r="731">
          <cell r="F731">
            <v>25756</v>
          </cell>
          <cell r="G731" t="str">
            <v>CH LIBRAMONT Belgique</v>
          </cell>
        </row>
        <row r="732">
          <cell r="F732">
            <v>25757</v>
          </cell>
          <cell r="G732" t="str">
            <v>CH MONTREUIL SUR MER</v>
          </cell>
        </row>
        <row r="733">
          <cell r="F733">
            <v>25767</v>
          </cell>
          <cell r="G733" t="str">
            <v>PEAGES DE LAGRAVELLE</v>
          </cell>
        </row>
        <row r="734">
          <cell r="F734">
            <v>25805</v>
          </cell>
          <cell r="G734" t="str">
            <v>HOPITAL STRASBOURG</v>
          </cell>
        </row>
        <row r="735">
          <cell r="F735">
            <v>25806</v>
          </cell>
          <cell r="G735" t="str">
            <v>HOPITAL DIJON II BOCAGE</v>
          </cell>
        </row>
        <row r="736">
          <cell r="F736">
            <v>25900</v>
          </cell>
          <cell r="G736" t="str">
            <v>SITE SWISSLOG LUXEMBOURG</v>
          </cell>
        </row>
        <row r="737">
          <cell r="F737">
            <v>25901</v>
          </cell>
          <cell r="G737" t="str">
            <v>GOOD YEAR DUNLOP</v>
          </cell>
        </row>
        <row r="738">
          <cell r="F738">
            <v>25902</v>
          </cell>
          <cell r="G738" t="str">
            <v>HOPITAL VALENCIENNES (ETV)</v>
          </cell>
        </row>
        <row r="739">
          <cell r="F739">
            <v>25903</v>
          </cell>
          <cell r="G739" t="str">
            <v>HOPITAL BEAUJON</v>
          </cell>
        </row>
        <row r="740">
          <cell r="F740">
            <v>25904</v>
          </cell>
          <cell r="G740" t="str">
            <v>SNCF GARE HAUSSMANN + MAGENTA</v>
          </cell>
        </row>
        <row r="741">
          <cell r="F741">
            <v>25905</v>
          </cell>
          <cell r="G741" t="str">
            <v>LECLERC BONNEUIL</v>
          </cell>
        </row>
        <row r="742">
          <cell r="F742">
            <v>25906</v>
          </cell>
          <cell r="G742" t="str">
            <v>HOPITAL CITADELLE LIEGE</v>
          </cell>
        </row>
        <row r="743">
          <cell r="F743">
            <v>25907</v>
          </cell>
          <cell r="G743" t="str">
            <v>SNCF VIGNEUX</v>
          </cell>
        </row>
        <row r="744">
          <cell r="F744">
            <v>25908</v>
          </cell>
          <cell r="G744" t="str">
            <v>HOPITAL GRENOBLE</v>
          </cell>
        </row>
        <row r="745">
          <cell r="F745">
            <v>25909</v>
          </cell>
          <cell r="G745" t="str">
            <v>CHU DIJON</v>
          </cell>
        </row>
        <row r="746">
          <cell r="F746">
            <v>25910</v>
          </cell>
          <cell r="G746" t="str">
            <v>HOPITAL BOURGOIN</v>
          </cell>
        </row>
        <row r="747">
          <cell r="F747">
            <v>25911</v>
          </cell>
          <cell r="G747" t="str">
            <v>HOPITAL ANGERS</v>
          </cell>
        </row>
        <row r="748">
          <cell r="F748">
            <v>25950</v>
          </cell>
          <cell r="G748" t="str">
            <v>SITE CHU SENOBLE</v>
          </cell>
        </row>
        <row r="749">
          <cell r="F749">
            <v>25951</v>
          </cell>
          <cell r="G749" t="str">
            <v>COUR DE JUSTICE LUX</v>
          </cell>
        </row>
        <row r="750">
          <cell r="F750">
            <v>25952</v>
          </cell>
          <cell r="G750" t="str">
            <v>AUTOMATIC ALARM</v>
          </cell>
        </row>
        <row r="751">
          <cell r="F751">
            <v>25953</v>
          </cell>
          <cell r="G751" t="str">
            <v>HOP ST LOUIS ETTELBRUCK</v>
          </cell>
        </row>
        <row r="752">
          <cell r="F752">
            <v>25954</v>
          </cell>
          <cell r="G752" t="str">
            <v>JOHN BEAN TECHNOLOGIES Ltd</v>
          </cell>
        </row>
        <row r="753">
          <cell r="F753">
            <v>25955</v>
          </cell>
          <cell r="G753" t="str">
            <v>CENTRE HOSPITALIER UNIVERSITAIRE DE REIMS</v>
          </cell>
        </row>
        <row r="754">
          <cell r="F754">
            <v>25956</v>
          </cell>
          <cell r="G754" t="str">
            <v>CENTRE HOSPITALIER DE MULHOUSE</v>
          </cell>
        </row>
        <row r="755">
          <cell r="F755">
            <v>25957</v>
          </cell>
          <cell r="G755" t="str">
            <v>CENTRE HOSPITALIER DE COMPIEGNE</v>
          </cell>
        </row>
        <row r="756">
          <cell r="F756">
            <v>25958</v>
          </cell>
        </row>
        <row r="757">
          <cell r="F757">
            <v>25959</v>
          </cell>
        </row>
        <row r="758">
          <cell r="F758">
            <v>25960</v>
          </cell>
        </row>
        <row r="759">
          <cell r="F759">
            <v>25961</v>
          </cell>
        </row>
        <row r="760">
          <cell r="F760">
            <v>25962</v>
          </cell>
        </row>
        <row r="761">
          <cell r="F761">
            <v>25963</v>
          </cell>
        </row>
        <row r="762">
          <cell r="F762">
            <v>25964</v>
          </cell>
        </row>
        <row r="763">
          <cell r="F763">
            <v>25965</v>
          </cell>
        </row>
        <row r="764">
          <cell r="F764">
            <v>25966</v>
          </cell>
        </row>
        <row r="765">
          <cell r="F765">
            <v>25967</v>
          </cell>
        </row>
        <row r="766">
          <cell r="F766">
            <v>25968</v>
          </cell>
        </row>
        <row r="767">
          <cell r="F767">
            <v>25969</v>
          </cell>
        </row>
        <row r="768">
          <cell r="F768">
            <v>25970</v>
          </cell>
        </row>
        <row r="772">
          <cell r="F772" t="str">
            <v>G1093</v>
          </cell>
          <cell r="G772" t="str">
            <v>GARANTIE AQUARIUM TROCADERO PARIS</v>
          </cell>
        </row>
        <row r="773">
          <cell r="F773" t="str">
            <v>G1343</v>
          </cell>
          <cell r="G773" t="str">
            <v>GARANTIE HOPITAL NANTES</v>
          </cell>
        </row>
        <row r="774">
          <cell r="F774" t="str">
            <v>G1347</v>
          </cell>
          <cell r="G774" t="str">
            <v>GARANTIE TOULON STE MUSSE</v>
          </cell>
        </row>
        <row r="775">
          <cell r="F775" t="str">
            <v>G1392</v>
          </cell>
          <cell r="G775" t="str">
            <v>GARANTIE HOPITAL GRENOBLE</v>
          </cell>
        </row>
        <row r="776">
          <cell r="F776" t="str">
            <v>G1393</v>
          </cell>
          <cell r="G776" t="str">
            <v>GARANTIE CARREFOUR IVRY SUR SEINE</v>
          </cell>
        </row>
        <row r="777">
          <cell r="F777" t="str">
            <v>G1394</v>
          </cell>
          <cell r="G777" t="str">
            <v>GARANTIE HOPITAL CENTRE BRETAGNE</v>
          </cell>
        </row>
        <row r="778">
          <cell r="F778" t="str">
            <v>G1434</v>
          </cell>
          <cell r="G778" t="str">
            <v>GARANTIE CLERMONT FERRAND</v>
          </cell>
        </row>
        <row r="779">
          <cell r="F779" t="str">
            <v>G1522</v>
          </cell>
          <cell r="G779" t="str">
            <v>GARANTIE HOPITAL ST LOUIS PARIX X</v>
          </cell>
        </row>
        <row r="780">
          <cell r="F780" t="str">
            <v>G1544</v>
          </cell>
          <cell r="G780" t="str">
            <v>GARANTIE HOPITAL ANGERS</v>
          </cell>
        </row>
        <row r="781">
          <cell r="F781" t="str">
            <v>G1648</v>
          </cell>
          <cell r="G781" t="str">
            <v>GARANTIE HOPITAL METZ</v>
          </cell>
        </row>
        <row r="782">
          <cell r="F782" t="str">
            <v>G1656</v>
          </cell>
          <cell r="G782" t="str">
            <v>GARANTIE CHU KREMELIN BICETRE</v>
          </cell>
        </row>
        <row r="783">
          <cell r="F783" t="str">
            <v>G1660</v>
          </cell>
          <cell r="G783" t="str">
            <v>GARANTIE ATAC ST SYMPHORIEN</v>
          </cell>
        </row>
        <row r="784">
          <cell r="F784" t="str">
            <v>G1662</v>
          </cell>
          <cell r="G784" t="str">
            <v>GARANTIE HOPITAL ANNEMASSE</v>
          </cell>
        </row>
        <row r="785">
          <cell r="F785" t="str">
            <v>G1670</v>
          </cell>
          <cell r="G785" t="str">
            <v>GARANTIE HOPITAL NANTES</v>
          </cell>
        </row>
        <row r="786">
          <cell r="F786" t="str">
            <v>G1677</v>
          </cell>
          <cell r="G786" t="str">
            <v>GARANTIE HOPITAL POITIERS</v>
          </cell>
        </row>
        <row r="787">
          <cell r="F787" t="str">
            <v>G1678</v>
          </cell>
          <cell r="G787" t="str">
            <v>GARANTIE COCA COLA</v>
          </cell>
        </row>
        <row r="788">
          <cell r="F788" t="str">
            <v>G1682</v>
          </cell>
          <cell r="G788" t="str">
            <v>GARANTIE CARREFOUR ORMESSON</v>
          </cell>
        </row>
        <row r="789">
          <cell r="F789" t="str">
            <v>G1693</v>
          </cell>
          <cell r="G789" t="str">
            <v>GARANTIE CLINIQUE ST ELISABETH NAMUR</v>
          </cell>
        </row>
        <row r="790">
          <cell r="F790" t="str">
            <v>G1694</v>
          </cell>
          <cell r="G790" t="str">
            <v>GARANTIE KERIO PONTIVY</v>
          </cell>
        </row>
        <row r="791">
          <cell r="F791" t="str">
            <v>G1703</v>
          </cell>
          <cell r="G791" t="str">
            <v>GARANTIE CARREFOUR ANTIBES</v>
          </cell>
        </row>
        <row r="792">
          <cell r="F792" t="str">
            <v>G1712</v>
          </cell>
          <cell r="G792" t="str">
            <v>GARANTIE HOPITAL BOURGOIN</v>
          </cell>
        </row>
        <row r="793">
          <cell r="F793" t="str">
            <v>G1714</v>
          </cell>
          <cell r="G793" t="str">
            <v>GARANTIE HOPITAL PO BOURGOIN</v>
          </cell>
        </row>
        <row r="794">
          <cell r="F794" t="str">
            <v>G1715</v>
          </cell>
          <cell r="G794" t="str">
            <v>GARANTIE AUCHAN BOBIGNY</v>
          </cell>
        </row>
        <row r="795">
          <cell r="F795" t="str">
            <v>G1716</v>
          </cell>
          <cell r="G795" t="str">
            <v>GARANTIE CARREFOUR AULNAY S/BOIS</v>
          </cell>
        </row>
        <row r="796">
          <cell r="F796" t="str">
            <v>G1718</v>
          </cell>
          <cell r="G796" t="str">
            <v>CARREFOUR OLLIOULES</v>
          </cell>
        </row>
        <row r="797">
          <cell r="F797" t="str">
            <v>G1720</v>
          </cell>
          <cell r="G797" t="str">
            <v>GARANTIE FONDATION HOPITAL ST JOSPEH</v>
          </cell>
        </row>
        <row r="798">
          <cell r="F798" t="str">
            <v>G1723</v>
          </cell>
          <cell r="G798" t="str">
            <v>GARANTIE METRO VITRY</v>
          </cell>
        </row>
        <row r="799">
          <cell r="F799" t="str">
            <v>G1724</v>
          </cell>
          <cell r="G799" t="str">
            <v>GARANTIE CARREFOUR TURGOT</v>
          </cell>
        </row>
        <row r="800">
          <cell r="F800" t="str">
            <v>G1730</v>
          </cell>
          <cell r="G800" t="str">
            <v>GARANTIE SIMPLY MARKET ST OUEN L'AUMONE</v>
          </cell>
        </row>
        <row r="801">
          <cell r="F801" t="str">
            <v>G1731</v>
          </cell>
          <cell r="G801" t="str">
            <v>GARANTIE INTERMARCHE AULNAY S/BOIS</v>
          </cell>
        </row>
        <row r="802">
          <cell r="F802" t="str">
            <v>G1735</v>
          </cell>
          <cell r="G802" t="str">
            <v>GARANTIE SNCF TRANSMANCHE</v>
          </cell>
        </row>
        <row r="803">
          <cell r="F803" t="str">
            <v>G1736</v>
          </cell>
          <cell r="G803" t="str">
            <v>GARANTIE CARREFOUR VENETTE</v>
          </cell>
        </row>
        <row r="804">
          <cell r="F804" t="str">
            <v>G1737</v>
          </cell>
          <cell r="G804" t="str">
            <v>GARANTIE LABORATOIRE BIOCEANE ESTURAIRE</v>
          </cell>
        </row>
        <row r="805">
          <cell r="F805" t="str">
            <v>G1743</v>
          </cell>
          <cell r="G805" t="str">
            <v>GARANTIE CARREFOUR MONTESSON</v>
          </cell>
        </row>
        <row r="806">
          <cell r="F806" t="str">
            <v>G1745</v>
          </cell>
          <cell r="G806" t="str">
            <v>GARANTIE SNCF GARE DE LYON</v>
          </cell>
        </row>
        <row r="807">
          <cell r="F807" t="str">
            <v>G1746</v>
          </cell>
          <cell r="G807" t="str">
            <v>GARANTIE CARREFOUR LABEGE</v>
          </cell>
        </row>
        <row r="808">
          <cell r="F808" t="str">
            <v>G1747</v>
          </cell>
          <cell r="G808" t="str">
            <v>GARANTIE FONDATION ST JOSEPH</v>
          </cell>
        </row>
        <row r="809">
          <cell r="F809" t="str">
            <v>G1750</v>
          </cell>
          <cell r="G809" t="str">
            <v>GARANTIE GARE DE ST LAZARE</v>
          </cell>
        </row>
        <row r="810">
          <cell r="F810" t="str">
            <v>G1757</v>
          </cell>
          <cell r="G810" t="str">
            <v>GARANTIE CARREFOUR BEAUCAIRE</v>
          </cell>
        </row>
        <row r="811">
          <cell r="F811" t="str">
            <v>G1762</v>
          </cell>
          <cell r="G811" t="str">
            <v>GARANTIE MONOPRIX SEVRES</v>
          </cell>
        </row>
        <row r="812">
          <cell r="F812" t="str">
            <v>G1765</v>
          </cell>
          <cell r="G812" t="str">
            <v>GARANTIE CONFORAMA HERBLAY</v>
          </cell>
        </row>
        <row r="813">
          <cell r="F813" t="str">
            <v>G1767</v>
          </cell>
          <cell r="G813" t="str">
            <v>GARANTIE STE BOUARD AFF ST LOUIS</v>
          </cell>
        </row>
        <row r="814">
          <cell r="F814" t="str">
            <v>G1770</v>
          </cell>
          <cell r="G814" t="str">
            <v>GARANTIE CARRIERES PRADINES GERZAT</v>
          </cell>
        </row>
        <row r="815">
          <cell r="F815" t="str">
            <v>G1771</v>
          </cell>
          <cell r="G815" t="str">
            <v>GARANTIE MONOPRIX MOULINS</v>
          </cell>
        </row>
        <row r="816">
          <cell r="F816" t="str">
            <v>G1773</v>
          </cell>
          <cell r="G816" t="str">
            <v>GARANTIE CARREFOUR CITY ST ANTOINE PARIS</v>
          </cell>
        </row>
        <row r="817">
          <cell r="F817" t="str">
            <v>G1777</v>
          </cell>
          <cell r="G817" t="str">
            <v>GARANTIE METZ</v>
          </cell>
        </row>
        <row r="818">
          <cell r="F818" t="str">
            <v>G1779</v>
          </cell>
          <cell r="G818" t="str">
            <v>GARANTIE EXPRIMM AFF CH BOURGOIN J ST QUENTIN</v>
          </cell>
        </row>
        <row r="819">
          <cell r="F819" t="str">
            <v>G1787</v>
          </cell>
          <cell r="G819" t="str">
            <v>GARANTIE HOPITAL MONTFAVET</v>
          </cell>
        </row>
        <row r="820">
          <cell r="F820" t="str">
            <v>G1789</v>
          </cell>
          <cell r="G820" t="str">
            <v>GARANTIE SIMPLY MARKET COMPIEGNE</v>
          </cell>
        </row>
        <row r="821">
          <cell r="F821" t="str">
            <v>G1793</v>
          </cell>
          <cell r="G821" t="str">
            <v>GARANTIE FONDERIE DU POITOU</v>
          </cell>
        </row>
        <row r="822">
          <cell r="F822" t="str">
            <v>G1794</v>
          </cell>
          <cell r="G822" t="str">
            <v>GARANTIE HOPITAL SUD FRANCILIEN</v>
          </cell>
        </row>
        <row r="823">
          <cell r="F823" t="str">
            <v>G25747</v>
          </cell>
          <cell r="G823" t="str">
            <v>GARANTIE HOPITAL SUD FRANCILIEN</v>
          </cell>
        </row>
        <row r="824">
          <cell r="F824" t="str">
            <v>G5014</v>
          </cell>
          <cell r="G824" t="str">
            <v>GARANTIE LESENS PEAGE ST ARNOULT</v>
          </cell>
        </row>
        <row r="825">
          <cell r="F825" t="str">
            <v>G5026</v>
          </cell>
          <cell r="G825" t="str">
            <v>GARANTIE CHU BRIVES</v>
          </cell>
        </row>
        <row r="826">
          <cell r="F826" t="str">
            <v>G7077A</v>
          </cell>
          <cell r="G826" t="str">
            <v>GARANTIE LECLERC CASTRES SPELEM</v>
          </cell>
        </row>
        <row r="827">
          <cell r="F827" t="str">
            <v>G7084</v>
          </cell>
          <cell r="G827" t="str">
            <v>GARANTIE CARREFOUR OLLIOULES</v>
          </cell>
        </row>
        <row r="828">
          <cell r="F828" t="str">
            <v>G7085</v>
          </cell>
          <cell r="G828" t="str">
            <v>GARANTIE CARREFOUR CHATEAUNEUF</v>
          </cell>
        </row>
        <row r="829">
          <cell r="F829" t="str">
            <v>G7086</v>
          </cell>
          <cell r="G829" t="str">
            <v>GARANTIE LECLERC LAGORD</v>
          </cell>
        </row>
        <row r="830">
          <cell r="F830" t="str">
            <v>G7087</v>
          </cell>
          <cell r="G830" t="str">
            <v>GARANTIE LECLERC BELLAING</v>
          </cell>
        </row>
        <row r="831">
          <cell r="F831" t="str">
            <v>G7088</v>
          </cell>
          <cell r="G831" t="str">
            <v>GARANTIE LECLERC LA ROCHE/YVONNE</v>
          </cell>
        </row>
        <row r="832">
          <cell r="F832" t="str">
            <v>G7089</v>
          </cell>
          <cell r="G832" t="str">
            <v>GARANTIE CARREFOUR ANGLET</v>
          </cell>
        </row>
        <row r="833">
          <cell r="F833" t="str">
            <v>G7090</v>
          </cell>
          <cell r="G833" t="str">
            <v>GARANTIE CARREFOUR LORMONT</v>
          </cell>
        </row>
        <row r="834">
          <cell r="F834" t="str">
            <v>G7091</v>
          </cell>
          <cell r="G834" t="str">
            <v>GARANTIE SIMPLY MARKET</v>
          </cell>
        </row>
        <row r="835">
          <cell r="F835" t="str">
            <v>G7092</v>
          </cell>
          <cell r="G835" t="str">
            <v>GARANTIE LECLERC PAU</v>
          </cell>
        </row>
        <row r="836">
          <cell r="F836" t="str">
            <v>G7093</v>
          </cell>
          <cell r="G836" t="str">
            <v>GARANTIE CARREFOUR ST HERBLAIN</v>
          </cell>
        </row>
        <row r="837">
          <cell r="F837" t="str">
            <v>G7094</v>
          </cell>
          <cell r="G837" t="str">
            <v>GARANTIE NEXTIRAONE</v>
          </cell>
        </row>
        <row r="838">
          <cell r="F838" t="str">
            <v>G7095</v>
          </cell>
          <cell r="G838" t="str">
            <v>GARANTIE BLENDECQUES</v>
          </cell>
        </row>
        <row r="839">
          <cell r="F839" t="str">
            <v>G7096</v>
          </cell>
          <cell r="G839" t="str">
            <v>GARANTIE INTERMARCHE TREILLERES</v>
          </cell>
        </row>
        <row r="840">
          <cell r="F840" t="str">
            <v>G7097</v>
          </cell>
          <cell r="G840" t="str">
            <v>GARANTIE HOPITAL PELLEGRIN BORDEAUX</v>
          </cell>
        </row>
        <row r="841">
          <cell r="F841" t="str">
            <v>G7098</v>
          </cell>
          <cell r="G841" t="str">
            <v>GARANTIE LECLERC VILLEFRANCHE</v>
          </cell>
        </row>
        <row r="842">
          <cell r="F842" t="str">
            <v>G7099</v>
          </cell>
          <cell r="G842" t="str">
            <v>GARANTIE SIMPLY MARKET LA BREDE</v>
          </cell>
        </row>
        <row r="843">
          <cell r="F843" t="str">
            <v>G7100</v>
          </cell>
          <cell r="G843" t="str">
            <v>GARANTIE STATION TOTAL LORMONT</v>
          </cell>
        </row>
        <row r="844">
          <cell r="F844" t="str">
            <v>G7101</v>
          </cell>
          <cell r="G844" t="str">
            <v>GARANTIE ED SARCELLES</v>
          </cell>
        </row>
        <row r="845">
          <cell r="F845" t="str">
            <v>G7102</v>
          </cell>
          <cell r="G845" t="str">
            <v>GARANTIE SIMPLY MARKET LENS</v>
          </cell>
        </row>
        <row r="846">
          <cell r="F846" t="str">
            <v>G7103</v>
          </cell>
          <cell r="G846" t="str">
            <v>GARANTIE ED TOULON</v>
          </cell>
        </row>
        <row r="847">
          <cell r="F847" t="str">
            <v>G7104</v>
          </cell>
          <cell r="G847" t="str">
            <v>GARANTIE HOPITAL LILLE</v>
          </cell>
        </row>
        <row r="848">
          <cell r="F848" t="str">
            <v>G7105</v>
          </cell>
        </row>
        <row r="849">
          <cell r="F849" t="str">
            <v>G7106</v>
          </cell>
        </row>
        <row r="850">
          <cell r="F850" t="str">
            <v>G7107</v>
          </cell>
        </row>
        <row r="851">
          <cell r="F851" t="str">
            <v>G7108</v>
          </cell>
        </row>
        <row r="852">
          <cell r="F852" t="str">
            <v>G7109</v>
          </cell>
        </row>
        <row r="853">
          <cell r="F853" t="str">
            <v>G7110</v>
          </cell>
        </row>
        <row r="854">
          <cell r="F854" t="str">
            <v>G7111</v>
          </cell>
        </row>
        <row r="855">
          <cell r="F855" t="str">
            <v>G7112</v>
          </cell>
        </row>
        <row r="856">
          <cell r="F856" t="str">
            <v>G7113</v>
          </cell>
        </row>
        <row r="857">
          <cell r="F857" t="str">
            <v>G7114</v>
          </cell>
        </row>
        <row r="858">
          <cell r="F858" t="str">
            <v>G7115</v>
          </cell>
        </row>
        <row r="859">
          <cell r="F859" t="str">
            <v>G7116</v>
          </cell>
        </row>
        <row r="860">
          <cell r="F860" t="str">
            <v>G7117</v>
          </cell>
        </row>
        <row r="861">
          <cell r="F861" t="str">
            <v>G7118</v>
          </cell>
        </row>
        <row r="862">
          <cell r="F862" t="str">
            <v>G7119</v>
          </cell>
        </row>
        <row r="863">
          <cell r="F863" t="str">
            <v>G7120</v>
          </cell>
        </row>
        <row r="865">
          <cell r="F865" t="str">
            <v>187 2 CE878</v>
          </cell>
          <cell r="G865" t="str">
            <v>REX  Meaux</v>
          </cell>
        </row>
        <row r="872">
          <cell r="F872" t="str">
            <v>CA</v>
          </cell>
          <cell r="G872" t="str">
            <v>Congés d'ancienneté</v>
          </cell>
        </row>
        <row r="873">
          <cell r="F873" t="str">
            <v>CP</v>
          </cell>
          <cell r="G873" t="str">
            <v>Congés payés</v>
          </cell>
        </row>
        <row r="874">
          <cell r="F874" t="str">
            <v>CS</v>
          </cell>
          <cell r="G874" t="str">
            <v>Congé Sans Solde</v>
          </cell>
        </row>
        <row r="875">
          <cell r="F875" t="str">
            <v>CD</v>
          </cell>
          <cell r="G875" t="str">
            <v>Congés payés 1/2 J</v>
          </cell>
        </row>
        <row r="876">
          <cell r="F876" t="str">
            <v>JD</v>
          </cell>
          <cell r="G876" t="str">
            <v>Jour Sup RTT 1/2 J</v>
          </cell>
        </row>
        <row r="877">
          <cell r="F877" t="str">
            <v>AD</v>
          </cell>
          <cell r="G877" t="str">
            <v>Congés d'ancienneté 1/2 J</v>
          </cell>
        </row>
        <row r="878">
          <cell r="F878" t="str">
            <v>JF</v>
          </cell>
          <cell r="G878" t="str">
            <v>Jour férié</v>
          </cell>
        </row>
        <row r="879">
          <cell r="F879" t="str">
            <v>RC</v>
          </cell>
          <cell r="G879" t="str">
            <v>Repos Compensatoire</v>
          </cell>
        </row>
        <row r="880">
          <cell r="F880" t="str">
            <v>JS</v>
          </cell>
          <cell r="G880" t="str">
            <v>Jour RTT</v>
          </cell>
        </row>
        <row r="881">
          <cell r="F881" t="str">
            <v>MA</v>
          </cell>
          <cell r="G881" t="str">
            <v>Maladie</v>
          </cell>
        </row>
        <row r="882">
          <cell r="F882" t="str">
            <v>MT</v>
          </cell>
          <cell r="G882" t="str">
            <v>Maternité</v>
          </cell>
        </row>
        <row r="883">
          <cell r="F883" t="str">
            <v>PA</v>
          </cell>
          <cell r="G883" t="str">
            <v>Paternité</v>
          </cell>
        </row>
        <row r="884">
          <cell r="F884" t="str">
            <v>PM</v>
          </cell>
          <cell r="G884" t="str">
            <v>Maladie Prof.</v>
          </cell>
        </row>
        <row r="885">
          <cell r="F885" t="str">
            <v>AT</v>
          </cell>
          <cell r="G885" t="str">
            <v>Accident du travail</v>
          </cell>
        </row>
        <row r="886">
          <cell r="F886" t="str">
            <v>AM</v>
          </cell>
          <cell r="G886" t="str">
            <v>Ev. famille Mariage</v>
          </cell>
        </row>
        <row r="887">
          <cell r="F887" t="str">
            <v>AN</v>
          </cell>
          <cell r="G887" t="str">
            <v>Ev. famille naissance</v>
          </cell>
        </row>
        <row r="888">
          <cell r="F888" t="str">
            <v>AS</v>
          </cell>
          <cell r="G888" t="str">
            <v>Ev. famille décès</v>
          </cell>
        </row>
        <row r="889">
          <cell r="F889" t="str">
            <v>AE</v>
          </cell>
          <cell r="G889" t="str">
            <v>Abs. enfant malade</v>
          </cell>
        </row>
        <row r="890">
          <cell r="F890" t="str">
            <v>MD</v>
          </cell>
          <cell r="G890" t="str">
            <v>Enfant malade 1/2 J</v>
          </cell>
        </row>
        <row r="891">
          <cell r="F891" t="str">
            <v>AA</v>
          </cell>
          <cell r="G891" t="str">
            <v>Abs autorisée payée</v>
          </cell>
        </row>
        <row r="892">
          <cell r="F892" t="str">
            <v>NN</v>
          </cell>
          <cell r="G892" t="str">
            <v>Abs. non autorisée NP</v>
          </cell>
        </row>
        <row r="893">
          <cell r="F893" t="str">
            <v>NP</v>
          </cell>
          <cell r="G893" t="str">
            <v>Abs. Autorisé non payée</v>
          </cell>
        </row>
        <row r="894">
          <cell r="F894" t="str">
            <v>TJ</v>
          </cell>
          <cell r="G894" t="str">
            <v>Travail Jour</v>
          </cell>
        </row>
        <row r="895">
          <cell r="F895" t="str">
            <v>TM</v>
          </cell>
          <cell r="G895" t="str">
            <v>Travail Matin</v>
          </cell>
        </row>
        <row r="896">
          <cell r="F896" t="str">
            <v>TS</v>
          </cell>
          <cell r="G896" t="str">
            <v>Travail soir</v>
          </cell>
        </row>
        <row r="897">
          <cell r="F897" t="str">
            <v>WE</v>
          </cell>
          <cell r="G897" t="str">
            <v>Travail Week end</v>
          </cell>
        </row>
        <row r="898">
          <cell r="F898" t="str">
            <v>WR</v>
          </cell>
          <cell r="G898" t="str">
            <v>Jour Récup Week end</v>
          </cell>
        </row>
        <row r="899">
          <cell r="F899" t="str">
            <v>CH</v>
          </cell>
          <cell r="G899" t="str">
            <v>Compteur d'heure J pris</v>
          </cell>
        </row>
        <row r="900">
          <cell r="F900" t="str">
            <v>SA</v>
          </cell>
          <cell r="G900" t="str">
            <v>Samedi Non travaillé</v>
          </cell>
        </row>
        <row r="901">
          <cell r="F901" t="str">
            <v>DI</v>
          </cell>
          <cell r="G901" t="str">
            <v>Dimanche non travaillé</v>
          </cell>
        </row>
        <row r="902">
          <cell r="F902" t="str">
            <v>JFT</v>
          </cell>
          <cell r="G902" t="str">
            <v>Jours Fériés travaillés</v>
          </cell>
        </row>
        <row r="903">
          <cell r="F903" t="str">
            <v>CE</v>
          </cell>
        </row>
        <row r="904">
          <cell r="F904" t="str">
            <v>CHSCT</v>
          </cell>
        </row>
        <row r="905">
          <cell r="F905" t="str">
            <v>EM</v>
          </cell>
        </row>
        <row r="906">
          <cell r="F906" t="str">
            <v>FI</v>
          </cell>
        </row>
        <row r="907">
          <cell r="F907" t="str">
            <v>JBT UK05119</v>
          </cell>
        </row>
        <row r="908">
          <cell r="F908" t="str">
            <v>JBT UK0645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C:\Users\JFL\AppData\Local\Temp\LBKTemp_Firefox\Feuille%20d'Heures%20Commerciale%20YB%20ver%2014%20JPE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3"/>
  <sheetViews>
    <sheetView showZeros="0" tabSelected="1" zoomScale="90" zoomScaleNormal="90" workbookViewId="0">
      <selection activeCell="A3" sqref="A3:E3"/>
    </sheetView>
  </sheetViews>
  <sheetFormatPr baseColWidth="10" defaultRowHeight="15" x14ac:dyDescent="0.25"/>
  <cols>
    <col min="1" max="1" width="6.28515625" style="49" customWidth="1"/>
    <col min="2" max="2" width="10" style="49" customWidth="1"/>
    <col min="3" max="3" width="4.5703125" style="49" customWidth="1"/>
    <col min="4" max="4" width="18.5703125" style="49" customWidth="1"/>
    <col min="5" max="5" width="5" style="49" customWidth="1"/>
    <col min="6" max="6" width="7.140625" style="49" customWidth="1"/>
    <col min="7" max="7" width="10.7109375" style="49" customWidth="1"/>
    <col min="8" max="8" width="7.140625" style="49" customWidth="1"/>
    <col min="9" max="15" width="6" style="49" customWidth="1"/>
    <col min="16" max="16" width="4.42578125" style="49" customWidth="1"/>
    <col min="17" max="17" width="5.42578125" style="49" customWidth="1"/>
    <col min="18" max="18" width="6.85546875" style="49" customWidth="1"/>
    <col min="19" max="19" width="5.42578125" style="49" customWidth="1"/>
    <col min="20" max="20" width="4.28515625" style="49" customWidth="1"/>
    <col min="21" max="21" width="5.42578125" style="49" customWidth="1"/>
    <col min="22" max="22" width="4.28515625" style="49" customWidth="1"/>
    <col min="23" max="23" width="4.7109375" style="49" customWidth="1"/>
    <col min="24" max="26" width="3.140625" style="49" customWidth="1"/>
    <col min="27" max="27" width="4.28515625" style="49" customWidth="1"/>
    <col min="28" max="28" width="4.28515625" style="50" customWidth="1"/>
    <col min="29" max="29" width="4.28515625" style="49" customWidth="1"/>
    <col min="30" max="30" width="4.5703125" style="49" customWidth="1"/>
    <col min="31" max="32" width="6.42578125" style="49" customWidth="1"/>
    <col min="33" max="33" width="8.140625" style="49" customWidth="1"/>
    <col min="34" max="34" width="36.140625" style="49" customWidth="1"/>
    <col min="35" max="35" width="17.28515625" style="49" customWidth="1"/>
    <col min="36" max="36" width="21.140625" style="49" customWidth="1"/>
    <col min="37" max="16384" width="11.42578125" style="49"/>
  </cols>
  <sheetData>
    <row r="1" spans="1:40" s="1" customFormat="1" ht="22.5" customHeight="1" x14ac:dyDescent="0.25">
      <c r="A1" s="115" t="s">
        <v>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7"/>
    </row>
    <row r="2" spans="1:40" s="7" customFormat="1" ht="15" customHeight="1" x14ac:dyDescent="0.25">
      <c r="A2" s="118" t="s">
        <v>1</v>
      </c>
      <c r="B2" s="119"/>
      <c r="C2" s="2">
        <v>46</v>
      </c>
      <c r="D2" s="3" t="s">
        <v>2</v>
      </c>
      <c r="E2" s="120" t="e">
        <f>VLOOKUP($C$2,#REF!,2,FALSE)</f>
        <v>#REF!</v>
      </c>
      <c r="F2" s="121"/>
      <c r="G2" s="3" t="s">
        <v>3</v>
      </c>
      <c r="H2" s="4"/>
      <c r="I2" s="122" t="e">
        <f>+E2+6</f>
        <v>#REF!</v>
      </c>
      <c r="J2" s="122"/>
      <c r="K2" s="123"/>
      <c r="L2" s="101" t="s">
        <v>4</v>
      </c>
      <c r="M2" s="102"/>
      <c r="N2" s="102"/>
      <c r="O2" s="102"/>
      <c r="P2" s="5"/>
      <c r="Q2" s="93"/>
      <c r="R2" s="93"/>
      <c r="S2" s="124" t="s">
        <v>5</v>
      </c>
      <c r="T2" s="125"/>
      <c r="U2" s="125"/>
      <c r="V2" s="6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4"/>
    </row>
    <row r="3" spans="1:40" s="9" customFormat="1" ht="15" customHeight="1" x14ac:dyDescent="0.25">
      <c r="A3" s="98" t="s">
        <v>6</v>
      </c>
      <c r="B3" s="99"/>
      <c r="C3" s="99"/>
      <c r="D3" s="99"/>
      <c r="E3" s="99"/>
      <c r="F3" s="100" t="s">
        <v>68</v>
      </c>
      <c r="G3" s="100"/>
      <c r="H3" s="93"/>
      <c r="I3" s="93"/>
      <c r="J3" s="93"/>
      <c r="K3" s="94"/>
      <c r="L3" s="101" t="s">
        <v>7</v>
      </c>
      <c r="M3" s="102"/>
      <c r="N3" s="102"/>
      <c r="O3" s="102"/>
      <c r="P3" s="5"/>
      <c r="Q3" s="93"/>
      <c r="R3" s="93"/>
      <c r="S3" s="98" t="s">
        <v>8</v>
      </c>
      <c r="T3" s="99"/>
      <c r="U3" s="99"/>
      <c r="V3" s="8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4"/>
    </row>
    <row r="4" spans="1:40" s="9" customFormat="1" ht="27.75" customHeight="1" x14ac:dyDescent="0.25">
      <c r="A4" s="95" t="s">
        <v>9</v>
      </c>
      <c r="B4" s="96"/>
      <c r="C4" s="96"/>
      <c r="D4" s="96"/>
      <c r="E4" s="96"/>
      <c r="F4" s="96"/>
      <c r="G4" s="96"/>
      <c r="H4" s="96"/>
      <c r="I4" s="96"/>
      <c r="J4" s="96"/>
      <c r="K4" s="97"/>
      <c r="L4" s="55" t="s">
        <v>10</v>
      </c>
      <c r="M4" s="56"/>
      <c r="N4" s="56"/>
      <c r="O4" s="56"/>
      <c r="P4" s="93"/>
      <c r="Q4" s="93"/>
      <c r="R4" s="94"/>
      <c r="S4" s="95" t="s">
        <v>11</v>
      </c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7"/>
      <c r="AN4" s="9">
        <f>COUNTIF($N$25:$N$37,"="&amp;I$6)</f>
        <v>0</v>
      </c>
    </row>
    <row r="5" spans="1:40" s="12" customFormat="1" ht="3.75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1"/>
      <c r="AC5" s="10"/>
      <c r="AD5" s="10"/>
      <c r="AE5" s="10"/>
      <c r="AF5" s="10"/>
      <c r="AG5" s="10"/>
    </row>
    <row r="6" spans="1:40" s="9" customFormat="1" ht="15.75" customHeight="1" x14ac:dyDescent="0.25">
      <c r="A6" s="103" t="s">
        <v>12</v>
      </c>
      <c r="B6" s="105" t="s">
        <v>13</v>
      </c>
      <c r="C6" s="107" t="s">
        <v>14</v>
      </c>
      <c r="D6" s="108"/>
      <c r="E6" s="109"/>
      <c r="F6" s="107" t="s">
        <v>15</v>
      </c>
      <c r="G6" s="108"/>
      <c r="H6" s="109"/>
      <c r="I6" s="13">
        <f>7*C2+DATE(année,1,3)-WEEKDAY(DATE(année,1,3))-5</f>
        <v>41589</v>
      </c>
      <c r="J6" s="13">
        <f>I6+1</f>
        <v>41590</v>
      </c>
      <c r="K6" s="13">
        <f t="shared" ref="K6:O6" si="0">J6+1</f>
        <v>41591</v>
      </c>
      <c r="L6" s="13">
        <f t="shared" si="0"/>
        <v>41592</v>
      </c>
      <c r="M6" s="13">
        <f t="shared" si="0"/>
        <v>41593</v>
      </c>
      <c r="N6" s="13">
        <f t="shared" si="0"/>
        <v>41594</v>
      </c>
      <c r="O6" s="13">
        <f t="shared" si="0"/>
        <v>41595</v>
      </c>
      <c r="P6" s="113" t="s">
        <v>16</v>
      </c>
      <c r="Q6" s="83" t="s">
        <v>17</v>
      </c>
      <c r="R6" s="83" t="s">
        <v>18</v>
      </c>
      <c r="S6" s="85" t="s">
        <v>19</v>
      </c>
      <c r="T6" s="86"/>
      <c r="U6" s="87"/>
      <c r="V6" s="88" t="s">
        <v>20</v>
      </c>
      <c r="W6" s="89"/>
      <c r="X6" s="90" t="s">
        <v>21</v>
      </c>
      <c r="Y6" s="91"/>
      <c r="Z6" s="91"/>
      <c r="AA6" s="91"/>
      <c r="AB6" s="91"/>
      <c r="AC6" s="91"/>
      <c r="AD6" s="92"/>
      <c r="AE6" s="81" t="s">
        <v>22</v>
      </c>
      <c r="AF6" s="81" t="s">
        <v>23</v>
      </c>
      <c r="AG6" s="81" t="s">
        <v>24</v>
      </c>
      <c r="AJ6" s="9" t="s">
        <v>43</v>
      </c>
      <c r="AK6" s="128">
        <v>2013</v>
      </c>
    </row>
    <row r="7" spans="1:40" s="9" customFormat="1" ht="17.25" customHeight="1" x14ac:dyDescent="0.25">
      <c r="A7" s="104"/>
      <c r="B7" s="106"/>
      <c r="C7" s="110"/>
      <c r="D7" s="111"/>
      <c r="E7" s="112"/>
      <c r="F7" s="110"/>
      <c r="G7" s="111"/>
      <c r="H7" s="112"/>
      <c r="I7" s="126" t="s">
        <v>25</v>
      </c>
      <c r="J7" s="126" t="s">
        <v>26</v>
      </c>
      <c r="K7" s="126" t="s">
        <v>27</v>
      </c>
      <c r="L7" s="126" t="s">
        <v>28</v>
      </c>
      <c r="M7" s="126" t="s">
        <v>29</v>
      </c>
      <c r="N7" s="126" t="s">
        <v>30</v>
      </c>
      <c r="O7" s="14" t="s">
        <v>31</v>
      </c>
      <c r="P7" s="114"/>
      <c r="Q7" s="84"/>
      <c r="R7" s="84"/>
      <c r="S7" s="15" t="s">
        <v>32</v>
      </c>
      <c r="T7" s="15" t="s">
        <v>33</v>
      </c>
      <c r="U7" s="15" t="s">
        <v>34</v>
      </c>
      <c r="V7" s="15" t="s">
        <v>35</v>
      </c>
      <c r="W7" s="15" t="s">
        <v>36</v>
      </c>
      <c r="X7" s="16" t="s">
        <v>37</v>
      </c>
      <c r="Y7" s="16" t="s">
        <v>38</v>
      </c>
      <c r="Z7" s="16" t="s">
        <v>29</v>
      </c>
      <c r="AA7" s="16" t="s">
        <v>39</v>
      </c>
      <c r="AB7" s="16" t="s">
        <v>40</v>
      </c>
      <c r="AC7" s="16" t="s">
        <v>41</v>
      </c>
      <c r="AD7" s="17" t="s">
        <v>42</v>
      </c>
      <c r="AE7" s="82"/>
      <c r="AF7" s="82"/>
      <c r="AG7" s="82"/>
      <c r="AJ7"/>
      <c r="AK7"/>
    </row>
    <row r="8" spans="1:40" s="9" customFormat="1" ht="27" customHeight="1" x14ac:dyDescent="0.25">
      <c r="A8" s="18"/>
      <c r="B8" s="19"/>
      <c r="C8" s="55" t="str">
        <f>IFERROR(IF(EXACT(COUNTBLANK(A8),0),VLOOKUP(A8,'[2]Visu Code YB'!F:G,2,FALSE),""),"Erreur de Saisie ou N° de code pas encore enregistré")</f>
        <v/>
      </c>
      <c r="D8" s="56"/>
      <c r="E8" s="57"/>
      <c r="F8" s="58"/>
      <c r="G8" s="59"/>
      <c r="H8" s="60"/>
      <c r="I8" s="20"/>
      <c r="J8" s="20"/>
      <c r="K8" s="20"/>
      <c r="L8" s="20"/>
      <c r="M8" s="20"/>
      <c r="N8" s="20"/>
      <c r="O8" s="20"/>
      <c r="P8" s="21">
        <f>+O8</f>
        <v>0</v>
      </c>
      <c r="Q8" s="21">
        <f>SUM(I8:P8)</f>
        <v>0</v>
      </c>
      <c r="R8" s="22">
        <f t="shared" ref="R8:R23" si="1">+Q8+U8</f>
        <v>0</v>
      </c>
      <c r="S8" s="23"/>
      <c r="T8" s="23"/>
      <c r="U8" s="23"/>
      <c r="V8" s="24"/>
      <c r="W8" s="24"/>
      <c r="X8" s="25"/>
      <c r="Y8" s="24"/>
      <c r="Z8" s="24"/>
      <c r="AA8" s="24"/>
      <c r="AB8" s="24"/>
      <c r="AC8" s="24"/>
      <c r="AD8" s="24"/>
      <c r="AE8" s="23"/>
      <c r="AF8" s="23"/>
      <c r="AG8" s="26"/>
      <c r="AJ8"/>
      <c r="AK8" s="127" t="s">
        <v>44</v>
      </c>
    </row>
    <row r="9" spans="1:40" s="9" customFormat="1" ht="27" customHeight="1" x14ac:dyDescent="0.25">
      <c r="A9" s="18"/>
      <c r="B9" s="19"/>
      <c r="C9" s="55" t="str">
        <f>IFERROR(IF(EXACT(COUNTBLANK(A9),0),VLOOKUP(A9,'[2]Visu Code YB'!F:G,2,FALSE),""),"Erreur de Saisie ou N° de code pas encore enregistré")</f>
        <v/>
      </c>
      <c r="D9" s="56"/>
      <c r="E9" s="57"/>
      <c r="F9" s="58"/>
      <c r="G9" s="59"/>
      <c r="H9" s="60"/>
      <c r="I9" s="20"/>
      <c r="J9" s="20"/>
      <c r="K9" s="20"/>
      <c r="L9" s="20"/>
      <c r="M9" s="20"/>
      <c r="N9" s="20"/>
      <c r="O9" s="20"/>
      <c r="P9" s="21">
        <f t="shared" ref="P9:P23" si="2">+O9</f>
        <v>0</v>
      </c>
      <c r="Q9" s="21">
        <f t="shared" ref="Q9:Q23" si="3">SUM(I9:P9)</f>
        <v>0</v>
      </c>
      <c r="R9" s="22">
        <f t="shared" si="1"/>
        <v>0</v>
      </c>
      <c r="S9" s="23"/>
      <c r="T9" s="23"/>
      <c r="U9" s="23"/>
      <c r="V9" s="24"/>
      <c r="W9" s="24"/>
      <c r="X9" s="25"/>
      <c r="Y9" s="24"/>
      <c r="Z9" s="24"/>
      <c r="AA9" s="24"/>
      <c r="AB9" s="24"/>
      <c r="AC9" s="24"/>
      <c r="AD9" s="24"/>
      <c r="AE9" s="23"/>
      <c r="AF9" s="23"/>
      <c r="AG9" s="26"/>
      <c r="AJ9" t="s">
        <v>45</v>
      </c>
      <c r="AK9" s="13">
        <f>DATE(année,1,1)</f>
        <v>41275</v>
      </c>
    </row>
    <row r="10" spans="1:40" s="9" customFormat="1" ht="27" customHeight="1" x14ac:dyDescent="0.25">
      <c r="A10" s="18"/>
      <c r="B10" s="19"/>
      <c r="C10" s="55" t="str">
        <f>IFERROR(IF(EXACT(COUNTBLANK(A10),0),VLOOKUP(A10,'[2]Visu Code YB'!F:G,2,FALSE),""),"Erreur de Saisie ou N° de code pas encore enregistré")</f>
        <v/>
      </c>
      <c r="D10" s="56"/>
      <c r="E10" s="57"/>
      <c r="F10" s="58"/>
      <c r="G10" s="59"/>
      <c r="H10" s="60"/>
      <c r="I10" s="20"/>
      <c r="J10" s="20"/>
      <c r="K10" s="20"/>
      <c r="L10" s="20"/>
      <c r="M10" s="20"/>
      <c r="N10" s="20"/>
      <c r="O10" s="20"/>
      <c r="P10" s="21">
        <f t="shared" si="2"/>
        <v>0</v>
      </c>
      <c r="Q10" s="21">
        <f t="shared" si="3"/>
        <v>0</v>
      </c>
      <c r="R10" s="22">
        <f t="shared" si="1"/>
        <v>0</v>
      </c>
      <c r="S10" s="23"/>
      <c r="T10" s="23"/>
      <c r="U10" s="23"/>
      <c r="V10" s="24"/>
      <c r="W10" s="24"/>
      <c r="X10" s="25"/>
      <c r="Y10" s="24"/>
      <c r="Z10" s="24"/>
      <c r="AA10" s="24"/>
      <c r="AB10" s="24"/>
      <c r="AC10" s="24"/>
      <c r="AD10" s="24"/>
      <c r="AE10" s="23"/>
      <c r="AF10" s="23"/>
      <c r="AG10" s="26"/>
      <c r="AJ10" t="s">
        <v>46</v>
      </c>
      <c r="AK10" s="13">
        <f>DATE(année,IF((25-MOD((11*MOD(année-1900,19)+4-INT((7*MOD(année-1900,19)+1)/19)),29)-MOD(année-1900+INT((année-1900)/4)+31-MOD((11*MOD(année-1900,19)+4-INT((7*MOD(année-1900,19)+1)/19)),29),7))&gt;0,4,3),IF((25-MOD((11*MOD(année-1900,19)+4-INT((7*MOD(année-1900,19)+1)/19)),29)-MOD(année-1900+INT((année-1900)/4)+31-MOD((11*MOD(année-1900,19)+4-INT((7*MOD(année-1900,19)+1)/19)),29),7))&gt;0,(25-MOD((11*MOD(année-1900,19)+4-INT((7*MOD(année-1900,19)+1)/19)),29)-MOD(année-1900+INT((année-1900)/4)+31-MOD((11*MOD(année-1900,19)+4-INT((7*MOD(année-1900,19)+1)/19)),29),7)),31+(25-MOD((11*MOD(année-1900,19)+4-INT((7*MOD(année-1900,19)+1)/19)),29)-MOD(année-1900+INT((année-1900)/4)+31-MOD((11*MOD(année-1900,19)+4-INT((7*MOD(année-1900,19)+1)/19)),29),7))))</f>
        <v>41364</v>
      </c>
    </row>
    <row r="11" spans="1:40" s="9" customFormat="1" ht="27" customHeight="1" x14ac:dyDescent="0.25">
      <c r="A11" s="18"/>
      <c r="B11" s="19"/>
      <c r="C11" s="55" t="str">
        <f>IFERROR(IF(EXACT(COUNTBLANK(A11),0),VLOOKUP(A11,'[2]Visu Code YB'!F:G,2,FALSE),""),"Erreur de Saisie ou N° de code pas encore enregistré")</f>
        <v/>
      </c>
      <c r="D11" s="56"/>
      <c r="E11" s="57"/>
      <c r="F11" s="58"/>
      <c r="G11" s="59"/>
      <c r="H11" s="60"/>
      <c r="I11" s="20"/>
      <c r="J11" s="20"/>
      <c r="K11" s="20"/>
      <c r="L11" s="20"/>
      <c r="M11" s="20"/>
      <c r="N11" s="20"/>
      <c r="O11" s="20"/>
      <c r="P11" s="21"/>
      <c r="Q11" s="21">
        <f t="shared" si="3"/>
        <v>0</v>
      </c>
      <c r="R11" s="22">
        <f t="shared" si="1"/>
        <v>0</v>
      </c>
      <c r="S11" s="23"/>
      <c r="T11" s="23"/>
      <c r="U11" s="23"/>
      <c r="V11" s="24"/>
      <c r="W11" s="24"/>
      <c r="X11" s="25"/>
      <c r="Y11" s="24"/>
      <c r="Z11" s="24"/>
      <c r="AA11" s="24"/>
      <c r="AB11" s="24"/>
      <c r="AC11" s="24"/>
      <c r="AD11" s="24"/>
      <c r="AE11" s="23"/>
      <c r="AF11" s="23"/>
      <c r="AG11" s="26"/>
      <c r="AJ11" t="s">
        <v>47</v>
      </c>
      <c r="AK11" s="13">
        <f>paques+1</f>
        <v>41365</v>
      </c>
    </row>
    <row r="12" spans="1:40" s="9" customFormat="1" ht="27" customHeight="1" x14ac:dyDescent="0.25">
      <c r="A12" s="27"/>
      <c r="B12" s="19"/>
      <c r="C12" s="55" t="str">
        <f>IFERROR(IF(EXACT(COUNTBLANK(A12),0),VLOOKUP(A12,'[2]Visu Code YB'!F:G,2,FALSE),""),"Erreur de Saisie ou N° de code pas encore enregistré")</f>
        <v/>
      </c>
      <c r="D12" s="56"/>
      <c r="E12" s="57"/>
      <c r="F12" s="58"/>
      <c r="G12" s="59"/>
      <c r="H12" s="60"/>
      <c r="I12" s="20"/>
      <c r="J12" s="20"/>
      <c r="K12" s="20"/>
      <c r="L12" s="20"/>
      <c r="M12" s="20"/>
      <c r="N12" s="20"/>
      <c r="O12" s="20"/>
      <c r="P12" s="21">
        <f t="shared" si="2"/>
        <v>0</v>
      </c>
      <c r="Q12" s="21">
        <f t="shared" si="3"/>
        <v>0</v>
      </c>
      <c r="R12" s="22">
        <f t="shared" si="1"/>
        <v>0</v>
      </c>
      <c r="S12" s="23"/>
      <c r="T12" s="23"/>
      <c r="U12" s="23"/>
      <c r="V12" s="24"/>
      <c r="W12" s="24"/>
      <c r="X12" s="25"/>
      <c r="Y12" s="24"/>
      <c r="Z12" s="24"/>
      <c r="AA12" s="24"/>
      <c r="AB12" s="24"/>
      <c r="AC12" s="24"/>
      <c r="AD12" s="24"/>
      <c r="AE12" s="23"/>
      <c r="AF12" s="23"/>
      <c r="AG12" s="26"/>
      <c r="AJ12" t="s">
        <v>48</v>
      </c>
      <c r="AK12" s="13">
        <f>paques+49</f>
        <v>41413</v>
      </c>
    </row>
    <row r="13" spans="1:40" s="9" customFormat="1" ht="27" customHeight="1" x14ac:dyDescent="0.25">
      <c r="A13" s="18"/>
      <c r="B13" s="19"/>
      <c r="C13" s="55" t="str">
        <f>IFERROR(IF(EXACT(COUNTBLANK(A13),0),VLOOKUP(A13,'[2]Visu Code YB'!F:G,2,FALSE),""),"Erreur de Saisie ou N° de code pas encore enregistré")</f>
        <v/>
      </c>
      <c r="D13" s="56"/>
      <c r="E13" s="57"/>
      <c r="F13" s="58"/>
      <c r="G13" s="59"/>
      <c r="H13" s="60"/>
      <c r="I13" s="20"/>
      <c r="J13" s="20"/>
      <c r="K13" s="20"/>
      <c r="L13" s="20"/>
      <c r="M13" s="20"/>
      <c r="N13" s="20"/>
      <c r="O13" s="20"/>
      <c r="P13" s="21">
        <f t="shared" si="2"/>
        <v>0</v>
      </c>
      <c r="Q13" s="21">
        <f t="shared" si="3"/>
        <v>0</v>
      </c>
      <c r="R13" s="22">
        <f t="shared" si="1"/>
        <v>0</v>
      </c>
      <c r="S13" s="23"/>
      <c r="T13" s="23"/>
      <c r="U13" s="23"/>
      <c r="V13" s="24"/>
      <c r="W13" s="24"/>
      <c r="X13" s="25"/>
      <c r="Y13" s="24"/>
      <c r="Z13" s="24"/>
      <c r="AA13" s="24"/>
      <c r="AB13" s="24"/>
      <c r="AC13" s="24"/>
      <c r="AD13" s="24"/>
      <c r="AE13" s="23"/>
      <c r="AF13" s="23"/>
      <c r="AG13" s="26"/>
      <c r="AJ13" t="s">
        <v>49</v>
      </c>
      <c r="AK13" s="13">
        <f>paques+50</f>
        <v>41414</v>
      </c>
    </row>
    <row r="14" spans="1:40" s="9" customFormat="1" ht="27" customHeight="1" x14ac:dyDescent="0.25">
      <c r="A14" s="27"/>
      <c r="B14" s="19"/>
      <c r="C14" s="55" t="str">
        <f>IFERROR(IF(EXACT(COUNTBLANK(A14),0),VLOOKUP(A14,'[2]Visu Code YB'!F:G,2,FALSE),""),"Erreur de Saisie ou N° de code pas encore enregistré")</f>
        <v/>
      </c>
      <c r="D14" s="56"/>
      <c r="E14" s="57"/>
      <c r="F14" s="58"/>
      <c r="G14" s="59"/>
      <c r="H14" s="60"/>
      <c r="I14" s="20"/>
      <c r="J14" s="20"/>
      <c r="K14" s="20"/>
      <c r="L14" s="20"/>
      <c r="M14" s="20"/>
      <c r="N14" s="20"/>
      <c r="O14" s="20"/>
      <c r="P14" s="21">
        <f t="shared" si="2"/>
        <v>0</v>
      </c>
      <c r="Q14" s="21">
        <f t="shared" si="3"/>
        <v>0</v>
      </c>
      <c r="R14" s="22">
        <f t="shared" si="1"/>
        <v>0</v>
      </c>
      <c r="S14" s="23"/>
      <c r="T14" s="23"/>
      <c r="U14" s="23"/>
      <c r="V14" s="24"/>
      <c r="W14" s="24"/>
      <c r="X14" s="25"/>
      <c r="Y14" s="24"/>
      <c r="Z14" s="24"/>
      <c r="AA14" s="24"/>
      <c r="AB14" s="24"/>
      <c r="AC14" s="24"/>
      <c r="AD14" s="24"/>
      <c r="AE14" s="23"/>
      <c r="AF14" s="23"/>
      <c r="AG14" s="26"/>
      <c r="AJ14" t="s">
        <v>50</v>
      </c>
      <c r="AK14" s="13">
        <f>DATE(année,5,1)</f>
        <v>41395</v>
      </c>
    </row>
    <row r="15" spans="1:40" s="9" customFormat="1" ht="27" customHeight="1" x14ac:dyDescent="0.25">
      <c r="A15" s="18"/>
      <c r="B15" s="19"/>
      <c r="C15" s="55" t="str">
        <f>IFERROR(IF(EXACT(COUNTBLANK(A15),0),VLOOKUP(A15,'[2]Visu Code YB'!F:G,2,FALSE),""),"Erreur de Saisie ou N° de code pas encore enregistré")</f>
        <v/>
      </c>
      <c r="D15" s="56"/>
      <c r="E15" s="57"/>
      <c r="F15" s="58"/>
      <c r="G15" s="59"/>
      <c r="H15" s="60"/>
      <c r="I15" s="20"/>
      <c r="J15" s="20"/>
      <c r="K15" s="20"/>
      <c r="L15" s="20"/>
      <c r="M15" s="20"/>
      <c r="N15" s="20"/>
      <c r="O15" s="20"/>
      <c r="P15" s="21">
        <f t="shared" si="2"/>
        <v>0</v>
      </c>
      <c r="Q15" s="21">
        <f t="shared" si="3"/>
        <v>0</v>
      </c>
      <c r="R15" s="22">
        <f t="shared" si="1"/>
        <v>0</v>
      </c>
      <c r="S15" s="23"/>
      <c r="T15" s="23"/>
      <c r="U15" s="23"/>
      <c r="V15" s="24"/>
      <c r="W15" s="24"/>
      <c r="X15" s="25"/>
      <c r="Y15" s="24"/>
      <c r="Z15" s="24"/>
      <c r="AA15" s="24"/>
      <c r="AB15" s="24"/>
      <c r="AC15" s="24"/>
      <c r="AD15" s="24"/>
      <c r="AE15" s="23"/>
      <c r="AF15" s="23"/>
      <c r="AG15" s="26"/>
      <c r="AJ15" t="s">
        <v>51</v>
      </c>
      <c r="AK15" s="13">
        <f>DATE(année,5,8)</f>
        <v>41402</v>
      </c>
    </row>
    <row r="16" spans="1:40" s="9" customFormat="1" ht="27" customHeight="1" x14ac:dyDescent="0.25">
      <c r="A16" s="27"/>
      <c r="B16" s="19"/>
      <c r="C16" s="55" t="str">
        <f>IFERROR(IF(EXACT(COUNTBLANK(A16),0),VLOOKUP(A16,'[2]Visu Code YB'!F:G,2,FALSE),""),"Erreur de Saisie ou N° de code pas encore enregistré")</f>
        <v/>
      </c>
      <c r="D16" s="56"/>
      <c r="E16" s="57"/>
      <c r="F16" s="58"/>
      <c r="G16" s="59"/>
      <c r="H16" s="60"/>
      <c r="I16" s="20"/>
      <c r="J16" s="20"/>
      <c r="K16" s="20"/>
      <c r="L16" s="20"/>
      <c r="M16" s="20"/>
      <c r="N16" s="20"/>
      <c r="O16" s="20"/>
      <c r="P16" s="21">
        <f t="shared" si="2"/>
        <v>0</v>
      </c>
      <c r="Q16" s="21">
        <f t="shared" si="3"/>
        <v>0</v>
      </c>
      <c r="R16" s="22">
        <f t="shared" si="1"/>
        <v>0</v>
      </c>
      <c r="S16" s="23"/>
      <c r="T16" s="23"/>
      <c r="U16" s="23"/>
      <c r="V16" s="24"/>
      <c r="W16" s="24"/>
      <c r="X16" s="25"/>
      <c r="Y16" s="24"/>
      <c r="Z16" s="24"/>
      <c r="AA16" s="24"/>
      <c r="AB16" s="24"/>
      <c r="AC16" s="24"/>
      <c r="AD16" s="24"/>
      <c r="AE16" s="23"/>
      <c r="AF16" s="23"/>
      <c r="AG16" s="26"/>
      <c r="AJ16" t="s">
        <v>52</v>
      </c>
      <c r="AK16" s="13">
        <f>paques+39</f>
        <v>41403</v>
      </c>
    </row>
    <row r="17" spans="1:37" s="9" customFormat="1" ht="27" customHeight="1" x14ac:dyDescent="0.25">
      <c r="A17" s="18"/>
      <c r="B17" s="19"/>
      <c r="C17" s="55" t="str">
        <f>IFERROR(IF(EXACT(COUNTBLANK(A17),0),VLOOKUP(A17,'[2]Visu Code YB'!F:G,2,FALSE),""),"Erreur de Saisie ou N° de code pas encore enregistré")</f>
        <v/>
      </c>
      <c r="D17" s="56"/>
      <c r="E17" s="57"/>
      <c r="F17" s="58"/>
      <c r="G17" s="59"/>
      <c r="H17" s="60"/>
      <c r="I17" s="20"/>
      <c r="J17" s="20"/>
      <c r="K17" s="20"/>
      <c r="L17" s="20"/>
      <c r="M17" s="20"/>
      <c r="N17" s="20"/>
      <c r="O17" s="20"/>
      <c r="P17" s="21">
        <f t="shared" si="2"/>
        <v>0</v>
      </c>
      <c r="Q17" s="21">
        <f t="shared" si="3"/>
        <v>0</v>
      </c>
      <c r="R17" s="22">
        <f t="shared" si="1"/>
        <v>0</v>
      </c>
      <c r="S17" s="23"/>
      <c r="T17" s="23"/>
      <c r="U17" s="23"/>
      <c r="V17" s="24"/>
      <c r="W17" s="24"/>
      <c r="X17" s="25"/>
      <c r="Y17" s="24"/>
      <c r="Z17" s="24"/>
      <c r="AA17" s="24"/>
      <c r="AB17" s="24"/>
      <c r="AC17" s="24"/>
      <c r="AD17" s="24"/>
      <c r="AE17" s="23"/>
      <c r="AF17" s="23"/>
      <c r="AG17" s="26"/>
      <c r="AJ17" t="s">
        <v>53</v>
      </c>
      <c r="AK17" s="13">
        <f>DATE(année,7,14)</f>
        <v>41469</v>
      </c>
    </row>
    <row r="18" spans="1:37" s="9" customFormat="1" ht="27" customHeight="1" x14ac:dyDescent="0.25">
      <c r="A18" s="18"/>
      <c r="B18" s="19"/>
      <c r="C18" s="55" t="str">
        <f>IFERROR(IF(EXACT(COUNTBLANK(A18),0),VLOOKUP(A18,'[2]Visu Code YB'!F:G,2,FALSE),""),"Erreur de Saisie ou N° de code pas encore enregistré")</f>
        <v/>
      </c>
      <c r="D18" s="56"/>
      <c r="E18" s="57"/>
      <c r="F18" s="58"/>
      <c r="G18" s="59"/>
      <c r="H18" s="60"/>
      <c r="I18" s="20"/>
      <c r="J18" s="20"/>
      <c r="K18" s="20"/>
      <c r="L18" s="20"/>
      <c r="M18" s="20"/>
      <c r="N18" s="20"/>
      <c r="O18" s="20"/>
      <c r="P18" s="21">
        <f t="shared" si="2"/>
        <v>0</v>
      </c>
      <c r="Q18" s="21">
        <f t="shared" si="3"/>
        <v>0</v>
      </c>
      <c r="R18" s="22">
        <f t="shared" si="1"/>
        <v>0</v>
      </c>
      <c r="S18" s="23"/>
      <c r="T18" s="23"/>
      <c r="U18" s="23"/>
      <c r="V18" s="24"/>
      <c r="W18" s="24"/>
      <c r="X18" s="25"/>
      <c r="Y18" s="24"/>
      <c r="Z18" s="24"/>
      <c r="AA18" s="24"/>
      <c r="AB18" s="24"/>
      <c r="AC18" s="24"/>
      <c r="AD18" s="24"/>
      <c r="AE18" s="23"/>
      <c r="AF18" s="23"/>
      <c r="AG18" s="26"/>
      <c r="AJ18" t="s">
        <v>54</v>
      </c>
      <c r="AK18" s="13">
        <f>DATE(année,8,15)</f>
        <v>41501</v>
      </c>
    </row>
    <row r="19" spans="1:37" s="9" customFormat="1" ht="27" customHeight="1" x14ac:dyDescent="0.25">
      <c r="A19" s="18"/>
      <c r="B19" s="19"/>
      <c r="C19" s="55" t="str">
        <f>IFERROR(IF(EXACT(COUNTBLANK(A19),0),VLOOKUP(A19,'[2]Visu Code YB'!F:G,2,FALSE),""),"Erreur de Saisie ou N° de code pas encore enregistré")</f>
        <v/>
      </c>
      <c r="D19" s="56"/>
      <c r="E19" s="57"/>
      <c r="F19" s="58"/>
      <c r="G19" s="59"/>
      <c r="H19" s="60"/>
      <c r="I19" s="20"/>
      <c r="J19" s="20"/>
      <c r="K19" s="20"/>
      <c r="L19" s="20"/>
      <c r="M19" s="20"/>
      <c r="N19" s="20"/>
      <c r="O19" s="20"/>
      <c r="P19" s="21">
        <f t="shared" si="2"/>
        <v>0</v>
      </c>
      <c r="Q19" s="21">
        <f t="shared" si="3"/>
        <v>0</v>
      </c>
      <c r="R19" s="22">
        <f t="shared" si="1"/>
        <v>0</v>
      </c>
      <c r="S19" s="23"/>
      <c r="T19" s="23"/>
      <c r="U19" s="23"/>
      <c r="V19" s="24"/>
      <c r="W19" s="24"/>
      <c r="X19" s="25"/>
      <c r="Y19" s="24"/>
      <c r="Z19" s="24"/>
      <c r="AA19" s="24"/>
      <c r="AB19" s="24"/>
      <c r="AC19" s="24"/>
      <c r="AD19" s="24"/>
      <c r="AE19" s="23"/>
      <c r="AF19" s="23"/>
      <c r="AG19" s="26"/>
      <c r="AJ19" t="s">
        <v>55</v>
      </c>
      <c r="AK19" s="13">
        <f>DATE(année,11,1)</f>
        <v>41579</v>
      </c>
    </row>
    <row r="20" spans="1:37" s="9" customFormat="1" ht="27" customHeight="1" x14ac:dyDescent="0.25">
      <c r="A20" s="18"/>
      <c r="B20" s="19"/>
      <c r="C20" s="55" t="str">
        <f>IFERROR(IF(EXACT(COUNTBLANK(A20),0),VLOOKUP(A20,'[2]Visu Code YB'!F:G,2,FALSE),""),"Erreur de Saisie ou N° de code pas encore enregistré")</f>
        <v/>
      </c>
      <c r="D20" s="56"/>
      <c r="E20" s="57"/>
      <c r="F20" s="58"/>
      <c r="G20" s="59"/>
      <c r="H20" s="60"/>
      <c r="I20" s="20"/>
      <c r="J20" s="20"/>
      <c r="K20" s="20"/>
      <c r="L20" s="20"/>
      <c r="M20" s="20"/>
      <c r="N20" s="20"/>
      <c r="O20" s="20"/>
      <c r="P20" s="21">
        <f t="shared" si="2"/>
        <v>0</v>
      </c>
      <c r="Q20" s="21">
        <f t="shared" si="3"/>
        <v>0</v>
      </c>
      <c r="R20" s="22">
        <f t="shared" si="1"/>
        <v>0</v>
      </c>
      <c r="S20" s="23"/>
      <c r="T20" s="23"/>
      <c r="U20" s="23"/>
      <c r="V20" s="24"/>
      <c r="W20" s="24"/>
      <c r="X20" s="25"/>
      <c r="Y20" s="24"/>
      <c r="Z20" s="24"/>
      <c r="AA20" s="24"/>
      <c r="AB20" s="24"/>
      <c r="AC20" s="24"/>
      <c r="AD20" s="24"/>
      <c r="AE20" s="23"/>
      <c r="AF20" s="23"/>
      <c r="AG20" s="26"/>
      <c r="AJ20" t="s">
        <v>56</v>
      </c>
      <c r="AK20" s="13">
        <f>DATE(année,11,11)</f>
        <v>41589</v>
      </c>
    </row>
    <row r="21" spans="1:37" s="9" customFormat="1" ht="27" customHeight="1" x14ac:dyDescent="0.25">
      <c r="A21" s="18"/>
      <c r="B21" s="19"/>
      <c r="C21" s="55" t="str">
        <f>IFERROR(IF(EXACT(COUNTBLANK(A21),0),VLOOKUP(A21,'[2]Visu Code YB'!F:G,2,FALSE),""),"Erreur de Saisie ou N° de code pas encore enregistré")</f>
        <v/>
      </c>
      <c r="D21" s="56"/>
      <c r="E21" s="57"/>
      <c r="F21" s="58"/>
      <c r="G21" s="59"/>
      <c r="H21" s="60"/>
      <c r="I21" s="20"/>
      <c r="J21" s="20"/>
      <c r="K21" s="20"/>
      <c r="L21" s="20"/>
      <c r="M21" s="20"/>
      <c r="N21" s="20"/>
      <c r="O21" s="20"/>
      <c r="P21" s="21">
        <f t="shared" si="2"/>
        <v>0</v>
      </c>
      <c r="Q21" s="21">
        <f t="shared" si="3"/>
        <v>0</v>
      </c>
      <c r="R21" s="22">
        <f t="shared" si="1"/>
        <v>0</v>
      </c>
      <c r="S21" s="23"/>
      <c r="T21" s="23"/>
      <c r="U21" s="23"/>
      <c r="V21" s="24"/>
      <c r="W21" s="24"/>
      <c r="X21" s="25"/>
      <c r="Y21" s="24"/>
      <c r="Z21" s="24"/>
      <c r="AA21" s="24"/>
      <c r="AB21" s="24"/>
      <c r="AC21" s="24"/>
      <c r="AD21" s="24"/>
      <c r="AE21" s="23"/>
      <c r="AF21" s="23"/>
      <c r="AG21" s="26"/>
      <c r="AJ21" t="s">
        <v>57</v>
      </c>
      <c r="AK21" s="13">
        <f>DATE(année,12,25)</f>
        <v>41633</v>
      </c>
    </row>
    <row r="22" spans="1:37" s="9" customFormat="1" ht="27" customHeight="1" x14ac:dyDescent="0.25">
      <c r="A22" s="18"/>
      <c r="B22" s="19"/>
      <c r="C22" s="55" t="str">
        <f>IFERROR(IF(EXACT(COUNTBLANK(A22),0),VLOOKUP(A22,'[2]Visu Code YB'!F:G,2,FALSE),""),"Erreur de Saisie ou N° de code pas encore enregistré")</f>
        <v/>
      </c>
      <c r="D22" s="56"/>
      <c r="E22" s="57"/>
      <c r="F22" s="58"/>
      <c r="G22" s="59"/>
      <c r="H22" s="60"/>
      <c r="I22" s="20"/>
      <c r="J22" s="20"/>
      <c r="K22" s="20"/>
      <c r="L22" s="20"/>
      <c r="M22" s="20"/>
      <c r="N22" s="20"/>
      <c r="O22" s="20"/>
      <c r="P22" s="21">
        <f t="shared" si="2"/>
        <v>0</v>
      </c>
      <c r="Q22" s="21">
        <f t="shared" si="3"/>
        <v>0</v>
      </c>
      <c r="R22" s="22">
        <f t="shared" si="1"/>
        <v>0</v>
      </c>
      <c r="S22" s="23"/>
      <c r="T22" s="23"/>
      <c r="U22" s="23"/>
      <c r="V22" s="24"/>
      <c r="W22" s="24"/>
      <c r="X22" s="24"/>
      <c r="Y22" s="24"/>
      <c r="Z22" s="24"/>
      <c r="AA22" s="24"/>
      <c r="AB22" s="24"/>
      <c r="AC22" s="24"/>
      <c r="AD22" s="24"/>
      <c r="AE22" s="23"/>
      <c r="AF22" s="23"/>
      <c r="AG22" s="26"/>
      <c r="AJ22" t="s">
        <v>57</v>
      </c>
      <c r="AK22" s="13">
        <f>DATE(année,12,25)</f>
        <v>41633</v>
      </c>
    </row>
    <row r="23" spans="1:37" s="9" customFormat="1" ht="27" customHeight="1" x14ac:dyDescent="0.25">
      <c r="A23" s="18"/>
      <c r="B23" s="19"/>
      <c r="C23" s="55" t="str">
        <f>IFERROR(IF(EXACT(COUNTBLANK(A23),0),VLOOKUP(A23,'[2]Visu Code YB'!F:G,2,FALSE),""),"Erreur de Saisie ou N° de code pas encore enregistré")</f>
        <v/>
      </c>
      <c r="D23" s="56"/>
      <c r="E23" s="57"/>
      <c r="F23" s="58"/>
      <c r="G23" s="59"/>
      <c r="H23" s="60"/>
      <c r="I23" s="20"/>
      <c r="J23" s="20"/>
      <c r="K23" s="20"/>
      <c r="L23" s="20"/>
      <c r="M23" s="20"/>
      <c r="N23" s="20"/>
      <c r="O23" s="20"/>
      <c r="P23" s="21">
        <f t="shared" si="2"/>
        <v>0</v>
      </c>
      <c r="Q23" s="21">
        <f t="shared" si="3"/>
        <v>0</v>
      </c>
      <c r="R23" s="22">
        <f t="shared" si="1"/>
        <v>0</v>
      </c>
      <c r="S23" s="23"/>
      <c r="T23" s="23"/>
      <c r="U23" s="23"/>
      <c r="V23" s="24"/>
      <c r="W23" s="24"/>
      <c r="X23" s="25"/>
      <c r="Y23" s="24"/>
      <c r="Z23" s="24"/>
      <c r="AA23" s="24"/>
      <c r="AB23" s="24"/>
      <c r="AC23" s="24"/>
      <c r="AD23" s="24"/>
      <c r="AE23" s="23"/>
      <c r="AF23" s="23"/>
      <c r="AG23" s="26"/>
    </row>
    <row r="24" spans="1:37" s="30" customFormat="1" ht="20.25" customHeight="1" x14ac:dyDescent="0.25">
      <c r="A24" s="78" t="s">
        <v>58</v>
      </c>
      <c r="B24" s="79"/>
      <c r="C24" s="79"/>
      <c r="D24" s="79"/>
      <c r="E24" s="79"/>
      <c r="F24" s="79"/>
      <c r="G24" s="79"/>
      <c r="H24" s="80"/>
      <c r="I24" s="28">
        <f>IF((SUM(I8:I23)&gt;10),10,(SUM(I8:I23)))</f>
        <v>0</v>
      </c>
      <c r="J24" s="28">
        <f t="shared" ref="J24:O24" si="4">IF((SUM(J8:J23)&gt;10),10,(SUM(J8:J23)))</f>
        <v>0</v>
      </c>
      <c r="K24" s="28">
        <f t="shared" si="4"/>
        <v>0</v>
      </c>
      <c r="L24" s="28">
        <f t="shared" si="4"/>
        <v>0</v>
      </c>
      <c r="M24" s="28">
        <f t="shared" si="4"/>
        <v>0</v>
      </c>
      <c r="N24" s="28">
        <f t="shared" si="4"/>
        <v>0</v>
      </c>
      <c r="O24" s="28">
        <f t="shared" si="4"/>
        <v>0</v>
      </c>
      <c r="P24" s="28">
        <f t="shared" ref="P24:AG24" si="5">SUM(P8:P23)</f>
        <v>0</v>
      </c>
      <c r="Q24" s="28">
        <f>IF((SUM(Q8:Q23)-SUM(P8:P23))&gt;48,48,(SUM(Q8:Q23)-SUM(P8:P23)))</f>
        <v>0</v>
      </c>
      <c r="R24" s="28">
        <f t="shared" si="5"/>
        <v>0</v>
      </c>
      <c r="S24" s="28">
        <f t="shared" si="5"/>
        <v>0</v>
      </c>
      <c r="T24" s="28">
        <f t="shared" si="5"/>
        <v>0</v>
      </c>
      <c r="U24" s="28">
        <f t="shared" si="5"/>
        <v>0</v>
      </c>
      <c r="V24" s="28"/>
      <c r="W24" s="28">
        <f t="shared" si="5"/>
        <v>0</v>
      </c>
      <c r="X24" s="29">
        <f t="shared" si="5"/>
        <v>0</v>
      </c>
      <c r="Y24" s="28">
        <f t="shared" si="5"/>
        <v>0</v>
      </c>
      <c r="Z24" s="28">
        <f t="shared" si="5"/>
        <v>0</v>
      </c>
      <c r="AA24" s="28">
        <f t="shared" si="5"/>
        <v>0</v>
      </c>
      <c r="AB24" s="28">
        <f t="shared" si="5"/>
        <v>0</v>
      </c>
      <c r="AC24" s="28">
        <f t="shared" si="5"/>
        <v>0</v>
      </c>
      <c r="AD24" s="28">
        <f t="shared" si="5"/>
        <v>0</v>
      </c>
      <c r="AE24" s="28">
        <f t="shared" si="5"/>
        <v>0</v>
      </c>
      <c r="AF24" s="28">
        <f t="shared" si="5"/>
        <v>0</v>
      </c>
      <c r="AG24" s="28">
        <f t="shared" si="5"/>
        <v>0</v>
      </c>
    </row>
    <row r="25" spans="1:37" s="7" customFormat="1" ht="6.75" customHeight="1" x14ac:dyDescent="0.25">
      <c r="R25" s="31"/>
      <c r="AB25" s="32"/>
    </row>
    <row r="26" spans="1:37" s="9" customFormat="1" ht="27" customHeight="1" x14ac:dyDescent="0.25">
      <c r="A26" s="33" t="s">
        <v>59</v>
      </c>
      <c r="B26" s="34"/>
      <c r="C26" s="55" t="s">
        <v>60</v>
      </c>
      <c r="D26" s="56"/>
      <c r="E26" s="57"/>
      <c r="F26" s="75" t="s">
        <v>61</v>
      </c>
      <c r="G26" s="76"/>
      <c r="H26" s="77"/>
      <c r="I26" s="35" t="s">
        <v>25</v>
      </c>
      <c r="J26" s="35" t="s">
        <v>26</v>
      </c>
      <c r="K26" s="35" t="s">
        <v>27</v>
      </c>
      <c r="L26" s="35" t="s">
        <v>28</v>
      </c>
      <c r="M26" s="35" t="s">
        <v>29</v>
      </c>
      <c r="N26" s="35" t="s">
        <v>30</v>
      </c>
      <c r="O26" s="35" t="s">
        <v>31</v>
      </c>
      <c r="P26" s="35"/>
      <c r="Q26" s="36" t="s">
        <v>17</v>
      </c>
      <c r="R26" s="61" t="s">
        <v>62</v>
      </c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70"/>
      <c r="AD26" s="71"/>
      <c r="AE26" s="72"/>
    </row>
    <row r="27" spans="1:37" s="9" customFormat="1" ht="27" customHeight="1" x14ac:dyDescent="0.25">
      <c r="A27" s="25"/>
      <c r="B27" s="37"/>
      <c r="C27" s="55" t="str">
        <f>IFERROR(IF(EXACT(COUNTBLANK(A27),0),VLOOKUP(A27,'[2]Visu Code YB'!F:G,2,FALSE),""),"Erreur de Saisie ou N° de code pas encore enregistré")</f>
        <v/>
      </c>
      <c r="D27" s="56"/>
      <c r="E27" s="57"/>
      <c r="F27" s="58"/>
      <c r="G27" s="59"/>
      <c r="H27" s="60"/>
      <c r="I27" s="38"/>
      <c r="J27" s="38"/>
      <c r="K27" s="38"/>
      <c r="L27" s="38"/>
      <c r="M27" s="38"/>
      <c r="N27" s="20"/>
      <c r="O27" s="20"/>
      <c r="P27" s="20"/>
      <c r="Q27" s="39">
        <f>SUM(I27:O27)</f>
        <v>0</v>
      </c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40"/>
    </row>
    <row r="28" spans="1:37" s="9" customFormat="1" ht="27" customHeight="1" x14ac:dyDescent="0.25">
      <c r="A28" s="25"/>
      <c r="B28" s="37"/>
      <c r="C28" s="55" t="str">
        <f>IFERROR(IF(EXACT(COUNTBLANK(A28),0),VLOOKUP(A28,'[2]Visu Code YB'!F:G,2,FALSE),""),"Erreur de Saisie ou N° de code pas encore enregistré")</f>
        <v/>
      </c>
      <c r="D28" s="56"/>
      <c r="E28" s="57"/>
      <c r="F28" s="58"/>
      <c r="G28" s="59"/>
      <c r="H28" s="60"/>
      <c r="I28" s="38"/>
      <c r="J28" s="38"/>
      <c r="K28" s="38"/>
      <c r="L28" s="38"/>
      <c r="M28" s="38"/>
      <c r="N28" s="20"/>
      <c r="O28" s="20"/>
      <c r="P28" s="20"/>
      <c r="Q28" s="39">
        <f t="shared" ref="Q28:Q31" si="6">SUM(I28:O28)</f>
        <v>0</v>
      </c>
      <c r="R28" s="61" t="s">
        <v>63</v>
      </c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70"/>
      <c r="AD28" s="73">
        <f>+Q24+Q33-AD26</f>
        <v>0</v>
      </c>
      <c r="AE28" s="74"/>
    </row>
    <row r="29" spans="1:37" s="9" customFormat="1" ht="27" customHeight="1" x14ac:dyDescent="0.25">
      <c r="A29" s="25"/>
      <c r="B29" s="37"/>
      <c r="C29" s="55" t="str">
        <f>IFERROR(IF(EXACT(COUNTBLANK(A29),0),VLOOKUP(A29,'[2]Visu Code YB'!F:G,2,FALSE),""),"Erreur de Saisie ou N° de code pas encore enregistré")</f>
        <v/>
      </c>
      <c r="D29" s="56"/>
      <c r="E29" s="57"/>
      <c r="F29" s="58"/>
      <c r="G29" s="59"/>
      <c r="H29" s="60"/>
      <c r="I29" s="38"/>
      <c r="J29" s="20"/>
      <c r="K29" s="20"/>
      <c r="L29" s="20"/>
      <c r="M29" s="20"/>
      <c r="N29" s="20"/>
      <c r="O29" s="20"/>
      <c r="P29" s="20"/>
      <c r="Q29" s="39">
        <f t="shared" si="6"/>
        <v>0</v>
      </c>
      <c r="R29" s="31"/>
      <c r="AB29" s="41"/>
    </row>
    <row r="30" spans="1:37" s="9" customFormat="1" ht="27" customHeight="1" x14ac:dyDescent="0.25">
      <c r="A30" s="25"/>
      <c r="B30" s="37"/>
      <c r="C30" s="55" t="str">
        <f>IFERROR(IF(EXACT(COUNTBLANK(A30),0),VLOOKUP(A30,'[2]Visu Code YB'!F:G,2,FALSE),""),"Erreur de Saisie ou N° de code pas encore enregistré")</f>
        <v/>
      </c>
      <c r="D30" s="56"/>
      <c r="E30" s="57"/>
      <c r="F30" s="58"/>
      <c r="G30" s="59"/>
      <c r="H30" s="60"/>
      <c r="I30" s="38"/>
      <c r="J30" s="38"/>
      <c r="K30" s="38"/>
      <c r="L30" s="38"/>
      <c r="M30" s="38"/>
      <c r="N30" s="20"/>
      <c r="O30" s="20"/>
      <c r="P30" s="20"/>
      <c r="Q30" s="39">
        <f t="shared" si="6"/>
        <v>0</v>
      </c>
      <c r="R30" s="65" t="s">
        <v>64</v>
      </c>
      <c r="S30" s="66"/>
      <c r="T30" s="67"/>
      <c r="U30" s="42"/>
      <c r="V30" s="43"/>
      <c r="W30" s="44"/>
      <c r="X30" s="45" t="s">
        <v>65</v>
      </c>
      <c r="Y30" s="46"/>
      <c r="Z30" s="46"/>
      <c r="AA30" s="46"/>
      <c r="AB30" s="46"/>
      <c r="AC30" s="46"/>
      <c r="AD30" s="47"/>
      <c r="AE30" s="68">
        <f>IFERROR(IF(AE24=0,0,VLOOKUP(U30,'[1]Visu Code YB'!U3:V13,2,FALSE)*AE24),0)</f>
        <v>0</v>
      </c>
      <c r="AF30" s="69"/>
    </row>
    <row r="31" spans="1:37" s="9" customFormat="1" ht="27" customHeight="1" x14ac:dyDescent="0.25">
      <c r="A31" s="25"/>
      <c r="B31" s="37"/>
      <c r="C31" s="55" t="str">
        <f>IFERROR(IF(EXACT(COUNTBLANK(A31),0),VLOOKUP(A31,'[2]Visu Code YB'!F:G,2,FALSE),""),"Erreur de Saisie ou N° de code pas encore enregistré")</f>
        <v/>
      </c>
      <c r="D31" s="56"/>
      <c r="E31" s="57"/>
      <c r="F31" s="58"/>
      <c r="G31" s="59"/>
      <c r="H31" s="60"/>
      <c r="I31" s="38"/>
      <c r="J31" s="38"/>
      <c r="K31" s="38"/>
      <c r="L31" s="38"/>
      <c r="M31" s="38"/>
      <c r="N31" s="20"/>
      <c r="O31" s="20"/>
      <c r="P31" s="20"/>
      <c r="Q31" s="39">
        <f t="shared" si="6"/>
        <v>0</v>
      </c>
      <c r="R31" s="31"/>
      <c r="S31" s="31"/>
      <c r="T31" s="31"/>
      <c r="U31" s="31"/>
      <c r="V31" s="31"/>
      <c r="W31" s="31"/>
      <c r="X31" s="31"/>
      <c r="AB31" s="41"/>
    </row>
    <row r="32" spans="1:37" ht="5.25" customHeight="1" x14ac:dyDescent="0.25">
      <c r="A32" s="9"/>
      <c r="B32" s="9"/>
      <c r="C32" s="9"/>
      <c r="D32" s="9"/>
      <c r="E32" s="9"/>
      <c r="F32" s="9"/>
      <c r="G32" s="9"/>
      <c r="H32" s="9"/>
      <c r="I32" s="48"/>
      <c r="J32" s="48"/>
      <c r="K32" s="48"/>
      <c r="L32" s="48"/>
      <c r="M32" s="48"/>
      <c r="N32" s="48"/>
      <c r="O32" s="48"/>
      <c r="P32" s="48"/>
      <c r="Q32" s="48"/>
      <c r="AG32" s="9"/>
    </row>
    <row r="33" spans="1:35" s="1" customFormat="1" ht="19.5" customHeight="1" x14ac:dyDescent="0.25">
      <c r="A33" s="51" t="s">
        <v>66</v>
      </c>
      <c r="B33" s="52"/>
      <c r="C33" s="52"/>
      <c r="D33" s="52"/>
      <c r="E33" s="52"/>
      <c r="F33" s="52"/>
      <c r="G33" s="52"/>
      <c r="H33" s="53"/>
      <c r="I33" s="21">
        <f t="shared" ref="I33:O33" si="7">SUM(I27:I31)</f>
        <v>0</v>
      </c>
      <c r="J33" s="21">
        <f t="shared" si="7"/>
        <v>0</v>
      </c>
      <c r="K33" s="21">
        <f t="shared" si="7"/>
        <v>0</v>
      </c>
      <c r="L33" s="21">
        <f t="shared" si="7"/>
        <v>0</v>
      </c>
      <c r="M33" s="21">
        <f t="shared" si="7"/>
        <v>0</v>
      </c>
      <c r="N33" s="21">
        <f t="shared" si="7"/>
        <v>0</v>
      </c>
      <c r="O33" s="21">
        <f t="shared" si="7"/>
        <v>0</v>
      </c>
      <c r="P33" s="21"/>
      <c r="Q33" s="22">
        <f>SUM(I33:O33)</f>
        <v>0</v>
      </c>
      <c r="R33" s="61" t="s">
        <v>67</v>
      </c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3"/>
      <c r="AF33" s="64"/>
      <c r="AG33" s="9"/>
      <c r="AI33" s="54"/>
    </row>
  </sheetData>
  <dataConsolidate>
    <dataRefs count="1">
      <dataRef ref="I8:I23" sheet="Mois Sem (1)" r:id="rId1"/>
    </dataRefs>
  </dataConsolidate>
  <mergeCells count="85">
    <mergeCell ref="A1:AG1"/>
    <mergeCell ref="A2:B2"/>
    <mergeCell ref="E2:F2"/>
    <mergeCell ref="I2:K2"/>
    <mergeCell ref="L2:O2"/>
    <mergeCell ref="Q2:R2"/>
    <mergeCell ref="S2:U2"/>
    <mergeCell ref="W2:AG2"/>
    <mergeCell ref="A6:A7"/>
    <mergeCell ref="B6:B7"/>
    <mergeCell ref="C6:E7"/>
    <mergeCell ref="F6:H7"/>
    <mergeCell ref="P6:P7"/>
    <mergeCell ref="W3:AG3"/>
    <mergeCell ref="A4:K4"/>
    <mergeCell ref="L4:O4"/>
    <mergeCell ref="P4:R4"/>
    <mergeCell ref="S4:AG4"/>
    <mergeCell ref="A3:E3"/>
    <mergeCell ref="F3:G3"/>
    <mergeCell ref="H3:K3"/>
    <mergeCell ref="L3:O3"/>
    <mergeCell ref="Q3:R3"/>
    <mergeCell ref="S3:U3"/>
    <mergeCell ref="AF6:AF7"/>
    <mergeCell ref="AG6:AG7"/>
    <mergeCell ref="C8:E8"/>
    <mergeCell ref="F8:H8"/>
    <mergeCell ref="C9:E9"/>
    <mergeCell ref="F9:H9"/>
    <mergeCell ref="Q6:Q7"/>
    <mergeCell ref="R6:R7"/>
    <mergeCell ref="S6:U6"/>
    <mergeCell ref="V6:W6"/>
    <mergeCell ref="X6:AD6"/>
    <mergeCell ref="AE6:AE7"/>
    <mergeCell ref="C10:E10"/>
    <mergeCell ref="F10:H10"/>
    <mergeCell ref="C11:E11"/>
    <mergeCell ref="F11:H11"/>
    <mergeCell ref="C12:E12"/>
    <mergeCell ref="F12:H12"/>
    <mergeCell ref="C13:E13"/>
    <mergeCell ref="F13:H13"/>
    <mergeCell ref="C14:E14"/>
    <mergeCell ref="F14:H14"/>
    <mergeCell ref="C15:E15"/>
    <mergeCell ref="F15:H15"/>
    <mergeCell ref="C16:E16"/>
    <mergeCell ref="F16:H16"/>
    <mergeCell ref="C17:E17"/>
    <mergeCell ref="F17:H17"/>
    <mergeCell ref="C18:E18"/>
    <mergeCell ref="F18:H18"/>
    <mergeCell ref="C19:E19"/>
    <mergeCell ref="F19:H19"/>
    <mergeCell ref="C20:E20"/>
    <mergeCell ref="F20:H20"/>
    <mergeCell ref="C21:E21"/>
    <mergeCell ref="F21:H21"/>
    <mergeCell ref="C22:E22"/>
    <mergeCell ref="F22:H22"/>
    <mergeCell ref="C23:E23"/>
    <mergeCell ref="F23:H23"/>
    <mergeCell ref="A24:H24"/>
    <mergeCell ref="R26:AC26"/>
    <mergeCell ref="AD26:AE26"/>
    <mergeCell ref="C27:E27"/>
    <mergeCell ref="F27:H27"/>
    <mergeCell ref="C28:E28"/>
    <mergeCell ref="F28:H28"/>
    <mergeCell ref="R28:AC28"/>
    <mergeCell ref="AD28:AE28"/>
    <mergeCell ref="C26:E26"/>
    <mergeCell ref="F26:H26"/>
    <mergeCell ref="C31:E31"/>
    <mergeCell ref="F31:H31"/>
    <mergeCell ref="R33:AD33"/>
    <mergeCell ref="AE33:AF33"/>
    <mergeCell ref="C29:E29"/>
    <mergeCell ref="F29:H29"/>
    <mergeCell ref="C30:E30"/>
    <mergeCell ref="F30:H30"/>
    <mergeCell ref="R30:T30"/>
    <mergeCell ref="AE30:AF30"/>
  </mergeCells>
  <conditionalFormatting sqref="I8:I23">
    <cfRule type="expression" dxfId="8" priority="9">
      <formula>IF((SUM($I$8:$I$23)&gt;10),TRUE)</formula>
    </cfRule>
  </conditionalFormatting>
  <conditionalFormatting sqref="J8:J23">
    <cfRule type="expression" dxfId="7" priority="8">
      <formula>IF((SUM($J$8:$J$23)&gt;10),TRUE)</formula>
    </cfRule>
  </conditionalFormatting>
  <conditionalFormatting sqref="K8:K23">
    <cfRule type="expression" dxfId="6" priority="7">
      <formula>IF((SUM($K$8:$K$23)&gt;10),TRUE)</formula>
    </cfRule>
  </conditionalFormatting>
  <conditionalFormatting sqref="L8:L23">
    <cfRule type="expression" dxfId="5" priority="6">
      <formula>IF((SUM($L$8:$L$23)&gt;10),TRUE)</formula>
    </cfRule>
  </conditionalFormatting>
  <conditionalFormatting sqref="M8:M23">
    <cfRule type="expression" dxfId="4" priority="5">
      <formula>IF((SUM($M$8:$M$23)&gt;10),TRUE)</formula>
    </cfRule>
  </conditionalFormatting>
  <conditionalFormatting sqref="Q8:Q23">
    <cfRule type="expression" dxfId="3" priority="4">
      <formula>IF((SUM($Q$8:$Q$23)-SUM($P$8:$P$23))&gt;48,TRUE)</formula>
    </cfRule>
  </conditionalFormatting>
  <conditionalFormatting sqref="N8:N23">
    <cfRule type="expression" dxfId="2" priority="3">
      <formula>IF((SUM($N$8:$N$23)&gt;10),TRUE)</formula>
    </cfRule>
  </conditionalFormatting>
  <conditionalFormatting sqref="O8:O23">
    <cfRule type="expression" dxfId="1" priority="2">
      <formula>IF((SUM($O$8:$O$23)&gt;10),TRUE)</formula>
    </cfRule>
  </conditionalFormatting>
  <conditionalFormatting sqref="I6:O6">
    <cfRule type="expression" dxfId="0" priority="1">
      <formula>COUNTIF(JoursFériés,"="&amp;I$6)&gt;0</formula>
    </cfRule>
  </conditionalFormatting>
  <dataValidations count="4">
    <dataValidation type="list" allowBlank="1" showInputMessage="1" showErrorMessage="1" sqref="F3:G3">
      <formula1>c_noms</formula1>
    </dataValidation>
    <dataValidation type="list" allowBlank="1" showInputMessage="1" showErrorMessage="1" sqref="AI10">
      <formula1>$J$21:$J$28</formula1>
    </dataValidation>
    <dataValidation type="decimal" allowBlank="1" showInputMessage="1" showErrorMessage="1" error="10 Heures travaillées par Jour maxi" sqref="I8:O23">
      <formula1>0</formula1>
      <formula2>10</formula2>
    </dataValidation>
    <dataValidation type="decimal" allowBlank="1" showInputMessage="1" showErrorMessage="1" error="n'accepte pas plus de 8 heures de nuit" sqref="T8:T23">
      <formula1>0</formula1>
      <formula2>8</formula2>
    </dataValidation>
  </dataValidations>
  <printOptions horizontalCentered="1" verticalCentered="1"/>
  <pageMargins left="0.11811023622047245" right="0.11811023622047245" top="0.11811023622047245" bottom="0.35433070866141736" header="0.11811023622047245" footer="0.11811023622047245"/>
  <pageSetup paperSize="9" scale="75" orientation="landscape" horizontalDpi="0" verticalDpi="0" r:id="rId2"/>
  <headerFooter>
    <oddFooter>&amp;R&amp;8&amp;Z&amp;F&amp;F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'[1]Visu Code YB'!#REF!</xm:f>
          </x14:formula1>
          <xm:sqref>U30:V30</xm:sqref>
        </x14:dataValidation>
        <x14:dataValidation type="list" allowBlank="1" showInputMessage="1" showErrorMessage="1">
          <x14:formula1>
            <xm:f>'[1]Visu Code YB'!#REF!</xm:f>
          </x14:formula1>
          <xm:sqref>F9:H23</xm:sqref>
        </x14:dataValidation>
        <x14:dataValidation type="list" showInputMessage="1" showErrorMessage="1">
          <x14:formula1>
            <xm:f>'[1]Visu Code YB'!#REF!</xm:f>
          </x14:formula1>
          <xm:sqref>F8:H8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1308</vt:lpstr>
      <vt:lpstr>année</vt:lpstr>
      <vt:lpstr>JoursFériés</vt:lpstr>
      <vt:lpstr>paques</vt:lpstr>
      <vt:lpstr>'1308'!Zone_d_impression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Emery</dc:creator>
  <cp:lastModifiedBy>PC3</cp:lastModifiedBy>
  <dcterms:created xsi:type="dcterms:W3CDTF">2013-02-27T15:53:36Z</dcterms:created>
  <dcterms:modified xsi:type="dcterms:W3CDTF">2013-02-28T08:31:33Z</dcterms:modified>
</cp:coreProperties>
</file>