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francois\Documents\Office\Excel - Utilitaires\Excel Forum\"/>
    </mc:Choice>
  </mc:AlternateContent>
  <bookViews>
    <workbookView xWindow="0" yWindow="0" windowWidth="21645" windowHeight="8115" activeTab="2"/>
  </bookViews>
  <sheets>
    <sheet name="Feuil1" sheetId="1" r:id="rId1"/>
    <sheet name="Proposition" sheetId="6" r:id="rId2"/>
    <sheet name="Proposition 2" sheetId="5" r:id="rId3"/>
  </sheets>
  <calcPr calcId="152511"/>
</workbook>
</file>

<file path=xl/calcChain.xml><?xml version="1.0" encoding="utf-8"?>
<calcChain xmlns="http://schemas.openxmlformats.org/spreadsheetml/2006/main">
  <c r="O13" i="5" l="1"/>
  <c r="O12" i="5"/>
  <c r="K12" i="5"/>
  <c r="M12" i="6"/>
  <c r="K12" i="6" s="1"/>
  <c r="N9" i="6"/>
  <c r="N3" i="6"/>
  <c r="O12" i="6" l="1"/>
  <c r="M12" i="5"/>
  <c r="N9" i="5"/>
  <c r="N3" i="5"/>
  <c r="P14" i="1"/>
  <c r="M13" i="6" l="1"/>
  <c r="Q12" i="6"/>
  <c r="R12" i="6" s="1"/>
  <c r="M13" i="5"/>
  <c r="K13" i="5" s="1"/>
  <c r="Q12" i="5"/>
  <c r="R12" i="5" s="1"/>
  <c r="N9" i="1"/>
  <c r="K13" i="6" l="1"/>
  <c r="O13" i="6" s="1"/>
  <c r="M12" i="1"/>
  <c r="P7" i="1"/>
  <c r="N3" i="1"/>
  <c r="O12" i="1" s="1"/>
  <c r="P12" i="1" s="1"/>
  <c r="M14" i="6" l="1"/>
  <c r="Q13" i="6"/>
  <c r="R13" i="6" s="1"/>
  <c r="M14" i="5"/>
  <c r="M13" i="1"/>
  <c r="O13" i="1" s="1"/>
  <c r="K14" i="5" l="1"/>
  <c r="K14" i="6"/>
  <c r="O14" i="6" s="1"/>
  <c r="Q13" i="5"/>
  <c r="R13" i="5" s="1"/>
  <c r="Q13" i="1"/>
  <c r="R13" i="1" s="1"/>
  <c r="Q12" i="1"/>
  <c r="R12" i="1" s="1"/>
  <c r="M14" i="1"/>
  <c r="O14" i="5" l="1"/>
  <c r="M15" i="5" s="1"/>
  <c r="M15" i="6"/>
  <c r="Q14" i="6"/>
  <c r="R14" i="6" s="1"/>
  <c r="O14" i="1"/>
  <c r="Q14" i="1" s="1"/>
  <c r="R14" i="1" s="1"/>
  <c r="M15" i="1"/>
  <c r="O15" i="1" s="1"/>
  <c r="Q15" i="1" s="1"/>
  <c r="R15" i="1" s="1"/>
  <c r="K15" i="5" l="1"/>
  <c r="O15" i="5"/>
  <c r="M16" i="5" s="1"/>
  <c r="Q15" i="6"/>
  <c r="R15" i="6" s="1"/>
  <c r="K15" i="6"/>
  <c r="O15" i="6"/>
  <c r="M16" i="6" s="1"/>
  <c r="Q14" i="5"/>
  <c r="R14" i="5" s="1"/>
  <c r="K16" i="5" l="1"/>
  <c r="O16" i="5"/>
  <c r="Q15" i="5"/>
  <c r="R15" i="5" s="1"/>
  <c r="K16" i="6"/>
  <c r="O16" i="6"/>
</calcChain>
</file>

<file path=xl/sharedStrings.xml><?xml version="1.0" encoding="utf-8"?>
<sst xmlns="http://schemas.openxmlformats.org/spreadsheetml/2006/main" count="37" uniqueCount="16">
  <si>
    <t>date à prendre en compte pour changement rénumération</t>
  </si>
  <si>
    <t xml:space="preserve">18 ans le </t>
  </si>
  <si>
    <t xml:space="preserve">Contrat du </t>
  </si>
  <si>
    <t>au</t>
  </si>
  <si>
    <t>Nb de mois</t>
  </si>
  <si>
    <t>1ère année</t>
  </si>
  <si>
    <t>du</t>
  </si>
  <si>
    <t>2ème année</t>
  </si>
  <si>
    <t xml:space="preserve">au </t>
  </si>
  <si>
    <t>ans</t>
  </si>
  <si>
    <t>Année</t>
  </si>
  <si>
    <t>Période début</t>
  </si>
  <si>
    <t>Période fin</t>
  </si>
  <si>
    <t>Nb mois</t>
  </si>
  <si>
    <t>Jours</t>
  </si>
  <si>
    <t>Remarque : Pour cette nouvelle proposition, les formules colonnes K et O du tableau ont été modifiées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</si>
</sst>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0"/>
      <color rgb="FFFF0000"/>
      <name val="Arial"/>
      <family val="2"/>
    </font>
    <font>
      <sz val="10"/>
      <color rgb="FF0070C0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/>
    <xf numFmtId="0" fontId="2" fillId="0" borderId="0" xfId="0" applyFont="1"/>
    <xf numFmtId="14" fontId="1" fillId="0" borderId="0" xfId="0" applyNumberFormat="1" applyFont="1" applyAlignment="1">
      <alignment horizontal="center" vertical="center"/>
    </xf>
    <xf numFmtId="0" fontId="3" fillId="0" borderId="0" xfId="0" applyFont="1"/>
    <xf numFmtId="0" fontId="3" fillId="0" borderId="0" xfId="0" applyFont="1" applyAlignment="1">
      <alignment horizontal="center" vertical="center"/>
    </xf>
    <xf numFmtId="14" fontId="3" fillId="3" borderId="0" xfId="0" applyNumberFormat="1" applyFont="1" applyFill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4" fillId="0" borderId="0" xfId="0" applyFont="1"/>
    <xf numFmtId="0" fontId="3" fillId="3" borderId="0" xfId="0" applyFont="1" applyFill="1" applyAlignment="1">
      <alignment horizontal="center" vertical="center"/>
    </xf>
    <xf numFmtId="14" fontId="3" fillId="3" borderId="0" xfId="0" applyNumberFormat="1" applyFont="1" applyFill="1" applyAlignment="1">
      <alignment horizontal="left" vertical="center"/>
    </xf>
    <xf numFmtId="14" fontId="3" fillId="3" borderId="0" xfId="0" applyNumberFormat="1" applyFont="1" applyFill="1"/>
    <xf numFmtId="0" fontId="3" fillId="3" borderId="0" xfId="0" applyFont="1" applyFill="1"/>
    <xf numFmtId="1" fontId="4" fillId="3" borderId="0" xfId="0" applyNumberFormat="1" applyFont="1" applyFill="1"/>
    <xf numFmtId="14" fontId="3" fillId="0" borderId="0" xfId="0" applyNumberFormat="1" applyFont="1"/>
    <xf numFmtId="1" fontId="4" fillId="0" borderId="0" xfId="0" applyNumberFormat="1" applyFont="1"/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14" fontId="3" fillId="0" borderId="0" xfId="0" applyNumberFormat="1" applyFont="1" applyAlignment="1">
      <alignment horizontal="left"/>
    </xf>
    <xf numFmtId="14" fontId="3" fillId="4" borderId="0" xfId="0" applyNumberFormat="1" applyFont="1" applyFill="1" applyAlignment="1">
      <alignment horizontal="left" vertical="center"/>
    </xf>
    <xf numFmtId="14" fontId="3" fillId="5" borderId="0" xfId="0" applyNumberFormat="1" applyFont="1" applyFill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3" fillId="5" borderId="0" xfId="0" applyFont="1" applyFill="1" applyAlignment="1">
      <alignment horizontal="center" vertical="center"/>
    </xf>
    <xf numFmtId="14" fontId="3" fillId="5" borderId="0" xfId="0" applyNumberFormat="1" applyFont="1" applyFill="1"/>
    <xf numFmtId="1" fontId="4" fillId="5" borderId="0" xfId="0" applyNumberFormat="1" applyFont="1" applyFill="1" applyAlignment="1">
      <alignment horizontal="center" vertical="center"/>
    </xf>
    <xf numFmtId="1" fontId="4" fillId="0" borderId="0" xfId="0" applyNumberFormat="1" applyFont="1" applyAlignment="1">
      <alignment horizontal="center" vertical="center"/>
    </xf>
    <xf numFmtId="0" fontId="1" fillId="2" borderId="0" xfId="0" applyFont="1" applyFill="1" applyAlignment="1">
      <alignment horizontal="center" vertical="center" wrapText="1"/>
    </xf>
    <xf numFmtId="14" fontId="1" fillId="2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171450</xdr:colOff>
      <xdr:row>1</xdr:row>
      <xdr:rowOff>95250</xdr:rowOff>
    </xdr:from>
    <xdr:to>
      <xdr:col>23</xdr:col>
      <xdr:colOff>200025</xdr:colOff>
      <xdr:row>4</xdr:row>
      <xdr:rowOff>114300</xdr:rowOff>
    </xdr:to>
    <xdr:sp macro="" textlink="">
      <xdr:nvSpPr>
        <xdr:cNvPr id="2" name="Rectangle à coins arrondis 1"/>
        <xdr:cNvSpPr/>
      </xdr:nvSpPr>
      <xdr:spPr>
        <a:xfrm>
          <a:off x="6267450" y="285750"/>
          <a:ext cx="3838575" cy="8763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Le tableau s'adapte automatiquement aux</a:t>
          </a:r>
          <a:r>
            <a:rPr lang="fr-FR" sz="1100" baseline="0"/>
            <a:t> données saisies :</a:t>
          </a:r>
          <a:br>
            <a:rPr lang="fr-FR" sz="1100" baseline="0"/>
          </a:br>
          <a:r>
            <a:rPr lang="fr-FR" sz="1100" baseline="0"/>
            <a:t>- Date anniversaire</a:t>
          </a:r>
          <a:br>
            <a:rPr lang="fr-FR" sz="1100" baseline="0"/>
          </a:br>
          <a:r>
            <a:rPr lang="fr-FR" sz="1100" baseline="0"/>
            <a:t>- Durée du contrat</a:t>
          </a:r>
          <a:br>
            <a:rPr lang="fr-FR" sz="1100" baseline="0"/>
          </a:br>
          <a:r>
            <a:rPr lang="fr-FR" sz="1100" baseline="0"/>
            <a:t>- Date début contrat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171450</xdr:colOff>
      <xdr:row>1</xdr:row>
      <xdr:rowOff>95250</xdr:rowOff>
    </xdr:from>
    <xdr:to>
      <xdr:col>23</xdr:col>
      <xdr:colOff>200025</xdr:colOff>
      <xdr:row>4</xdr:row>
      <xdr:rowOff>114300</xdr:rowOff>
    </xdr:to>
    <xdr:sp macro="" textlink="">
      <xdr:nvSpPr>
        <xdr:cNvPr id="2" name="Rectangle à coins arrondis 1"/>
        <xdr:cNvSpPr/>
      </xdr:nvSpPr>
      <xdr:spPr>
        <a:xfrm>
          <a:off x="6267450" y="285750"/>
          <a:ext cx="3838575" cy="8763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Le tableau s'adapte automatiquement aux</a:t>
          </a:r>
          <a:r>
            <a:rPr lang="fr-FR" sz="1100" baseline="0"/>
            <a:t> données saisies :</a:t>
          </a:r>
          <a:br>
            <a:rPr lang="fr-FR" sz="1100" baseline="0"/>
          </a:br>
          <a:r>
            <a:rPr lang="fr-FR" sz="1100" baseline="0"/>
            <a:t>- Date anniversaire</a:t>
          </a:r>
          <a:br>
            <a:rPr lang="fr-FR" sz="1100" baseline="0"/>
          </a:br>
          <a:r>
            <a:rPr lang="fr-FR" sz="1100" baseline="0"/>
            <a:t>- Durée du contrat</a:t>
          </a:r>
          <a:br>
            <a:rPr lang="fr-FR" sz="1100" baseline="0"/>
          </a:br>
          <a:r>
            <a:rPr lang="fr-FR" sz="1100" baseline="0"/>
            <a:t>- Date début contrat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K2:R17"/>
  <sheetViews>
    <sheetView topLeftCell="K1" workbookViewId="0">
      <selection activeCell="M3" sqref="M3"/>
    </sheetView>
  </sheetViews>
  <sheetFormatPr baseColWidth="10" defaultRowHeight="15" x14ac:dyDescent="0.25"/>
  <cols>
    <col min="1" max="10" width="0" hidden="1" customWidth="1"/>
  </cols>
  <sheetData>
    <row r="2" spans="11:18" ht="37.5" customHeight="1" x14ac:dyDescent="0.25">
      <c r="K2" s="1"/>
      <c r="L2" s="1"/>
      <c r="M2" s="1"/>
      <c r="N2" s="27" t="s">
        <v>0</v>
      </c>
      <c r="O2" s="27"/>
      <c r="P2" s="2"/>
      <c r="Q2" s="3"/>
    </row>
    <row r="3" spans="11:18" x14ac:dyDescent="0.25">
      <c r="K3" s="1"/>
      <c r="L3" s="1" t="s">
        <v>1</v>
      </c>
      <c r="M3" s="4">
        <v>47302</v>
      </c>
      <c r="N3" s="28">
        <f>DATE(YEAR(M3),MONTH(M3)+1,1)</f>
        <v>47331</v>
      </c>
      <c r="O3" s="28"/>
      <c r="P3" s="2"/>
      <c r="Q3" s="3"/>
    </row>
    <row r="4" spans="11:18" x14ac:dyDescent="0.25">
      <c r="K4" s="1"/>
      <c r="L4" s="1"/>
      <c r="M4" s="4"/>
      <c r="N4" s="1"/>
      <c r="O4" s="1"/>
      <c r="P4" s="2"/>
      <c r="Q4" s="3"/>
    </row>
    <row r="5" spans="11:18" x14ac:dyDescent="0.25">
      <c r="K5" s="1"/>
      <c r="L5" s="1"/>
      <c r="M5" s="1"/>
      <c r="N5" s="1"/>
      <c r="O5" s="1"/>
      <c r="P5" s="2"/>
      <c r="Q5" s="3"/>
    </row>
    <row r="6" spans="11:18" x14ac:dyDescent="0.25">
      <c r="K6" s="1">
        <v>2</v>
      </c>
      <c r="L6" s="1" t="s">
        <v>9</v>
      </c>
      <c r="M6" s="1"/>
      <c r="N6" s="1"/>
      <c r="O6" s="1"/>
      <c r="P6" s="2"/>
      <c r="Q6" s="3"/>
    </row>
    <row r="7" spans="11:18" x14ac:dyDescent="0.25">
      <c r="K7" s="1"/>
      <c r="L7" s="1"/>
      <c r="M7" s="1"/>
      <c r="N7" s="1"/>
      <c r="O7" s="1"/>
      <c r="P7" s="5" t="str">
        <f>IF(AND(E2&gt;DATEVALUE("31/12/2013"),E2&lt;DATEVALUE("31/12/2014")),E2,"")</f>
        <v/>
      </c>
      <c r="Q7" s="3"/>
    </row>
    <row r="8" spans="11:18" x14ac:dyDescent="0.25">
      <c r="K8" s="1"/>
      <c r="L8" s="1"/>
      <c r="M8" s="1"/>
      <c r="N8" s="1"/>
      <c r="O8" s="1"/>
      <c r="P8" s="2"/>
      <c r="Q8" s="3"/>
    </row>
    <row r="9" spans="11:18" x14ac:dyDescent="0.25">
      <c r="K9" s="6" t="s">
        <v>2</v>
      </c>
      <c r="L9" s="7">
        <v>46905</v>
      </c>
      <c r="M9" s="6" t="s">
        <v>3</v>
      </c>
      <c r="N9" s="8">
        <f>DATE(YEAR(L9) + K6,MONTH(L9),DAY(L9)-1)</f>
        <v>47634</v>
      </c>
      <c r="O9" s="6"/>
      <c r="P9" s="5"/>
      <c r="Q9" s="5"/>
      <c r="R9" s="9"/>
    </row>
    <row r="10" spans="11:18" x14ac:dyDescent="0.25">
      <c r="K10" s="6"/>
      <c r="L10" s="6"/>
      <c r="M10" s="6"/>
      <c r="N10" s="6"/>
      <c r="O10" s="6"/>
      <c r="P10" s="5"/>
      <c r="Q10" s="5"/>
      <c r="R10" s="9"/>
    </row>
    <row r="11" spans="11:18" x14ac:dyDescent="0.25">
      <c r="K11" s="6"/>
      <c r="L11" s="6"/>
      <c r="M11" s="6"/>
      <c r="N11" s="6"/>
      <c r="O11" s="6"/>
      <c r="P11" s="5"/>
      <c r="Q11" s="5"/>
      <c r="R11" s="5" t="s">
        <v>4</v>
      </c>
    </row>
    <row r="12" spans="11:18" x14ac:dyDescent="0.25">
      <c r="K12" s="10" t="s">
        <v>5</v>
      </c>
      <c r="L12" s="10" t="s">
        <v>6</v>
      </c>
      <c r="M12" s="7">
        <f>L9</f>
        <v>46905</v>
      </c>
      <c r="N12" s="10" t="s">
        <v>3</v>
      </c>
      <c r="O12" s="11">
        <f>IF(DATE(YEAR(M12)+1,MONTH(M12),DAY(M12)-1)&gt;N3,(DATE(YEAR(M12)+1,MONTH(M12),DAY(M12)-1)),N3-1)</f>
        <v>47330</v>
      </c>
      <c r="P12" s="12">
        <f>IF(O12=(N3-1),O12+1,"")</f>
        <v>47331</v>
      </c>
      <c r="Q12" s="13">
        <f>O12-M12</f>
        <v>425</v>
      </c>
      <c r="R12" s="14">
        <f>Q12/30</f>
        <v>14.166666666666666</v>
      </c>
    </row>
    <row r="13" spans="11:18" x14ac:dyDescent="0.25">
      <c r="K13" s="10"/>
      <c r="L13" s="10" t="s">
        <v>6</v>
      </c>
      <c r="M13" s="7">
        <f>P12</f>
        <v>47331</v>
      </c>
      <c r="N13" s="10" t="s">
        <v>3</v>
      </c>
      <c r="O13" s="11">
        <f>IF(ISBLANK(M13),(""),(DATE(YEAR(M12)+1,MONTH(M12),DAY(M12)-1)))</f>
        <v>47269</v>
      </c>
      <c r="P13" s="12"/>
      <c r="Q13" s="13">
        <f>IF(M13="","",O13-M13)</f>
        <v>-62</v>
      </c>
      <c r="R13" s="14">
        <f>IF(Q13="","",Q13/30)</f>
        <v>-2.0666666666666669</v>
      </c>
    </row>
    <row r="14" spans="11:18" x14ac:dyDescent="0.25">
      <c r="K14" s="6" t="s">
        <v>7</v>
      </c>
      <c r="L14" s="6" t="s">
        <v>6</v>
      </c>
      <c r="M14" s="8">
        <f>IF(O13&gt;O12,O13+1,O12+1)</f>
        <v>47331</v>
      </c>
      <c r="N14" s="6" t="s">
        <v>8</v>
      </c>
      <c r="O14" s="20">
        <f>IF(DATE(YEAR(M14)+1,MONTH(M14),DAY(M14)-1)&gt;N3,(DATE(YEAR(M14)+1,MONTH(M14),DAY(M14)-1)),N3-1)</f>
        <v>47695</v>
      </c>
      <c r="P14" s="15">
        <f>IF(DATE(YEAR(M14)+1,MONTH(M14),DAY(M14)-1)&gt;N3,N3,"")</f>
        <v>47331</v>
      </c>
      <c r="Q14" s="5">
        <f t="shared" ref="Q14" si="0">O14-M14</f>
        <v>364</v>
      </c>
      <c r="R14" s="16">
        <f t="shared" ref="R14" si="1">Q14/30</f>
        <v>12.133333333333333</v>
      </c>
    </row>
    <row r="15" spans="11:18" x14ac:dyDescent="0.25">
      <c r="K15" s="5"/>
      <c r="L15" s="17" t="s">
        <v>6</v>
      </c>
      <c r="M15" s="18">
        <f>P14</f>
        <v>47331</v>
      </c>
      <c r="N15" s="17" t="s">
        <v>8</v>
      </c>
      <c r="O15" s="19">
        <f>IF(ISBLANK(M15),(""),(DATE(YEAR(M14)+1,MONTH(M14),DAY(M14)-1)))</f>
        <v>47695</v>
      </c>
      <c r="P15" s="5"/>
      <c r="Q15" s="5">
        <f>IF(M15="","",O15-M15)</f>
        <v>364</v>
      </c>
      <c r="R15" s="16">
        <f>IF(Q15="","",Q15/30)</f>
        <v>12.133333333333333</v>
      </c>
    </row>
    <row r="16" spans="11:18" x14ac:dyDescent="0.25">
      <c r="K16" s="3"/>
      <c r="L16" s="3"/>
      <c r="M16" s="3"/>
      <c r="N16" s="3"/>
      <c r="O16" s="3"/>
      <c r="P16" s="3"/>
      <c r="Q16" s="3"/>
    </row>
    <row r="17" spans="11:17" x14ac:dyDescent="0.25">
      <c r="K17" s="3"/>
      <c r="L17" s="3"/>
      <c r="M17" s="3"/>
      <c r="N17" s="3"/>
      <c r="O17" s="3"/>
      <c r="P17" s="3"/>
      <c r="Q17" s="3"/>
    </row>
  </sheetData>
  <mergeCells count="2">
    <mergeCell ref="N2:O2"/>
    <mergeCell ref="N3:O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K2:R16"/>
  <sheetViews>
    <sheetView showGridLines="0" topLeftCell="K1" workbookViewId="0">
      <selection activeCell="K12" sqref="K12"/>
    </sheetView>
  </sheetViews>
  <sheetFormatPr baseColWidth="10" defaultRowHeight="15" x14ac:dyDescent="0.25"/>
  <cols>
    <col min="1" max="10" width="0" hidden="1" customWidth="1"/>
  </cols>
  <sheetData>
    <row r="2" spans="11:18" ht="37.5" customHeight="1" x14ac:dyDescent="0.25">
      <c r="K2" s="1"/>
      <c r="L2" s="1"/>
      <c r="M2" s="1"/>
      <c r="N2" s="27" t="s">
        <v>0</v>
      </c>
      <c r="O2" s="27"/>
      <c r="P2" s="2"/>
      <c r="Q2" s="3"/>
    </row>
    <row r="3" spans="11:18" x14ac:dyDescent="0.25">
      <c r="K3" s="1"/>
      <c r="L3" s="1" t="s">
        <v>1</v>
      </c>
      <c r="M3" s="4">
        <v>47180</v>
      </c>
      <c r="N3" s="28">
        <f>DATE(YEAR(M3),MONTH(M3)+1,1)</f>
        <v>47209</v>
      </c>
      <c r="O3" s="28"/>
      <c r="P3" s="2"/>
      <c r="Q3" s="3"/>
    </row>
    <row r="4" spans="11:18" x14ac:dyDescent="0.25">
      <c r="K4" s="1"/>
      <c r="L4" s="1"/>
      <c r="M4" s="4"/>
      <c r="N4" s="1"/>
      <c r="O4" s="1"/>
      <c r="P4" s="2"/>
      <c r="Q4" s="3"/>
    </row>
    <row r="5" spans="11:18" x14ac:dyDescent="0.25">
      <c r="K5" s="1"/>
      <c r="L5" s="1"/>
      <c r="M5" s="1"/>
      <c r="N5" s="1"/>
      <c r="O5" s="1"/>
      <c r="P5" s="2"/>
      <c r="Q5" s="3"/>
    </row>
    <row r="6" spans="11:18" x14ac:dyDescent="0.25">
      <c r="K6" s="1">
        <v>2</v>
      </c>
      <c r="L6" s="1" t="s">
        <v>9</v>
      </c>
      <c r="M6" s="1"/>
      <c r="N6" s="1"/>
      <c r="O6" s="1"/>
      <c r="P6" s="2"/>
      <c r="Q6" s="3"/>
    </row>
    <row r="7" spans="11:18" x14ac:dyDescent="0.25">
      <c r="K7" s="1"/>
      <c r="L7" s="1"/>
      <c r="M7" s="1"/>
      <c r="N7" s="1"/>
      <c r="O7" s="1"/>
      <c r="P7" s="5"/>
      <c r="Q7" s="3"/>
    </row>
    <row r="8" spans="11:18" x14ac:dyDescent="0.25">
      <c r="K8" s="1"/>
      <c r="L8" s="1"/>
      <c r="M8" s="1"/>
      <c r="N8" s="1"/>
      <c r="O8" s="1"/>
      <c r="P8" s="2"/>
      <c r="Q8" s="3"/>
    </row>
    <row r="9" spans="11:18" x14ac:dyDescent="0.25">
      <c r="K9" s="6" t="s">
        <v>2</v>
      </c>
      <c r="L9" s="7">
        <v>46905</v>
      </c>
      <c r="M9" s="6" t="s">
        <v>3</v>
      </c>
      <c r="N9" s="7">
        <f>DATE(YEAR(L9) + K6,MONTH(L9),DAY(L9)-1)</f>
        <v>47634</v>
      </c>
      <c r="O9" s="6"/>
      <c r="P9" s="15"/>
      <c r="Q9" s="5"/>
      <c r="R9" s="9"/>
    </row>
    <row r="10" spans="11:18" x14ac:dyDescent="0.25">
      <c r="K10" s="6"/>
      <c r="L10" s="6"/>
      <c r="M10" s="6"/>
      <c r="N10" s="6"/>
      <c r="O10" s="6"/>
      <c r="P10" s="5"/>
      <c r="Q10" s="5"/>
      <c r="R10" s="9"/>
    </row>
    <row r="11" spans="11:18" x14ac:dyDescent="0.25">
      <c r="K11" s="6" t="s">
        <v>10</v>
      </c>
      <c r="L11" s="6"/>
      <c r="M11" s="6" t="s">
        <v>11</v>
      </c>
      <c r="N11" s="6"/>
      <c r="O11" s="6" t="s">
        <v>12</v>
      </c>
      <c r="P11" s="5"/>
      <c r="Q11" s="6" t="s">
        <v>14</v>
      </c>
      <c r="R11" s="6" t="s">
        <v>13</v>
      </c>
    </row>
    <row r="12" spans="11:18" x14ac:dyDescent="0.25">
      <c r="K12" s="22">
        <f>IFERROR(IF(DATEDIF($L$9,M12,"y")+1&lt;&gt;K11,DATEDIF($L$9,M12,"y")+1,""),"")</f>
        <v>1</v>
      </c>
      <c r="L12" s="23"/>
      <c r="M12" s="21">
        <f>L9</f>
        <v>46905</v>
      </c>
      <c r="N12" s="23"/>
      <c r="O12" s="21">
        <f t="shared" ref="O12:O14" si="0">IFERROR(IF(AND($N$3&gt;M12,EDATE(M12,12)-1&gt;$N$3),$N$3-1,EDATE(IF(K12="",M11,M12),12)-1),"")</f>
        <v>47208</v>
      </c>
      <c r="P12" s="24"/>
      <c r="Q12" s="23">
        <f>IF(M12&lt;&gt;"",O12-M12+1,"")</f>
        <v>304</v>
      </c>
      <c r="R12" s="25">
        <f>Q12/30</f>
        <v>10.133333333333333</v>
      </c>
    </row>
    <row r="13" spans="11:18" x14ac:dyDescent="0.25">
      <c r="K13" s="22" t="str">
        <f>IFERROR(IF(DATEDIF($L$9,M13,"y")+1&lt;&gt;K12,DATEDIF($L$9,M13,"y")+1,""),"")</f>
        <v/>
      </c>
      <c r="L13" s="6"/>
      <c r="M13" s="8">
        <f>IF(O12&lt;$N$9,O12+1,"")</f>
        <v>47209</v>
      </c>
      <c r="N13" s="6"/>
      <c r="O13" s="21">
        <f t="shared" si="0"/>
        <v>47269</v>
      </c>
      <c r="P13" s="15"/>
      <c r="Q13" s="6">
        <f t="shared" ref="Q13:Q15" si="1">IF(M13&lt;&gt;"",O13-M13+1,"")</f>
        <v>61</v>
      </c>
      <c r="R13" s="26">
        <f t="shared" ref="R13" si="2">Q13/30</f>
        <v>2.0333333333333332</v>
      </c>
    </row>
    <row r="14" spans="11:18" x14ac:dyDescent="0.25">
      <c r="K14" s="22">
        <f>IFERROR(IF(DATEDIF($L$9,M14,"y")+1&lt;&gt;K13,DATEDIF($L$9,M14,"y")+1,""),"")</f>
        <v>2</v>
      </c>
      <c r="L14" s="17"/>
      <c r="M14" s="8">
        <f t="shared" ref="M14:M16" si="3">IF(O13&lt;$N$9,O13+1,"")</f>
        <v>47270</v>
      </c>
      <c r="N14" s="17"/>
      <c r="O14" s="21">
        <f t="shared" si="0"/>
        <v>47634</v>
      </c>
      <c r="P14" s="5"/>
      <c r="Q14" s="6">
        <f t="shared" si="1"/>
        <v>365</v>
      </c>
      <c r="R14" s="26">
        <f>IF(Q14="","",Q14/30)</f>
        <v>12.166666666666666</v>
      </c>
    </row>
    <row r="15" spans="11:18" x14ac:dyDescent="0.25">
      <c r="K15" s="22" t="str">
        <f>IFERROR(IF(DATEDIF($L$9,M15,"y")+1&lt;&gt;K14,DATEDIF($L$9,M15,"y")+1,""),"")</f>
        <v/>
      </c>
      <c r="L15" s="3"/>
      <c r="M15" s="8" t="str">
        <f t="shared" si="3"/>
        <v/>
      </c>
      <c r="N15" s="3"/>
      <c r="O15" s="21" t="str">
        <f>IFERROR(IF(AND($N$3&gt;M15,EDATE(M15,12)-1&gt;$N$3),$N$3-1,EDATE(IF(K15="",M14,M15),12)-1),"")</f>
        <v/>
      </c>
      <c r="P15" s="3"/>
      <c r="Q15" s="6" t="str">
        <f t="shared" si="1"/>
        <v/>
      </c>
      <c r="R15" s="26" t="str">
        <f>IF(Q15="","",Q15/30)</f>
        <v/>
      </c>
    </row>
    <row r="16" spans="11:18" x14ac:dyDescent="0.25">
      <c r="K16" s="22" t="str">
        <f>IFERROR(IF(DATEDIF($L$9,M16,"y")+1&lt;&gt;K15,DATEDIF($L$9,M16,"y")+1,""),"")</f>
        <v/>
      </c>
      <c r="L16" s="3"/>
      <c r="M16" s="8" t="str">
        <f t="shared" si="3"/>
        <v/>
      </c>
      <c r="N16" s="3"/>
      <c r="O16" s="21" t="str">
        <f>IFERROR(IF(AND($N$3&gt;M16,EDATE(M16,12)-1&gt;$N$3),$N$3-1,EDATE(IF(K16="",M15,M16),12)-1),"")</f>
        <v/>
      </c>
      <c r="P16" s="3"/>
      <c r="Q16" s="3"/>
    </row>
  </sheetData>
  <mergeCells count="2">
    <mergeCell ref="N2:O2"/>
    <mergeCell ref="N3:O3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K2:T16"/>
  <sheetViews>
    <sheetView showGridLines="0" tabSelected="1" topLeftCell="K1" workbookViewId="0">
      <selection activeCell="O12" sqref="O12"/>
    </sheetView>
  </sheetViews>
  <sheetFormatPr baseColWidth="10" defaultRowHeight="15" x14ac:dyDescent="0.25"/>
  <cols>
    <col min="1" max="10" width="0" hidden="1" customWidth="1"/>
  </cols>
  <sheetData>
    <row r="2" spans="11:20" ht="37.5" customHeight="1" x14ac:dyDescent="0.25">
      <c r="K2" s="1"/>
      <c r="L2" s="1"/>
      <c r="M2" s="1"/>
      <c r="N2" s="27" t="s">
        <v>0</v>
      </c>
      <c r="O2" s="27"/>
      <c r="P2" s="2"/>
      <c r="Q2" s="3"/>
    </row>
    <row r="3" spans="11:20" x14ac:dyDescent="0.25">
      <c r="K3" s="1"/>
      <c r="L3" s="1" t="s">
        <v>1</v>
      </c>
      <c r="M3" s="4">
        <v>47180</v>
      </c>
      <c r="N3" s="28">
        <f>DATE(YEAR(M3),MONTH(M3)+1,1)</f>
        <v>47209</v>
      </c>
      <c r="O3" s="28"/>
      <c r="P3" s="2"/>
      <c r="Q3" s="3"/>
    </row>
    <row r="4" spans="11:20" x14ac:dyDescent="0.25">
      <c r="K4" s="1"/>
      <c r="L4" s="1"/>
      <c r="M4" s="4"/>
      <c r="N4" s="1"/>
      <c r="O4" s="1"/>
      <c r="P4" s="2"/>
      <c r="Q4" s="3"/>
    </row>
    <row r="5" spans="11:20" x14ac:dyDescent="0.25">
      <c r="K5" s="1"/>
      <c r="L5" s="1"/>
      <c r="M5" s="1"/>
      <c r="N5" s="1"/>
      <c r="O5" s="1"/>
      <c r="P5" s="2"/>
      <c r="Q5" s="3"/>
    </row>
    <row r="6" spans="11:20" x14ac:dyDescent="0.25">
      <c r="K6" s="1">
        <v>2</v>
      </c>
      <c r="L6" s="1" t="s">
        <v>9</v>
      </c>
      <c r="M6" s="1"/>
      <c r="N6" s="1"/>
      <c r="O6" s="1"/>
      <c r="P6" s="2"/>
      <c r="Q6" s="3"/>
    </row>
    <row r="7" spans="11:20" x14ac:dyDescent="0.25">
      <c r="K7" s="1"/>
      <c r="L7" s="1"/>
      <c r="M7" s="1"/>
      <c r="N7" s="1"/>
      <c r="O7" s="1"/>
      <c r="P7" s="5"/>
      <c r="Q7" s="3"/>
    </row>
    <row r="8" spans="11:20" x14ac:dyDescent="0.25">
      <c r="K8" s="1"/>
      <c r="L8" s="1"/>
      <c r="M8" s="1"/>
      <c r="N8" s="1"/>
      <c r="O8" s="1"/>
      <c r="P8" s="2"/>
      <c r="Q8" s="3"/>
    </row>
    <row r="9" spans="11:20" x14ac:dyDescent="0.25">
      <c r="K9" s="6" t="s">
        <v>2</v>
      </c>
      <c r="L9" s="7">
        <v>46905</v>
      </c>
      <c r="M9" s="6" t="s">
        <v>3</v>
      </c>
      <c r="N9" s="7">
        <f>DATE(YEAR(L9) + K6,MONTH(L9),DAY(L9)-1)</f>
        <v>47634</v>
      </c>
      <c r="O9" s="6"/>
      <c r="P9" s="15"/>
      <c r="Q9" s="5"/>
      <c r="R9" s="9"/>
      <c r="S9" t="s">
        <v>15</v>
      </c>
    </row>
    <row r="10" spans="11:20" x14ac:dyDescent="0.25">
      <c r="K10" s="6"/>
      <c r="L10" s="6"/>
      <c r="M10" s="6"/>
      <c r="N10" s="6"/>
      <c r="O10" s="6"/>
      <c r="P10" s="5"/>
      <c r="Q10" s="5"/>
      <c r="R10" s="9"/>
    </row>
    <row r="11" spans="11:20" x14ac:dyDescent="0.25">
      <c r="K11" s="6" t="s">
        <v>10</v>
      </c>
      <c r="L11" s="6"/>
      <c r="M11" s="6" t="s">
        <v>11</v>
      </c>
      <c r="N11" s="6"/>
      <c r="O11" s="6" t="s">
        <v>12</v>
      </c>
      <c r="P11" s="5"/>
      <c r="Q11" s="6" t="s">
        <v>14</v>
      </c>
      <c r="R11" s="6" t="s">
        <v>13</v>
      </c>
    </row>
    <row r="12" spans="11:20" x14ac:dyDescent="0.25">
      <c r="K12" s="22">
        <f>IFERROR(IF(DATEDIF($L$9,M12,"y")+1&lt;&gt;K11,DATEDIF($L$9,M12,"y")+1,K11),"")</f>
        <v>1</v>
      </c>
      <c r="L12" s="23"/>
      <c r="M12" s="21">
        <f>L9</f>
        <v>46905</v>
      </c>
      <c r="N12" s="23"/>
      <c r="O12" s="21">
        <f>IFERROR(IF(AND($N$3&gt;M12,EDATE(M12,12)-1&gt;$N$3),$N$3-1,EDATE($L$9,K12*12)-1),"")</f>
        <v>47208</v>
      </c>
      <c r="P12" s="24"/>
      <c r="Q12" s="23">
        <f>IF(M12&lt;&gt;"",O12-M12+1,"")</f>
        <v>304</v>
      </c>
      <c r="R12" s="25">
        <f>Q12/30</f>
        <v>10.133333333333333</v>
      </c>
      <c r="T12" s="21"/>
    </row>
    <row r="13" spans="11:20" x14ac:dyDescent="0.25">
      <c r="K13" s="22">
        <f t="shared" ref="K13:K16" si="0">IFERROR(IF(DATEDIF($L$9,M13,"y")+1&lt;&gt;K12,DATEDIF($L$9,M13,"y")+1,K12),"")</f>
        <v>1</v>
      </c>
      <c r="L13" s="6"/>
      <c r="M13" s="8">
        <f>IF(O12&lt;$N$9,O12+1,"")</f>
        <v>47209</v>
      </c>
      <c r="N13" s="6"/>
      <c r="O13" s="21">
        <f t="shared" ref="O13:O16" si="1">IFERROR(IF(AND($N$3&gt;M13,EDATE(M13,12)-1&gt;$N$3),$N$3-1,EDATE($L$9,K13*12)-1),"")</f>
        <v>47269</v>
      </c>
      <c r="P13" s="15"/>
      <c r="Q13" s="6">
        <f t="shared" ref="Q13:Q14" si="2">IF(M13&lt;&gt;"",O13-M13+1,"")</f>
        <v>61</v>
      </c>
      <c r="R13" s="26">
        <f t="shared" ref="R13" si="3">Q13/30</f>
        <v>2.0333333333333332</v>
      </c>
      <c r="T13" s="21"/>
    </row>
    <row r="14" spans="11:20" x14ac:dyDescent="0.25">
      <c r="K14" s="22">
        <f t="shared" si="0"/>
        <v>2</v>
      </c>
      <c r="L14" s="17"/>
      <c r="M14" s="8">
        <f t="shared" ref="M14:M16" si="4">IF(O13&lt;$N$9,O13+1,"")</f>
        <v>47270</v>
      </c>
      <c r="N14" s="17"/>
      <c r="O14" s="21">
        <f t="shared" si="1"/>
        <v>47634</v>
      </c>
      <c r="P14" s="5"/>
      <c r="Q14" s="6">
        <f t="shared" si="2"/>
        <v>365</v>
      </c>
      <c r="R14" s="26">
        <f>IF(Q14="","",Q14/30)</f>
        <v>12.166666666666666</v>
      </c>
      <c r="T14" s="21"/>
    </row>
    <row r="15" spans="11:20" x14ac:dyDescent="0.25">
      <c r="K15" s="22" t="str">
        <f t="shared" si="0"/>
        <v/>
      </c>
      <c r="L15" s="3"/>
      <c r="M15" s="8" t="str">
        <f t="shared" si="4"/>
        <v/>
      </c>
      <c r="N15" s="3"/>
      <c r="O15" s="21" t="str">
        <f t="shared" si="1"/>
        <v/>
      </c>
      <c r="P15" s="3"/>
      <c r="Q15" s="6" t="str">
        <f t="shared" ref="Q15" si="5">IF(M15&lt;&gt;"",O15-M15+1,"")</f>
        <v/>
      </c>
      <c r="R15" s="26" t="str">
        <f>IF(Q15="","",Q15/30)</f>
        <v/>
      </c>
      <c r="T15" s="21"/>
    </row>
    <row r="16" spans="11:20" x14ac:dyDescent="0.25">
      <c r="K16" s="22" t="str">
        <f t="shared" si="0"/>
        <v/>
      </c>
      <c r="L16" s="3"/>
      <c r="M16" s="8" t="str">
        <f t="shared" si="4"/>
        <v/>
      </c>
      <c r="N16" s="3"/>
      <c r="O16" s="21" t="str">
        <f t="shared" si="1"/>
        <v/>
      </c>
      <c r="P16" s="3"/>
      <c r="Q16" s="3"/>
    </row>
  </sheetData>
  <mergeCells count="2">
    <mergeCell ref="N2:O2"/>
    <mergeCell ref="N3:O3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Proposition</vt:lpstr>
      <vt:lpstr>Proposition 2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</dc:creator>
  <cp:lastModifiedBy>jean-francois liquette</cp:lastModifiedBy>
  <dcterms:created xsi:type="dcterms:W3CDTF">2017-07-05T13:43:37Z</dcterms:created>
  <dcterms:modified xsi:type="dcterms:W3CDTF">2017-08-07T07:55:06Z</dcterms:modified>
</cp:coreProperties>
</file>