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C678F71-2AEE-43E8-A303-96B24E1BF0CD}" xr6:coauthVersionLast="47" xr6:coauthVersionMax="47" xr10:uidLastSave="{00000000-0000-0000-0000-000000000000}"/>
  <bookViews>
    <workbookView xWindow="165" yWindow="2595" windowWidth="28020" windowHeight="12585" activeTab="2" xr2:uid="{00000000-000D-0000-FFFF-FFFF00000000}"/>
  </bookViews>
  <sheets>
    <sheet name="DATA" sheetId="1" r:id="rId1"/>
    <sheet name="Listes" sheetId="4" r:id="rId2"/>
    <sheet name="Analyse" sheetId="5" r:id="rId3"/>
    <sheet name="Liste déroulante" sheetId="3" state="hidden" r:id="rId4"/>
  </sheets>
  <definedNames>
    <definedName name="Segment_RAYON">#N/A</definedName>
    <definedName name="Segment_TYPE_DE_MARQUE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F22" i="1"/>
  <c r="F21" i="1"/>
  <c r="F20" i="1"/>
  <c r="B6" i="5" a="1"/>
  <c r="C4" i="4" a="1"/>
  <c r="C4" i="4" s="1"/>
  <c r="D4" i="4" a="1"/>
  <c r="D4" i="4" s="1"/>
  <c r="F28" i="1"/>
  <c r="F27" i="1"/>
  <c r="F26" i="1"/>
  <c r="F25" i="1"/>
  <c r="F24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B6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<sst xmlns="http://schemas.openxmlformats.org/spreadsheetml/2006/main" count="169" uniqueCount="65">
  <si>
    <t>CATEGORIE</t>
  </si>
  <si>
    <t>RAYON</t>
  </si>
  <si>
    <t>TYPE DE MARQUE</t>
  </si>
  <si>
    <t>MARQUE</t>
  </si>
  <si>
    <t>LIBELLE PRODUIT</t>
  </si>
  <si>
    <t>CODE BARRE</t>
  </si>
  <si>
    <t>Unités vendues</t>
  </si>
  <si>
    <t>Chiffre d'affaires</t>
  </si>
  <si>
    <t>EPICERIE</t>
  </si>
  <si>
    <t>CHIPS</t>
  </si>
  <si>
    <t>NATIONALE</t>
  </si>
  <si>
    <t>LAYS</t>
  </si>
  <si>
    <t>CHIPS POULET</t>
  </si>
  <si>
    <t>CHIPS BARBECUE</t>
  </si>
  <si>
    <t xml:space="preserve">LAYS </t>
  </si>
  <si>
    <t>CHIPS NATURE</t>
  </si>
  <si>
    <t>PRINGLES</t>
  </si>
  <si>
    <t>TUILE CHIPS BARBECUE</t>
  </si>
  <si>
    <t>TUILE CHIPS VINAIGRE</t>
  </si>
  <si>
    <t>TUILE CHIPS CHEDDAR</t>
  </si>
  <si>
    <t>TUILET CHIPS POULET</t>
  </si>
  <si>
    <t>CHIPS PAPRIKA</t>
  </si>
  <si>
    <t xml:space="preserve">TANOSHI </t>
  </si>
  <si>
    <t>CHIPS JAPON</t>
  </si>
  <si>
    <t>DISTRIBUTEUR</t>
  </si>
  <si>
    <t>CARREFOUR CLASSIC</t>
  </si>
  <si>
    <t>CACAHUETE BACON</t>
  </si>
  <si>
    <t>FECULENTS</t>
  </si>
  <si>
    <t>PANZANI</t>
  </si>
  <si>
    <t>PATES 500G</t>
  </si>
  <si>
    <t>RIGATONI 500G</t>
  </si>
  <si>
    <t>COQUILLETTES 800G</t>
  </si>
  <si>
    <t>FUSILLI 500G</t>
  </si>
  <si>
    <t>COQUILLETTES 500G</t>
  </si>
  <si>
    <t>PATES 300G</t>
  </si>
  <si>
    <t>SURGELES</t>
  </si>
  <si>
    <t>PLATS &amp; TARTES SURGELES</t>
  </si>
  <si>
    <t>MCCAIN</t>
  </si>
  <si>
    <t>ORIGINAL BUNS</t>
  </si>
  <si>
    <t>NACHO CHEESE</t>
  </si>
  <si>
    <t>SURGELES LEGUMES</t>
  </si>
  <si>
    <t>DISTRIBUTEURS</t>
  </si>
  <si>
    <t>CARREFOUR SELECTION</t>
  </si>
  <si>
    <t>POELEE LEGUMES</t>
  </si>
  <si>
    <t>POELEE PAYSANNE</t>
  </si>
  <si>
    <t>POELEE THAILANDAISE</t>
  </si>
  <si>
    <t>SURGELES POISSONS &amp; VIANDES</t>
  </si>
  <si>
    <t>EMBALLAGES MENAGERS &amp; ALIMENTAIRES</t>
  </si>
  <si>
    <t>PRODUITS DE BEAUTE ADULTE</t>
  </si>
  <si>
    <t>MAISON</t>
  </si>
  <si>
    <t>PETIT DEJEUNER &amp; TARTINABLES</t>
  </si>
  <si>
    <t>PARFUMERIE</t>
  </si>
  <si>
    <t>LAIT</t>
  </si>
  <si>
    <t>SUCRE DESSERT &amp; AIDE PATISSERIE</t>
  </si>
  <si>
    <t>BISCUITERIE</t>
  </si>
  <si>
    <t>EAUX</t>
  </si>
  <si>
    <t>FROMAGES</t>
  </si>
  <si>
    <t>JUS DE FRUITS LEGUMES</t>
  </si>
  <si>
    <t>BIERES &amp; CIDRES</t>
  </si>
  <si>
    <t>SIROPS &amp; CONCENTRES</t>
  </si>
  <si>
    <t>CHOCOLAT</t>
  </si>
  <si>
    <t>SOFT DRINKS</t>
  </si>
  <si>
    <t>GLACES</t>
  </si>
  <si>
    <t>PRODUITS SOLAIRES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</si>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</sst>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/>
    <xf numFmtId="0" fontId="0" fillId="0" borderId="0" xfId="0" applyAlignment="1"/>
    <xf numFmtId="49" fontId="0" fillId="0" borderId="0" xfId="0" applyNumberFormat="1"/>
    <xf numFmtId="0" fontId="0" fillId="0" borderId="0" xfId="0" applyNumberFormat="1" applyFont="1" applyFill="1" applyBorder="1" applyAlignment="1">
      <alignment horizontal="center"/>
    </xf>
    <xf numFmtId="0" fontId="0" fillId="0" borderId="0" xfId="0" applyNumberFormat="1"/>
    <xf numFmtId="0" fontId="1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1</xdr:row>
      <xdr:rowOff>47625</xdr:rowOff>
    </xdr:from>
    <xdr:to>
      <xdr:col>11</xdr:col>
      <xdr:colOff>590550</xdr:colOff>
      <xdr:row>10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RAYON">
              <a:extLst>
                <a:ext uri="{FF2B5EF4-FFF2-40B4-BE49-F238E27FC236}">
                  <a16:creationId xmlns:a16="http://schemas.microsoft.com/office/drawing/2014/main" id="{E700ADBF-FA0B-A40F-F413-DEC49BE51F6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AY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96575" y="238125"/>
              <a:ext cx="1828800" cy="1666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114300</xdr:colOff>
      <xdr:row>1</xdr:row>
      <xdr:rowOff>57150</xdr:rowOff>
    </xdr:from>
    <xdr:to>
      <xdr:col>15</xdr:col>
      <xdr:colOff>85725</xdr:colOff>
      <xdr:row>8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TYPE DE MARQUE">
              <a:extLst>
                <a:ext uri="{FF2B5EF4-FFF2-40B4-BE49-F238E27FC236}">
                  <a16:creationId xmlns:a16="http://schemas.microsoft.com/office/drawing/2014/main" id="{5597D321-AC1A-15D5-2056-513536F9A8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MAR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68250" y="247650"/>
              <a:ext cx="1828800" cy="1362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2</xdr:row>
      <xdr:rowOff>47625</xdr:rowOff>
    </xdr:from>
    <xdr:to>
      <xdr:col>10</xdr:col>
      <xdr:colOff>247650</xdr:colOff>
      <xdr:row>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35E5E0-2611-75C8-174D-14BE42F7B905}"/>
            </a:ext>
          </a:extLst>
        </xdr:cNvPr>
        <xdr:cNvSpPr txBox="1"/>
      </xdr:nvSpPr>
      <xdr:spPr>
        <a:xfrm>
          <a:off x="6019800" y="438150"/>
          <a:ext cx="3038475" cy="4191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Cette feuille peut, le cas échéant, être masquée.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AYON" xr10:uid="{D43C96E9-3BE8-4725-AEE5-57F9A5811474}" sourceName="RAYON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MARQUE" xr10:uid="{703BDAB1-6F55-46A6-85FF-A6FC6741A867}" sourceName="TYPE DE MARQUE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AYON" xr10:uid="{054DCD0D-ADC7-4A64-BCFE-08E079C9240B}" cache="Segment_RAYON" caption="RAYON" rowHeight="257175"/>
  <slicer name="TYPE DE MARQUE" xr10:uid="{B222668F-1E6D-4B67-A8ED-A7BFD344F250}" cache="Segment_TYPE_DE_MARQUE" caption="TYPE DE MARQUE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E46DC9-5BFA-4190-A5DD-B69189D090E4}" name="tData" displayName="tData" ref="A3:H28" totalsRowShown="0">
  <autoFilter ref="A3:H28" xr:uid="{00E46DC9-5BFA-4190-A5DD-B69189D090E4}"/>
  <tableColumns count="8">
    <tableColumn id="1" xr3:uid="{E20826E5-AE0D-482D-B7B5-D2B1EDE8DA7C}" name="CATEGORIE"/>
    <tableColumn id="2" xr3:uid="{3CA1C25F-C788-471A-BB7A-001011524455}" name="RAYON"/>
    <tableColumn id="3" xr3:uid="{A13C254E-F88C-4D9D-91DC-B76F8211F357}" name="TYPE DE MARQUE"/>
    <tableColumn id="4" xr3:uid="{C84003D9-A1FB-4423-9C87-593B32AF7FA7}" name="MARQUE"/>
    <tableColumn id="5" xr3:uid="{C7934604-26F6-410F-92BC-B75A3B1737A5}" name="LIBELLE PRODUIT"/>
    <tableColumn id="6" xr3:uid="{A6FF3CEA-F891-45F8-AF58-30BFBB3FB85E}" name="CODE BARRE" dataDxfId="0"/>
    <tableColumn id="7" xr3:uid="{53199CFF-1D18-4A1D-B8D2-6B8F475817A5}" name="Unités vendues"/>
    <tableColumn id="8" xr3:uid="{2C974705-A05C-4253-91F5-6BB6C7E84807}" name="Chiffre d'affaires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28"/>
  <sheetViews>
    <sheetView showGridLines="0" workbookViewId="0">
      <selection activeCell="Q1" sqref="Q1:Q1048576"/>
    </sheetView>
  </sheetViews>
  <sheetFormatPr baseColWidth="10" defaultColWidth="9.28515625" defaultRowHeight="15" x14ac:dyDescent="0.25"/>
  <cols>
    <col min="1" max="1" width="13.7109375" customWidth="1"/>
    <col min="2" max="2" width="24.28515625" bestFit="1" customWidth="1"/>
    <col min="3" max="3" width="18.85546875" customWidth="1"/>
    <col min="4" max="4" width="22.140625" bestFit="1" customWidth="1"/>
    <col min="5" max="5" width="21.5703125" bestFit="1" customWidth="1"/>
    <col min="6" max="6" width="15" bestFit="1" customWidth="1"/>
    <col min="7" max="7" width="17.140625" customWidth="1"/>
    <col min="8" max="8" width="18.42578125" customWidth="1"/>
  </cols>
  <sheetData>
    <row r="3" spans="1:8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 x14ac:dyDescent="0.25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9" t="str">
        <f>"3168930168195"</f>
        <v>3168930168195</v>
      </c>
      <c r="G4" s="4">
        <v>3</v>
      </c>
      <c r="H4" s="4">
        <v>9</v>
      </c>
    </row>
    <row r="5" spans="1:8" x14ac:dyDescent="0.25">
      <c r="A5" s="4" t="s">
        <v>8</v>
      </c>
      <c r="B5" s="4" t="s">
        <v>9</v>
      </c>
      <c r="C5" s="4" t="s">
        <v>10</v>
      </c>
      <c r="D5" s="4" t="s">
        <v>11</v>
      </c>
      <c r="E5" s="4" t="s">
        <v>13</v>
      </c>
      <c r="F5" s="9" t="str">
        <f>"3168930168225"</f>
        <v>3168930168225</v>
      </c>
      <c r="G5" s="4">
        <v>4</v>
      </c>
      <c r="H5" s="4">
        <v>10</v>
      </c>
    </row>
    <row r="6" spans="1:8" x14ac:dyDescent="0.25">
      <c r="A6" s="4" t="s">
        <v>8</v>
      </c>
      <c r="B6" s="4" t="s">
        <v>9</v>
      </c>
      <c r="C6" s="4" t="s">
        <v>10</v>
      </c>
      <c r="D6" s="4" t="s">
        <v>14</v>
      </c>
      <c r="E6" s="4" t="s">
        <v>15</v>
      </c>
      <c r="F6" s="9" t="str">
        <f>"3168930168041"</f>
        <v>3168930168041</v>
      </c>
      <c r="G6" s="4">
        <v>6</v>
      </c>
      <c r="H6" s="4">
        <v>15</v>
      </c>
    </row>
    <row r="7" spans="1:8" x14ac:dyDescent="0.25">
      <c r="A7" s="4" t="s">
        <v>8</v>
      </c>
      <c r="B7" s="4" t="s">
        <v>9</v>
      </c>
      <c r="C7" s="4" t="s">
        <v>10</v>
      </c>
      <c r="D7" s="4" t="s">
        <v>16</v>
      </c>
      <c r="E7" s="4" t="s">
        <v>17</v>
      </c>
      <c r="F7" s="9" t="str">
        <f>"5053990167807"</f>
        <v>5053990167807</v>
      </c>
      <c r="G7" s="4">
        <v>3</v>
      </c>
      <c r="H7" s="4">
        <v>5</v>
      </c>
    </row>
    <row r="8" spans="1:8" x14ac:dyDescent="0.25">
      <c r="A8" s="4" t="s">
        <v>8</v>
      </c>
      <c r="B8" s="4" t="s">
        <v>9</v>
      </c>
      <c r="C8" s="4" t="s">
        <v>10</v>
      </c>
      <c r="D8" s="4" t="s">
        <v>16</v>
      </c>
      <c r="E8" s="4" t="s">
        <v>18</v>
      </c>
      <c r="F8" s="9" t="str">
        <f>"5053990167845"</f>
        <v>5053990167845</v>
      </c>
      <c r="G8" s="4">
        <v>5</v>
      </c>
      <c r="H8" s="4">
        <v>15</v>
      </c>
    </row>
    <row r="9" spans="1:8" x14ac:dyDescent="0.25">
      <c r="A9" s="4" t="s">
        <v>8</v>
      </c>
      <c r="B9" s="4" t="s">
        <v>9</v>
      </c>
      <c r="C9" s="4" t="s">
        <v>10</v>
      </c>
      <c r="D9" s="4" t="s">
        <v>16</v>
      </c>
      <c r="E9" s="4" t="s">
        <v>19</v>
      </c>
      <c r="F9" s="9" t="str">
        <f>"5053990167883"</f>
        <v>5053990167883</v>
      </c>
      <c r="G9" s="4">
        <v>6</v>
      </c>
      <c r="H9" s="4">
        <v>17</v>
      </c>
    </row>
    <row r="10" spans="1:8" x14ac:dyDescent="0.25">
      <c r="A10" s="4" t="s">
        <v>8</v>
      </c>
      <c r="B10" s="4" t="s">
        <v>9</v>
      </c>
      <c r="C10" s="4" t="s">
        <v>10</v>
      </c>
      <c r="D10" s="4" t="s">
        <v>16</v>
      </c>
      <c r="E10" s="4" t="s">
        <v>20</v>
      </c>
      <c r="F10" s="9" t="str">
        <f>"5053990167913"</f>
        <v>5053990167913</v>
      </c>
      <c r="G10" s="4">
        <v>2</v>
      </c>
      <c r="H10" s="4">
        <v>4</v>
      </c>
    </row>
    <row r="11" spans="1:8" x14ac:dyDescent="0.25">
      <c r="A11" s="4" t="s">
        <v>8</v>
      </c>
      <c r="B11" s="4" t="s">
        <v>9</v>
      </c>
      <c r="C11" s="4" t="s">
        <v>10</v>
      </c>
      <c r="D11" s="4" t="s">
        <v>16</v>
      </c>
      <c r="E11" s="4" t="s">
        <v>21</v>
      </c>
      <c r="F11" s="9" t="str">
        <f>"5053990183197"</f>
        <v>5053990183197</v>
      </c>
      <c r="G11" s="4">
        <v>1</v>
      </c>
      <c r="H11" s="4">
        <v>2</v>
      </c>
    </row>
    <row r="12" spans="1:8" x14ac:dyDescent="0.25">
      <c r="A12" s="4" t="s">
        <v>8</v>
      </c>
      <c r="B12" s="4" t="s">
        <v>9</v>
      </c>
      <c r="C12" s="4" t="s">
        <v>10</v>
      </c>
      <c r="D12" s="4" t="s">
        <v>22</v>
      </c>
      <c r="E12" s="4" t="s">
        <v>23</v>
      </c>
      <c r="F12" s="9" t="str">
        <f>"3229820181332"</f>
        <v>3229820181332</v>
      </c>
      <c r="G12" s="4">
        <v>3</v>
      </c>
      <c r="H12" s="4">
        <v>7</v>
      </c>
    </row>
    <row r="13" spans="1:8" x14ac:dyDescent="0.25">
      <c r="A13" s="4" t="s">
        <v>8</v>
      </c>
      <c r="B13" s="4" t="s">
        <v>9</v>
      </c>
      <c r="C13" s="4" t="s">
        <v>24</v>
      </c>
      <c r="D13" s="4" t="s">
        <v>25</v>
      </c>
      <c r="E13" s="4" t="s">
        <v>26</v>
      </c>
      <c r="F13" s="9" t="str">
        <f>"0000020996703"</f>
        <v>0000020996703</v>
      </c>
      <c r="G13" s="4">
        <v>2</v>
      </c>
      <c r="H13" s="4">
        <v>4</v>
      </c>
    </row>
    <row r="14" spans="1:8" x14ac:dyDescent="0.25">
      <c r="A14" s="4" t="s">
        <v>8</v>
      </c>
      <c r="B14" s="4" t="s">
        <v>9</v>
      </c>
      <c r="C14" s="4" t="s">
        <v>24</v>
      </c>
      <c r="D14" s="4" t="s">
        <v>25</v>
      </c>
      <c r="E14" s="4" t="s">
        <v>26</v>
      </c>
      <c r="F14" s="9" t="str">
        <f>"4335619196773"</f>
        <v>4335619196773</v>
      </c>
      <c r="G14" s="4">
        <v>1</v>
      </c>
      <c r="H14" s="4">
        <v>2</v>
      </c>
    </row>
    <row r="15" spans="1:8" x14ac:dyDescent="0.25">
      <c r="A15" s="4" t="s">
        <v>8</v>
      </c>
      <c r="B15" s="4" t="s">
        <v>27</v>
      </c>
      <c r="C15" s="4" t="s">
        <v>10</v>
      </c>
      <c r="D15" s="4" t="s">
        <v>28</v>
      </c>
      <c r="E15" s="4" t="s">
        <v>29</v>
      </c>
      <c r="F15" s="9" t="str">
        <f>"3038356802273"</f>
        <v>3038356802273</v>
      </c>
      <c r="G15" s="4">
        <v>10</v>
      </c>
      <c r="H15" s="4">
        <v>16</v>
      </c>
    </row>
    <row r="16" spans="1:8" x14ac:dyDescent="0.25">
      <c r="A16" s="4" t="s">
        <v>8</v>
      </c>
      <c r="B16" s="4" t="s">
        <v>27</v>
      </c>
      <c r="C16" s="4" t="s">
        <v>10</v>
      </c>
      <c r="D16" s="4" t="s">
        <v>28</v>
      </c>
      <c r="E16" s="4" t="s">
        <v>30</v>
      </c>
      <c r="F16" s="9" t="str">
        <f>"3038359913259"</f>
        <v>3038359913259</v>
      </c>
      <c r="G16" s="4">
        <v>15</v>
      </c>
      <c r="H16" s="4">
        <v>16</v>
      </c>
    </row>
    <row r="17" spans="1:8" x14ac:dyDescent="0.25">
      <c r="A17" s="4" t="s">
        <v>8</v>
      </c>
      <c r="B17" s="4" t="s">
        <v>27</v>
      </c>
      <c r="C17" s="4" t="s">
        <v>10</v>
      </c>
      <c r="D17" s="4" t="s">
        <v>28</v>
      </c>
      <c r="E17" s="4" t="s">
        <v>31</v>
      </c>
      <c r="F17" s="9" t="str">
        <f>"3038359911118"</f>
        <v>3038359911118</v>
      </c>
      <c r="G17" s="4">
        <v>12</v>
      </c>
      <c r="H17" s="4">
        <v>16</v>
      </c>
    </row>
    <row r="18" spans="1:8" x14ac:dyDescent="0.25">
      <c r="A18" s="4" t="s">
        <v>8</v>
      </c>
      <c r="B18" s="4" t="s">
        <v>27</v>
      </c>
      <c r="C18" s="4" t="s">
        <v>10</v>
      </c>
      <c r="D18" s="4" t="s">
        <v>28</v>
      </c>
      <c r="E18" s="4" t="s">
        <v>32</v>
      </c>
      <c r="F18" s="9" t="str">
        <f>"3038359911248"</f>
        <v>3038359911248</v>
      </c>
      <c r="G18" s="4">
        <v>8</v>
      </c>
      <c r="H18" s="4">
        <v>12</v>
      </c>
    </row>
    <row r="19" spans="1:8" x14ac:dyDescent="0.25">
      <c r="A19" s="4" t="s">
        <v>8</v>
      </c>
      <c r="B19" s="4" t="s">
        <v>27</v>
      </c>
      <c r="C19" s="4" t="s">
        <v>10</v>
      </c>
      <c r="D19" s="4" t="s">
        <v>28</v>
      </c>
      <c r="E19" s="4" t="s">
        <v>33</v>
      </c>
      <c r="F19" s="9" t="str">
        <f>"3038350013002"</f>
        <v>3038350013002</v>
      </c>
      <c r="G19" s="4">
        <v>5</v>
      </c>
      <c r="H19" s="4">
        <v>7</v>
      </c>
    </row>
    <row r="20" spans="1:8" x14ac:dyDescent="0.25">
      <c r="A20" s="4" t="s">
        <v>8</v>
      </c>
      <c r="B20" s="4" t="s">
        <v>27</v>
      </c>
      <c r="C20" s="4" t="s">
        <v>24</v>
      </c>
      <c r="D20" s="4" t="s">
        <v>25</v>
      </c>
      <c r="E20" s="4" t="s">
        <v>30</v>
      </c>
      <c r="F20" s="9" t="str">
        <f>"1394323928323"</f>
        <v>1394323928323</v>
      </c>
      <c r="G20" s="4">
        <v>3</v>
      </c>
      <c r="H20" s="4">
        <v>5</v>
      </c>
    </row>
    <row r="21" spans="1:8" x14ac:dyDescent="0.25">
      <c r="A21" s="4" t="s">
        <v>8</v>
      </c>
      <c r="B21" s="4" t="s">
        <v>27</v>
      </c>
      <c r="C21" s="4" t="s">
        <v>24</v>
      </c>
      <c r="D21" s="4" t="s">
        <v>25</v>
      </c>
      <c r="E21" s="4" t="s">
        <v>31</v>
      </c>
      <c r="F21" s="9" t="str">
        <f>"1594323932232"</f>
        <v>1594323932232</v>
      </c>
      <c r="G21" s="4">
        <v>18</v>
      </c>
      <c r="H21" s="4">
        <v>24</v>
      </c>
    </row>
    <row r="22" spans="1:8" x14ac:dyDescent="0.25">
      <c r="A22" s="4" t="s">
        <v>8</v>
      </c>
      <c r="B22" s="4" t="s">
        <v>27</v>
      </c>
      <c r="C22" s="4" t="s">
        <v>24</v>
      </c>
      <c r="D22" s="4" t="s">
        <v>25</v>
      </c>
      <c r="E22" s="4" t="s">
        <v>32</v>
      </c>
      <c r="F22" s="9" t="str">
        <f>"4393123932232"</f>
        <v>4393123932232</v>
      </c>
      <c r="G22" s="4">
        <v>17</v>
      </c>
      <c r="H22" s="4">
        <v>20</v>
      </c>
    </row>
    <row r="23" spans="1:8" x14ac:dyDescent="0.25">
      <c r="A23" s="4" t="s">
        <v>8</v>
      </c>
      <c r="B23" s="4" t="s">
        <v>27</v>
      </c>
      <c r="C23" s="4" t="s">
        <v>24</v>
      </c>
      <c r="D23" s="4" t="s">
        <v>25</v>
      </c>
      <c r="E23" s="4" t="s">
        <v>34</v>
      </c>
      <c r="F23" s="9" t="str">
        <f>"8327482789198"</f>
        <v>8327482789198</v>
      </c>
      <c r="G23" s="4">
        <v>15</v>
      </c>
      <c r="H23" s="4">
        <v>20</v>
      </c>
    </row>
    <row r="24" spans="1:8" x14ac:dyDescent="0.25">
      <c r="A24" s="4" t="s">
        <v>35</v>
      </c>
      <c r="B24" s="4" t="s">
        <v>36</v>
      </c>
      <c r="C24" s="4" t="s">
        <v>10</v>
      </c>
      <c r="D24" s="4" t="s">
        <v>37</v>
      </c>
      <c r="E24" s="4" t="s">
        <v>38</v>
      </c>
      <c r="F24" s="9" t="str">
        <f>"8710438105612"</f>
        <v>8710438105612</v>
      </c>
      <c r="G24" s="4">
        <v>2</v>
      </c>
      <c r="H24" s="4">
        <v>5</v>
      </c>
    </row>
    <row r="25" spans="1:8" x14ac:dyDescent="0.25">
      <c r="A25" s="4" t="s">
        <v>35</v>
      </c>
      <c r="B25" s="4" t="s">
        <v>36</v>
      </c>
      <c r="C25" s="4" t="s">
        <v>10</v>
      </c>
      <c r="D25" s="4" t="s">
        <v>37</v>
      </c>
      <c r="E25" s="4" t="s">
        <v>39</v>
      </c>
      <c r="F25" s="9" t="str">
        <f>"8710438121544"</f>
        <v>8710438121544</v>
      </c>
      <c r="G25" s="4">
        <v>5</v>
      </c>
      <c r="H25" s="4">
        <v>10</v>
      </c>
    </row>
    <row r="26" spans="1:8" x14ac:dyDescent="0.25">
      <c r="A26" s="4" t="s">
        <v>35</v>
      </c>
      <c r="B26" s="4" t="s">
        <v>40</v>
      </c>
      <c r="C26" s="4" t="s">
        <v>41</v>
      </c>
      <c r="D26" s="4" t="s">
        <v>42</v>
      </c>
      <c r="E26" s="4" t="s">
        <v>43</v>
      </c>
      <c r="F26" s="9" t="str">
        <f>"1056423136538"</f>
        <v>1056423136538</v>
      </c>
      <c r="G26" s="4">
        <v>4</v>
      </c>
      <c r="H26" s="4">
        <v>12</v>
      </c>
    </row>
    <row r="27" spans="1:8" x14ac:dyDescent="0.25">
      <c r="A27" s="4" t="s">
        <v>35</v>
      </c>
      <c r="B27" s="4" t="s">
        <v>40</v>
      </c>
      <c r="C27" s="4" t="s">
        <v>41</v>
      </c>
      <c r="D27" s="4" t="s">
        <v>42</v>
      </c>
      <c r="E27" s="4" t="s">
        <v>44</v>
      </c>
      <c r="F27" s="9" t="str">
        <f>"1056489123659"</f>
        <v>1056489123659</v>
      </c>
      <c r="G27" s="4">
        <v>5</v>
      </c>
      <c r="H27" s="4">
        <v>15</v>
      </c>
    </row>
    <row r="28" spans="1:8" x14ac:dyDescent="0.25">
      <c r="A28" s="4" t="s">
        <v>35</v>
      </c>
      <c r="B28" s="4" t="s">
        <v>40</v>
      </c>
      <c r="C28" s="4" t="s">
        <v>41</v>
      </c>
      <c r="D28" s="4" t="s">
        <v>42</v>
      </c>
      <c r="E28" s="4" t="s">
        <v>45</v>
      </c>
      <c r="F28" s="9" t="str">
        <f>"1056349727248"</f>
        <v>1056349727248</v>
      </c>
      <c r="G28" s="4">
        <v>6</v>
      </c>
      <c r="H28" s="4">
        <v>17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A7078-F1F8-4D26-A3F4-336566A48272}">
  <dimension ref="C2:D8"/>
  <sheetViews>
    <sheetView showGridLines="0" workbookViewId="0">
      <selection activeCell="G11" sqref="G11"/>
    </sheetView>
  </sheetViews>
  <sheetFormatPr baseColWidth="10" defaultRowHeight="15" x14ac:dyDescent="0.25"/>
  <cols>
    <col min="3" max="3" width="23.85546875" bestFit="1" customWidth="1"/>
    <col min="4" max="4" width="16.85546875" bestFit="1" customWidth="1"/>
  </cols>
  <sheetData>
    <row r="2" spans="3:4" ht="15.75" thickBot="1" x14ac:dyDescent="0.3"/>
    <row r="3" spans="3:4" ht="15.75" thickBot="1" x14ac:dyDescent="0.3">
      <c r="C3" s="5" t="s">
        <v>1</v>
      </c>
      <c r="D3" s="5" t="s">
        <v>2</v>
      </c>
    </row>
    <row r="4" spans="3:4" x14ac:dyDescent="0.25">
      <c r="C4" t="str" cm="1">
        <f t="array" ref="C4:C8">_xlfn.VSTACK("Tous",_xlfn._xlws.SORT(_xlfn.UNIQUE(tData[RAYON])))</f>
        <v>Tous</v>
      </c>
      <c r="D4" t="str" cm="1">
        <f t="array" ref="D4:D7">_xlfn.VSTACK("Tous",_xlfn._xlws.SORT(_xlfn.UNIQUE(tData[TYPE DE MARQUE])))</f>
        <v>Tous</v>
      </c>
    </row>
    <row r="5" spans="3:4" x14ac:dyDescent="0.25">
      <c r="C5" t="str">
        <v>CHIPS</v>
      </c>
      <c r="D5" t="str">
        <v>DISTRIBUTEUR</v>
      </c>
    </row>
    <row r="6" spans="3:4" x14ac:dyDescent="0.25">
      <c r="C6" t="str">
        <v>FECULENTS</v>
      </c>
      <c r="D6" t="str">
        <v>DISTRIBUTEURS</v>
      </c>
    </row>
    <row r="7" spans="3:4" x14ac:dyDescent="0.25">
      <c r="C7" t="str">
        <v>PLATS &amp; TARTES SURGELES</v>
      </c>
      <c r="D7" t="str">
        <v>NATIONALE</v>
      </c>
    </row>
    <row r="8" spans="3:4" x14ac:dyDescent="0.25">
      <c r="C8" t="str">
        <v>SURGELES LEGUMES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0890D-051A-45E7-B2B8-BB03FED00C2C}">
  <dimension ref="B1:I40"/>
  <sheetViews>
    <sheetView showGridLines="0" tabSelected="1" workbookViewId="0">
      <selection activeCell="G12" sqref="G12"/>
    </sheetView>
  </sheetViews>
  <sheetFormatPr baseColWidth="10" defaultRowHeight="15" x14ac:dyDescent="0.25"/>
  <cols>
    <col min="3" max="3" width="23.85546875" bestFit="1" customWidth="1"/>
    <col min="4" max="4" width="16.85546875" bestFit="1" customWidth="1"/>
    <col min="5" max="5" width="21.5703125" bestFit="1" customWidth="1"/>
    <col min="6" max="6" width="20.85546875" bestFit="1" customWidth="1"/>
    <col min="7" max="7" width="14" style="8" bestFit="1" customWidth="1"/>
    <col min="8" max="8" width="15" bestFit="1" customWidth="1"/>
    <col min="9" max="9" width="16.42578125" bestFit="1" customWidth="1"/>
    <col min="16" max="16" width="15.5703125" bestFit="1" customWidth="1"/>
  </cols>
  <sheetData>
    <row r="1" spans="2:9" ht="15.75" thickBot="1" x14ac:dyDescent="0.3"/>
    <row r="2" spans="2:9" ht="15.75" thickBot="1" x14ac:dyDescent="0.3">
      <c r="C2" s="6" t="s">
        <v>1</v>
      </c>
      <c r="D2" s="6" t="s">
        <v>2</v>
      </c>
    </row>
    <row r="3" spans="2:9" x14ac:dyDescent="0.25">
      <c r="C3" s="7" t="s">
        <v>64</v>
      </c>
      <c r="D3" s="7" t="s">
        <v>64</v>
      </c>
    </row>
    <row r="4" spans="2:9" ht="15.75" thickBot="1" x14ac:dyDescent="0.3">
      <c r="G4" s="10"/>
    </row>
    <row r="5" spans="2:9" ht="15.75" thickBot="1" x14ac:dyDescent="0.3"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11" t="s">
        <v>5</v>
      </c>
      <c r="H5" s="5" t="s">
        <v>6</v>
      </c>
      <c r="I5" s="5" t="s">
        <v>7</v>
      </c>
    </row>
    <row r="6" spans="2:9" x14ac:dyDescent="0.25">
      <c r="B6" t="str" cm="1">
        <f t="array" ref="B6:I30">_xlfn._xlws.FILTER(tData[],_xlfn.BYROW((_xlfn.HSTACK(tData[RAYON],tData[TYPE DE MARQUE])=_xlfn.HSTACK(C3,D3)) + (_xlfn.HSTACK(C3,D3)="Tous"),_xleta.AND),"Aucune donnée")</f>
        <v>EPICERIE</v>
      </c>
      <c r="C6" t="str">
        <v>CHIPS</v>
      </c>
      <c r="D6" t="str">
        <v>NATIONALE</v>
      </c>
      <c r="E6" t="str">
        <v>LAYS</v>
      </c>
      <c r="F6" t="str">
        <v>CHIPS POULET</v>
      </c>
      <c r="G6" s="10" t="str">
        <v>3168930168195</v>
      </c>
      <c r="H6">
        <v>3</v>
      </c>
      <c r="I6">
        <v>9</v>
      </c>
    </row>
    <row r="7" spans="2:9" x14ac:dyDescent="0.25">
      <c r="B7" t="str">
        <v>EPICERIE</v>
      </c>
      <c r="C7" t="str">
        <v>CHIPS</v>
      </c>
      <c r="D7" t="str">
        <v>NATIONALE</v>
      </c>
      <c r="E7" t="str">
        <v>LAYS</v>
      </c>
      <c r="F7" t="str">
        <v>CHIPS BARBECUE</v>
      </c>
      <c r="G7" s="10" t="str">
        <v>3168930168225</v>
      </c>
      <c r="H7">
        <v>4</v>
      </c>
      <c r="I7">
        <v>10</v>
      </c>
    </row>
    <row r="8" spans="2:9" x14ac:dyDescent="0.25">
      <c r="B8" t="str">
        <v>EPICERIE</v>
      </c>
      <c r="C8" t="str">
        <v>CHIPS</v>
      </c>
      <c r="D8" t="str">
        <v>NATIONALE</v>
      </c>
      <c r="E8" t="str">
        <v xml:space="preserve">LAYS </v>
      </c>
      <c r="F8" t="str">
        <v>CHIPS NATURE</v>
      </c>
      <c r="G8" s="10" t="str">
        <v>3168930168041</v>
      </c>
      <c r="H8">
        <v>6</v>
      </c>
      <c r="I8">
        <v>15</v>
      </c>
    </row>
    <row r="9" spans="2:9" x14ac:dyDescent="0.25">
      <c r="B9" t="str">
        <v>EPICERIE</v>
      </c>
      <c r="C9" t="str">
        <v>CHIPS</v>
      </c>
      <c r="D9" t="str">
        <v>NATIONALE</v>
      </c>
      <c r="E9" t="str">
        <v>PRINGLES</v>
      </c>
      <c r="F9" t="str">
        <v>TUILE CHIPS BARBECUE</v>
      </c>
      <c r="G9" s="10" t="str">
        <v>5053990167807</v>
      </c>
      <c r="H9">
        <v>3</v>
      </c>
      <c r="I9">
        <v>5</v>
      </c>
    </row>
    <row r="10" spans="2:9" x14ac:dyDescent="0.25">
      <c r="B10" t="str">
        <v>EPICERIE</v>
      </c>
      <c r="C10" t="str">
        <v>CHIPS</v>
      </c>
      <c r="D10" t="str">
        <v>NATIONALE</v>
      </c>
      <c r="E10" t="str">
        <v>PRINGLES</v>
      </c>
      <c r="F10" t="str">
        <v>TUILE CHIPS VINAIGRE</v>
      </c>
      <c r="G10" s="10" t="str">
        <v>5053990167845</v>
      </c>
      <c r="H10">
        <v>5</v>
      </c>
      <c r="I10">
        <v>15</v>
      </c>
    </row>
    <row r="11" spans="2:9" x14ac:dyDescent="0.25">
      <c r="B11" t="str">
        <v>EPICERIE</v>
      </c>
      <c r="C11" t="str">
        <v>CHIPS</v>
      </c>
      <c r="D11" t="str">
        <v>NATIONALE</v>
      </c>
      <c r="E11" t="str">
        <v>PRINGLES</v>
      </c>
      <c r="F11" t="str">
        <v>TUILE CHIPS CHEDDAR</v>
      </c>
      <c r="G11" s="10" t="str">
        <v>5053990167883</v>
      </c>
      <c r="H11">
        <v>6</v>
      </c>
      <c r="I11">
        <v>17</v>
      </c>
    </row>
    <row r="12" spans="2:9" x14ac:dyDescent="0.25">
      <c r="B12" t="str">
        <v>EPICERIE</v>
      </c>
      <c r="C12" t="str">
        <v>CHIPS</v>
      </c>
      <c r="D12" t="str">
        <v>NATIONALE</v>
      </c>
      <c r="E12" t="str">
        <v>PRINGLES</v>
      </c>
      <c r="F12" t="str">
        <v>TUILET CHIPS POULET</v>
      </c>
      <c r="G12" s="10" t="str">
        <v>5053990167913</v>
      </c>
      <c r="H12">
        <v>2</v>
      </c>
      <c r="I12">
        <v>4</v>
      </c>
    </row>
    <row r="13" spans="2:9" x14ac:dyDescent="0.25">
      <c r="B13" t="str">
        <v>EPICERIE</v>
      </c>
      <c r="C13" t="str">
        <v>CHIPS</v>
      </c>
      <c r="D13" t="str">
        <v>NATIONALE</v>
      </c>
      <c r="E13" t="str">
        <v>PRINGLES</v>
      </c>
      <c r="F13" t="str">
        <v>CHIPS PAPRIKA</v>
      </c>
      <c r="G13" s="10" t="str">
        <v>5053990183197</v>
      </c>
      <c r="H13">
        <v>1</v>
      </c>
      <c r="I13">
        <v>2</v>
      </c>
    </row>
    <row r="14" spans="2:9" x14ac:dyDescent="0.25">
      <c r="B14" t="str">
        <v>EPICERIE</v>
      </c>
      <c r="C14" t="str">
        <v>CHIPS</v>
      </c>
      <c r="D14" t="str">
        <v>NATIONALE</v>
      </c>
      <c r="E14" t="str">
        <v xml:space="preserve">TANOSHI </v>
      </c>
      <c r="F14" t="str">
        <v>CHIPS JAPON</v>
      </c>
      <c r="G14" s="10" t="str">
        <v>3229820181332</v>
      </c>
      <c r="H14">
        <v>3</v>
      </c>
      <c r="I14">
        <v>7</v>
      </c>
    </row>
    <row r="15" spans="2:9" x14ac:dyDescent="0.25">
      <c r="B15" t="str">
        <v>EPICERIE</v>
      </c>
      <c r="C15" t="str">
        <v>CHIPS</v>
      </c>
      <c r="D15" t="str">
        <v>DISTRIBUTEUR</v>
      </c>
      <c r="E15" t="str">
        <v>CARREFOUR CLASSIC</v>
      </c>
      <c r="F15" t="str">
        <v>CACAHUETE BACON</v>
      </c>
      <c r="G15" s="10" t="str">
        <v>0000020996703</v>
      </c>
      <c r="H15">
        <v>2</v>
      </c>
      <c r="I15">
        <v>4</v>
      </c>
    </row>
    <row r="16" spans="2:9" x14ac:dyDescent="0.25">
      <c r="B16" t="str">
        <v>EPICERIE</v>
      </c>
      <c r="C16" t="str">
        <v>CHIPS</v>
      </c>
      <c r="D16" t="str">
        <v>DISTRIBUTEUR</v>
      </c>
      <c r="E16" t="str">
        <v>CARREFOUR CLASSIC</v>
      </c>
      <c r="F16" t="str">
        <v>CACAHUETE BACON</v>
      </c>
      <c r="G16" s="10" t="str">
        <v>4335619196773</v>
      </c>
      <c r="H16">
        <v>1</v>
      </c>
      <c r="I16">
        <v>2</v>
      </c>
    </row>
    <row r="17" spans="2:9" x14ac:dyDescent="0.25">
      <c r="B17" t="str">
        <v>EPICERIE</v>
      </c>
      <c r="C17" t="str">
        <v>FECULENTS</v>
      </c>
      <c r="D17" t="str">
        <v>NATIONALE</v>
      </c>
      <c r="E17" t="str">
        <v>PANZANI</v>
      </c>
      <c r="F17" t="str">
        <v>PATES 500G</v>
      </c>
      <c r="G17" s="10" t="str">
        <v>3038356802273</v>
      </c>
      <c r="H17">
        <v>10</v>
      </c>
      <c r="I17">
        <v>16</v>
      </c>
    </row>
    <row r="18" spans="2:9" x14ac:dyDescent="0.25">
      <c r="B18" t="str">
        <v>EPICERIE</v>
      </c>
      <c r="C18" t="str">
        <v>FECULENTS</v>
      </c>
      <c r="D18" t="str">
        <v>NATIONALE</v>
      </c>
      <c r="E18" t="str">
        <v>PANZANI</v>
      </c>
      <c r="F18" t="str">
        <v>RIGATONI 500G</v>
      </c>
      <c r="G18" s="10" t="str">
        <v>3038359913259</v>
      </c>
      <c r="H18">
        <v>15</v>
      </c>
      <c r="I18">
        <v>16</v>
      </c>
    </row>
    <row r="19" spans="2:9" x14ac:dyDescent="0.25">
      <c r="B19" t="str">
        <v>EPICERIE</v>
      </c>
      <c r="C19" t="str">
        <v>FECULENTS</v>
      </c>
      <c r="D19" t="str">
        <v>NATIONALE</v>
      </c>
      <c r="E19" t="str">
        <v>PANZANI</v>
      </c>
      <c r="F19" t="str">
        <v>COQUILLETTES 800G</v>
      </c>
      <c r="G19" s="10" t="str">
        <v>3038359911118</v>
      </c>
      <c r="H19">
        <v>12</v>
      </c>
      <c r="I19">
        <v>16</v>
      </c>
    </row>
    <row r="20" spans="2:9" x14ac:dyDescent="0.25">
      <c r="B20" t="str">
        <v>EPICERIE</v>
      </c>
      <c r="C20" t="str">
        <v>FECULENTS</v>
      </c>
      <c r="D20" t="str">
        <v>NATIONALE</v>
      </c>
      <c r="E20" t="str">
        <v>PANZANI</v>
      </c>
      <c r="F20" t="str">
        <v>FUSILLI 500G</v>
      </c>
      <c r="G20" s="10" t="str">
        <v>3038359911248</v>
      </c>
      <c r="H20">
        <v>8</v>
      </c>
      <c r="I20">
        <v>12</v>
      </c>
    </row>
    <row r="21" spans="2:9" x14ac:dyDescent="0.25">
      <c r="B21" t="str">
        <v>EPICERIE</v>
      </c>
      <c r="C21" t="str">
        <v>FECULENTS</v>
      </c>
      <c r="D21" t="str">
        <v>NATIONALE</v>
      </c>
      <c r="E21" t="str">
        <v>PANZANI</v>
      </c>
      <c r="F21" t="str">
        <v>COQUILLETTES 500G</v>
      </c>
      <c r="G21" s="10" t="str">
        <v>3038350013002</v>
      </c>
      <c r="H21">
        <v>5</v>
      </c>
      <c r="I21">
        <v>7</v>
      </c>
    </row>
    <row r="22" spans="2:9" x14ac:dyDescent="0.25">
      <c r="B22" t="str">
        <v>EPICERIE</v>
      </c>
      <c r="C22" t="str">
        <v>FECULENTS</v>
      </c>
      <c r="D22" t="str">
        <v>DISTRIBUTEUR</v>
      </c>
      <c r="E22" t="str">
        <v>CARREFOUR CLASSIC</v>
      </c>
      <c r="F22" t="str">
        <v>RIGATONI 500G</v>
      </c>
      <c r="G22" s="10" t="str">
        <v>1394323928323</v>
      </c>
      <c r="H22">
        <v>3</v>
      </c>
      <c r="I22">
        <v>5</v>
      </c>
    </row>
    <row r="23" spans="2:9" x14ac:dyDescent="0.25">
      <c r="B23" t="str">
        <v>EPICERIE</v>
      </c>
      <c r="C23" t="str">
        <v>FECULENTS</v>
      </c>
      <c r="D23" t="str">
        <v>DISTRIBUTEUR</v>
      </c>
      <c r="E23" t="str">
        <v>CARREFOUR CLASSIC</v>
      </c>
      <c r="F23" t="str">
        <v>COQUILLETTES 800G</v>
      </c>
      <c r="G23" s="10" t="str">
        <v>1594323932232</v>
      </c>
      <c r="H23">
        <v>18</v>
      </c>
      <c r="I23">
        <v>24</v>
      </c>
    </row>
    <row r="24" spans="2:9" x14ac:dyDescent="0.25">
      <c r="B24" t="str">
        <v>EPICERIE</v>
      </c>
      <c r="C24" t="str">
        <v>FECULENTS</v>
      </c>
      <c r="D24" t="str">
        <v>DISTRIBUTEUR</v>
      </c>
      <c r="E24" t="str">
        <v>CARREFOUR CLASSIC</v>
      </c>
      <c r="F24" t="str">
        <v>FUSILLI 500G</v>
      </c>
      <c r="G24" s="10" t="str">
        <v>4393123932232</v>
      </c>
      <c r="H24">
        <v>17</v>
      </c>
      <c r="I24">
        <v>20</v>
      </c>
    </row>
    <row r="25" spans="2:9" x14ac:dyDescent="0.25">
      <c r="B25" t="str">
        <v>EPICERIE</v>
      </c>
      <c r="C25" t="str">
        <v>FECULENTS</v>
      </c>
      <c r="D25" t="str">
        <v>DISTRIBUTEUR</v>
      </c>
      <c r="E25" t="str">
        <v>CARREFOUR CLASSIC</v>
      </c>
      <c r="F25" t="str">
        <v>PATES 300G</v>
      </c>
      <c r="G25" s="10" t="str">
        <v>8327482789198</v>
      </c>
      <c r="H25">
        <v>15</v>
      </c>
      <c r="I25">
        <v>20</v>
      </c>
    </row>
    <row r="26" spans="2:9" x14ac:dyDescent="0.25">
      <c r="B26" t="str">
        <v>SURGELES</v>
      </c>
      <c r="C26" t="str">
        <v>PLATS &amp; TARTES SURGELES</v>
      </c>
      <c r="D26" t="str">
        <v>NATIONALE</v>
      </c>
      <c r="E26" t="str">
        <v>MCCAIN</v>
      </c>
      <c r="F26" t="str">
        <v>ORIGINAL BUNS</v>
      </c>
      <c r="G26" s="10" t="str">
        <v>8710438105612</v>
      </c>
      <c r="H26">
        <v>2</v>
      </c>
      <c r="I26">
        <v>5</v>
      </c>
    </row>
    <row r="27" spans="2:9" x14ac:dyDescent="0.25">
      <c r="B27" t="str">
        <v>SURGELES</v>
      </c>
      <c r="C27" t="str">
        <v>PLATS &amp; TARTES SURGELES</v>
      </c>
      <c r="D27" t="str">
        <v>NATIONALE</v>
      </c>
      <c r="E27" t="str">
        <v>MCCAIN</v>
      </c>
      <c r="F27" t="str">
        <v>NACHO CHEESE</v>
      </c>
      <c r="G27" s="10" t="str">
        <v>8710438121544</v>
      </c>
      <c r="H27">
        <v>5</v>
      </c>
      <c r="I27">
        <v>10</v>
      </c>
    </row>
    <row r="28" spans="2:9" x14ac:dyDescent="0.25">
      <c r="B28" t="str">
        <v>SURGELES</v>
      </c>
      <c r="C28" t="str">
        <v>SURGELES LEGUMES</v>
      </c>
      <c r="D28" t="str">
        <v>DISTRIBUTEURS</v>
      </c>
      <c r="E28" t="str">
        <v>CARREFOUR SELECTION</v>
      </c>
      <c r="F28" t="str">
        <v>POELEE LEGUMES</v>
      </c>
      <c r="G28" s="10" t="str">
        <v>1056423136538</v>
      </c>
      <c r="H28">
        <v>4</v>
      </c>
      <c r="I28">
        <v>12</v>
      </c>
    </row>
    <row r="29" spans="2:9" x14ac:dyDescent="0.25">
      <c r="B29" t="str">
        <v>SURGELES</v>
      </c>
      <c r="C29" t="str">
        <v>SURGELES LEGUMES</v>
      </c>
      <c r="D29" t="str">
        <v>DISTRIBUTEURS</v>
      </c>
      <c r="E29" t="str">
        <v>CARREFOUR SELECTION</v>
      </c>
      <c r="F29" t="str">
        <v>POELEE PAYSANNE</v>
      </c>
      <c r="G29" s="10" t="str">
        <v>1056489123659</v>
      </c>
      <c r="H29">
        <v>5</v>
      </c>
      <c r="I29">
        <v>15</v>
      </c>
    </row>
    <row r="30" spans="2:9" x14ac:dyDescent="0.25">
      <c r="B30" t="str">
        <v>SURGELES</v>
      </c>
      <c r="C30" t="str">
        <v>SURGELES LEGUMES</v>
      </c>
      <c r="D30" t="str">
        <v>DISTRIBUTEURS</v>
      </c>
      <c r="E30" t="str">
        <v>CARREFOUR SELECTION</v>
      </c>
      <c r="F30" t="str">
        <v>POELEE THAILANDAISE</v>
      </c>
      <c r="G30" s="10" t="str">
        <v>1056349727248</v>
      </c>
      <c r="H30">
        <v>6</v>
      </c>
      <c r="I30">
        <v>17</v>
      </c>
    </row>
    <row r="31" spans="2:9" x14ac:dyDescent="0.25">
      <c r="G31" s="10"/>
    </row>
    <row r="32" spans="2:9" x14ac:dyDescent="0.25">
      <c r="G32" s="10"/>
    </row>
    <row r="33" spans="7:7" x14ac:dyDescent="0.25">
      <c r="G33" s="10"/>
    </row>
    <row r="34" spans="7:7" x14ac:dyDescent="0.25">
      <c r="G34" s="10"/>
    </row>
    <row r="35" spans="7:7" x14ac:dyDescent="0.25">
      <c r="G35" s="10"/>
    </row>
    <row r="36" spans="7:7" x14ac:dyDescent="0.25">
      <c r="G36" s="10"/>
    </row>
    <row r="37" spans="7:7" x14ac:dyDescent="0.25">
      <c r="G37" s="10"/>
    </row>
    <row r="38" spans="7:7" x14ac:dyDescent="0.25">
      <c r="G38" s="10"/>
    </row>
    <row r="39" spans="7:7" x14ac:dyDescent="0.25">
      <c r="G39" s="10"/>
    </row>
    <row r="40" spans="7:7" x14ac:dyDescent="0.25">
      <c r="G40" s="1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582E65C-163C-4B23-912C-47A455500169}">
          <x14:formula1>
            <xm:f>_xlfn.ANCHORARRAY(Listes!$C$4)</xm:f>
          </x14:formula1>
          <xm:sqref>C3</xm:sqref>
        </x14:dataValidation>
        <x14:dataValidation type="list" allowBlank="1" showInputMessage="1" showErrorMessage="1" xr:uid="{3CB04127-E89E-4118-9697-1D2E8EF04469}">
          <x14:formula1>
            <xm:f>_xlfn.ANCHORARRAY(Listes!$D$4)</xm:f>
          </x14:formula1>
          <xm:sqref>D3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A9644-E4A5-4CE9-A3B5-8BFDD72FD5C7}">
  <dimension ref="A1:A22"/>
  <sheetViews>
    <sheetView workbookViewId="0">
      <selection activeCell="D16" sqref="D16"/>
    </sheetView>
  </sheetViews>
  <sheetFormatPr baseColWidth="10" defaultColWidth="9.140625" defaultRowHeight="15" x14ac:dyDescent="0.25"/>
  <cols>
    <col min="1" max="1" width="37.5703125" bestFit="1" customWidth="1"/>
  </cols>
  <sheetData>
    <row r="1" spans="1:1" x14ac:dyDescent="0.25">
      <c r="A1" s="3" t="s">
        <v>40</v>
      </c>
    </row>
    <row r="2" spans="1:1" x14ac:dyDescent="0.25">
      <c r="A2" s="1" t="s">
        <v>46</v>
      </c>
    </row>
    <row r="3" spans="1:1" x14ac:dyDescent="0.25">
      <c r="A3" s="1" t="s">
        <v>36</v>
      </c>
    </row>
    <row r="4" spans="1:1" x14ac:dyDescent="0.25">
      <c r="A4" s="1" t="s">
        <v>27</v>
      </c>
    </row>
    <row r="5" spans="1:1" x14ac:dyDescent="0.25">
      <c r="A5" s="1" t="s">
        <v>47</v>
      </c>
    </row>
    <row r="6" spans="1:1" x14ac:dyDescent="0.25">
      <c r="A6" s="1" t="s">
        <v>48</v>
      </c>
    </row>
    <row r="7" spans="1:1" x14ac:dyDescent="0.25">
      <c r="A7" s="1" t="s">
        <v>49</v>
      </c>
    </row>
    <row r="8" spans="1:1" x14ac:dyDescent="0.25">
      <c r="A8" s="1" t="s">
        <v>50</v>
      </c>
    </row>
    <row r="9" spans="1:1" x14ac:dyDescent="0.25">
      <c r="A9" s="1" t="s">
        <v>51</v>
      </c>
    </row>
    <row r="10" spans="1:1" x14ac:dyDescent="0.25">
      <c r="A10" s="1" t="s">
        <v>52</v>
      </c>
    </row>
    <row r="11" spans="1:1" x14ac:dyDescent="0.25">
      <c r="A11" s="1" t="s">
        <v>53</v>
      </c>
    </row>
    <row r="12" spans="1:1" x14ac:dyDescent="0.25">
      <c r="A12" s="1" t="s">
        <v>54</v>
      </c>
    </row>
    <row r="13" spans="1:1" x14ac:dyDescent="0.25">
      <c r="A13" s="1" t="s">
        <v>55</v>
      </c>
    </row>
    <row r="14" spans="1:1" x14ac:dyDescent="0.25">
      <c r="A14" s="1" t="s">
        <v>56</v>
      </c>
    </row>
    <row r="15" spans="1:1" x14ac:dyDescent="0.25">
      <c r="A15" s="1" t="s">
        <v>57</v>
      </c>
    </row>
    <row r="16" spans="1:1" x14ac:dyDescent="0.25">
      <c r="A16" s="1" t="s">
        <v>58</v>
      </c>
    </row>
    <row r="17" spans="1:1" x14ac:dyDescent="0.25">
      <c r="A17" s="1" t="s">
        <v>9</v>
      </c>
    </row>
    <row r="18" spans="1:1" x14ac:dyDescent="0.25">
      <c r="A18" s="1" t="s">
        <v>59</v>
      </c>
    </row>
    <row r="19" spans="1:1" x14ac:dyDescent="0.25">
      <c r="A19" s="1" t="s">
        <v>60</v>
      </c>
    </row>
    <row r="20" spans="1:1" x14ac:dyDescent="0.25">
      <c r="A20" s="1" t="s">
        <v>61</v>
      </c>
    </row>
    <row r="21" spans="1:1" x14ac:dyDescent="0.25">
      <c r="A21" s="1" t="s">
        <v>62</v>
      </c>
    </row>
    <row r="22" spans="1:1" x14ac:dyDescent="0.25">
      <c r="A22" s="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Listes</vt:lpstr>
      <vt:lpstr>Analyse</vt:lpstr>
      <vt:lpstr>Liste déroulante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JF L</dc:creator>
  <cp:keywords/>
  <dc:description/>
  <cp:lastModifiedBy>JFL</cp:lastModifiedBy>
  <cp:revision/>
  <dcterms:created xsi:type="dcterms:W3CDTF">2025-10-03T22:18:46Z</dcterms:created>
  <dcterms:modified xsi:type="dcterms:W3CDTF">2025-10-04T12:07:02Z</dcterms:modified>
  <cp:category/>
  <cp:contentStatus/>
</cp:coreProperties>
</file>