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980" windowHeight="8970" activeTab="1"/>
  </bookViews>
  <sheets>
    <sheet name="factures eau 2015 et 2016" sheetId="5" r:id="rId1"/>
    <sheet name="factures eau 2015" sheetId="6" r:id="rId2"/>
  </sheets>
  <definedNames>
    <definedName name="_xlnm.Print_Area" localSheetId="1">'factures eau 2015'!$A$1:$F$35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6" l="1"/>
  <c r="C3" i="6"/>
  <c r="D35" i="6"/>
  <c r="A1" i="6" l="1"/>
  <c r="F3" i="6"/>
  <c r="C33" i="6"/>
  <c r="F33" i="6" s="1"/>
  <c r="C32" i="6"/>
  <c r="H32" i="6" s="1"/>
  <c r="C31" i="6"/>
  <c r="F31" i="6" s="1"/>
  <c r="C30" i="6"/>
  <c r="H30" i="6" s="1"/>
  <c r="C29" i="6"/>
  <c r="F29" i="6" s="1"/>
  <c r="C28" i="6"/>
  <c r="H28" i="6" s="1"/>
  <c r="C27" i="6"/>
  <c r="F27" i="6" s="1"/>
  <c r="C26" i="6"/>
  <c r="H26" i="6" s="1"/>
  <c r="C25" i="6"/>
  <c r="F25" i="6" s="1"/>
  <c r="C24" i="6"/>
  <c r="H24" i="6" s="1"/>
  <c r="C23" i="6"/>
  <c r="F23" i="6" s="1"/>
  <c r="C22" i="6"/>
  <c r="H22" i="6" s="1"/>
  <c r="C21" i="6"/>
  <c r="F21" i="6" s="1"/>
  <c r="C20" i="6"/>
  <c r="H20" i="6" s="1"/>
  <c r="C19" i="6"/>
  <c r="F19" i="6" s="1"/>
  <c r="C18" i="6"/>
  <c r="H18" i="6" s="1"/>
  <c r="C17" i="6"/>
  <c r="F17" i="6" s="1"/>
  <c r="C16" i="6"/>
  <c r="H16" i="6" s="1"/>
  <c r="C15" i="6"/>
  <c r="F15" i="6" s="1"/>
  <c r="C14" i="6"/>
  <c r="H14" i="6" s="1"/>
  <c r="C13" i="6"/>
  <c r="F13" i="6" s="1"/>
  <c r="C12" i="6"/>
  <c r="H12" i="6" s="1"/>
  <c r="C11" i="6"/>
  <c r="F11" i="6" s="1"/>
  <c r="C10" i="6"/>
  <c r="H10" i="6" s="1"/>
  <c r="C9" i="6"/>
  <c r="F9" i="6" s="1"/>
  <c r="C8" i="6"/>
  <c r="F8" i="6" s="1"/>
  <c r="C7" i="6"/>
  <c r="F7" i="6" s="1"/>
  <c r="C6" i="6"/>
  <c r="H6" i="6" s="1"/>
  <c r="C5" i="6"/>
  <c r="H5" i="6" s="1"/>
  <c r="C4" i="6"/>
  <c r="F4" i="6" s="1"/>
  <c r="H7" i="6"/>
  <c r="H8" i="6"/>
  <c r="H9" i="6"/>
  <c r="H11" i="6"/>
  <c r="H13" i="6"/>
  <c r="H15" i="6"/>
  <c r="H17" i="6"/>
  <c r="H19" i="6"/>
  <c r="H21" i="6"/>
  <c r="H23" i="6"/>
  <c r="H25" i="6"/>
  <c r="H27" i="6"/>
  <c r="H29" i="6"/>
  <c r="H31" i="6"/>
  <c r="H33" i="6"/>
  <c r="F12" i="6" l="1"/>
  <c r="F16" i="6"/>
  <c r="F20" i="6"/>
  <c r="F24" i="6"/>
  <c r="F28" i="6"/>
  <c r="F32" i="6"/>
  <c r="F5" i="6"/>
  <c r="H4" i="6"/>
  <c r="C35" i="6"/>
  <c r="F6" i="6"/>
  <c r="F10" i="6"/>
  <c r="F14" i="6"/>
  <c r="F18" i="6"/>
  <c r="F22" i="6"/>
  <c r="F26" i="6"/>
  <c r="F30" i="6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69" i="5" l="1"/>
  <c r="I69" i="5"/>
  <c r="E33" i="5"/>
  <c r="E46" i="5" s="1"/>
  <c r="D4" i="5" l="1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" i="5"/>
  <c r="C33" i="5"/>
  <c r="F34" i="5"/>
  <c r="F47" i="5" s="1"/>
  <c r="F69" i="5" s="1"/>
</calcChain>
</file>

<file path=xl/sharedStrings.xml><?xml version="1.0" encoding="utf-8"?>
<sst xmlns="http://schemas.openxmlformats.org/spreadsheetml/2006/main" count="93" uniqueCount="53">
  <si>
    <t>LOTS</t>
  </si>
  <si>
    <t>ALVES</t>
  </si>
  <si>
    <t>JOURDAN</t>
  </si>
  <si>
    <t>SCHMITT</t>
  </si>
  <si>
    <t>LETELLIER/RAMPON</t>
  </si>
  <si>
    <t>SCI CLEA/ M. LEBLANC</t>
  </si>
  <si>
    <t>MARRET</t>
  </si>
  <si>
    <t>MICHELET/MOUREZ</t>
  </si>
  <si>
    <t>KISSEL</t>
  </si>
  <si>
    <t>SCI LUJUCE</t>
  </si>
  <si>
    <t>SCI ROSETIMMO</t>
  </si>
  <si>
    <t>M. TALEC</t>
  </si>
  <si>
    <t>LECARDEZ</t>
  </si>
  <si>
    <t>DAUTREME</t>
  </si>
  <si>
    <t>GIRAULT/JUSSERAND</t>
  </si>
  <si>
    <t>VINCENT</t>
  </si>
  <si>
    <t>ADAM</t>
  </si>
  <si>
    <t>DUBOIS</t>
  </si>
  <si>
    <t>LARDINAIS</t>
  </si>
  <si>
    <t>FONLUPT</t>
  </si>
  <si>
    <t>LEMAITRE</t>
  </si>
  <si>
    <t>BEAUDOUIN</t>
  </si>
  <si>
    <t>MARTIN</t>
  </si>
  <si>
    <t>DELESTRE/DEREMAUX</t>
  </si>
  <si>
    <t>ROBERT</t>
  </si>
  <si>
    <t>BARRERE</t>
  </si>
  <si>
    <t>FONTAINE ?</t>
  </si>
  <si>
    <t>RIDEL</t>
  </si>
  <si>
    <t>SENLANNE</t>
  </si>
  <si>
    <t>BORGNE</t>
  </si>
  <si>
    <t>CALOT</t>
  </si>
  <si>
    <t>DATE ACHAT</t>
  </si>
  <si>
    <t>LEMEILLE</t>
  </si>
  <si>
    <t>COPROPRIETAIRES</t>
  </si>
  <si>
    <t>LESECQ</t>
  </si>
  <si>
    <t>LEROUX</t>
  </si>
  <si>
    <t>SCHEID/DUHAMEL</t>
  </si>
  <si>
    <t>SWERTVAEGHER</t>
  </si>
  <si>
    <t>NBRE 
JOURS
2015</t>
  </si>
  <si>
    <t>NBRE
JOURS
2016</t>
  </si>
  <si>
    <t>T.O.M POUR
LOCATAIRES</t>
  </si>
  <si>
    <t>Total livrés 2015</t>
  </si>
  <si>
    <t>EAU 2015
4495,78 €
1241 m3</t>
  </si>
  <si>
    <t>EAU 2016
7064,12 €
1915 m3</t>
  </si>
  <si>
    <t>Total livrés 2015 et 2016</t>
  </si>
  <si>
    <t>TANTIEMES</t>
  </si>
  <si>
    <t>Jours saisis</t>
  </si>
  <si>
    <t>Diff jours</t>
  </si>
  <si>
    <t>Hypothèses</t>
  </si>
  <si>
    <t>Année</t>
  </si>
  <si>
    <t>Eau / €</t>
  </si>
  <si>
    <t>Eau / m3</t>
  </si>
  <si>
    <t>Remarque : Les colonnes G et H seront à effacer après vérification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</si>
</sst>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#,##0.00\ &quot;€&quot;"/>
    <numFmt numFmtId="166" formatCode="#,##0&quot; m³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6" xfId="0" applyNumberFormat="1" applyBorder="1"/>
    <xf numFmtId="0" fontId="0" fillId="0" borderId="0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6" xfId="0" applyBorder="1"/>
    <xf numFmtId="0" fontId="0" fillId="0" borderId="5" xfId="0" applyBorder="1"/>
    <xf numFmtId="14" fontId="0" fillId="0" borderId="5" xfId="0" applyNumberFormat="1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Border="1" applyAlignment="1">
      <alignment horizontal="center" vertical="center"/>
    </xf>
    <xf numFmtId="2" fontId="0" fillId="0" borderId="5" xfId="0" applyNumberFormat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NumberFormat="1" applyBorder="1"/>
    <xf numFmtId="0" fontId="0" fillId="0" borderId="8" xfId="0" applyNumberFormat="1" applyBorder="1"/>
    <xf numFmtId="2" fontId="0" fillId="0" borderId="12" xfId="0" applyNumberFormat="1" applyBorder="1"/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NumberFormat="1" applyBorder="1"/>
    <xf numFmtId="0" fontId="0" fillId="0" borderId="10" xfId="0" applyNumberFormat="1" applyBorder="1"/>
    <xf numFmtId="0" fontId="0" fillId="0" borderId="6" xfId="0" applyBorder="1" applyAlignment="1">
      <alignment horizontal="center"/>
    </xf>
    <xf numFmtId="0" fontId="0" fillId="0" borderId="5" xfId="0" applyNumberFormat="1" applyFill="1" applyBorder="1"/>
    <xf numFmtId="0" fontId="0" fillId="0" borderId="6" xfId="0" applyFill="1" applyBorder="1" applyAlignment="1">
      <alignment horizontal="center"/>
    </xf>
    <xf numFmtId="0" fontId="0" fillId="0" borderId="10" xfId="0" applyNumberFormat="1" applyFont="1" applyBorder="1"/>
    <xf numFmtId="0" fontId="0" fillId="0" borderId="0" xfId="0" applyAlignment="1">
      <alignment horizontal="center" vertic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Continuous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0" fillId="4" borderId="13" xfId="0" applyFill="1" applyBorder="1" applyAlignment="1">
      <alignment horizontal="centerContinuous" vertical="center"/>
    </xf>
    <xf numFmtId="0" fontId="0" fillId="4" borderId="14" xfId="0" applyFill="1" applyBorder="1" applyAlignment="1">
      <alignment horizontal="centerContinuous"/>
    </xf>
    <xf numFmtId="0" fontId="0" fillId="3" borderId="6" xfId="0" applyFill="1" applyBorder="1"/>
    <xf numFmtId="0" fontId="0" fillId="3" borderId="10" xfId="0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0" fontId="0" fillId="3" borderId="7" xfId="0" applyFill="1" applyBorder="1"/>
    <xf numFmtId="166" fontId="0" fillId="3" borderId="15" xfId="0" applyNumberFormat="1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4" fontId="0" fillId="0" borderId="7" xfId="0" applyNumberFormat="1" applyBorder="1"/>
    <xf numFmtId="0" fontId="1" fillId="0" borderId="16" xfId="0" applyFont="1" applyBorder="1" applyAlignment="1">
      <alignment horizontal="center"/>
    </xf>
    <xf numFmtId="0" fontId="0" fillId="0" borderId="17" xfId="0" applyBorder="1"/>
    <xf numFmtId="165" fontId="1" fillId="0" borderId="8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="115" zoomScaleNormal="115" workbookViewId="0">
      <selection activeCell="C3" sqref="C3:C32"/>
    </sheetView>
  </sheetViews>
  <sheetFormatPr baseColWidth="10" defaultRowHeight="15" x14ac:dyDescent="0.25"/>
  <cols>
    <col min="1" max="1" width="5.28515625" style="4" customWidth="1"/>
    <col min="2" max="2" width="12.140625" bestFit="1" customWidth="1"/>
    <col min="3" max="4" width="7.7109375" customWidth="1"/>
    <col min="5" max="5" width="9.28515625" bestFit="1" customWidth="1"/>
    <col min="6" max="6" width="10.85546875" style="4" customWidth="1"/>
    <col min="7" max="7" width="19.5703125" customWidth="1"/>
    <col min="12" max="12" width="14.140625" bestFit="1" customWidth="1"/>
  </cols>
  <sheetData>
    <row r="1" spans="1:13" ht="15.75" thickBot="1" x14ac:dyDescent="0.3">
      <c r="H1" s="23">
        <v>4495.78</v>
      </c>
      <c r="I1" s="23">
        <v>7064.12</v>
      </c>
    </row>
    <row r="2" spans="1:13" ht="45" x14ac:dyDescent="0.25">
      <c r="A2" s="11" t="s">
        <v>0</v>
      </c>
      <c r="B2" s="11" t="s">
        <v>31</v>
      </c>
      <c r="C2" s="12" t="s">
        <v>38</v>
      </c>
      <c r="D2" s="12"/>
      <c r="E2" s="12" t="s">
        <v>39</v>
      </c>
      <c r="F2" s="12" t="s">
        <v>45</v>
      </c>
      <c r="G2" s="14" t="s">
        <v>33</v>
      </c>
      <c r="H2" s="22" t="s">
        <v>42</v>
      </c>
      <c r="I2" s="22" t="s">
        <v>43</v>
      </c>
      <c r="K2" s="32"/>
      <c r="L2" s="32"/>
      <c r="M2" s="32"/>
    </row>
    <row r="3" spans="1:13" x14ac:dyDescent="0.25">
      <c r="A3" s="9">
        <v>8</v>
      </c>
      <c r="B3" s="7">
        <v>41979</v>
      </c>
      <c r="C3" s="19">
        <v>365</v>
      </c>
      <c r="D3" s="19">
        <f>C3/365</f>
        <v>1</v>
      </c>
      <c r="E3" s="19">
        <v>365</v>
      </c>
      <c r="F3" s="9">
        <v>111</v>
      </c>
      <c r="G3" s="5" t="s">
        <v>6</v>
      </c>
      <c r="H3" s="15">
        <f>$H$1*(C3*F3/SUMPRODUCT($C$3:$C$32,$F$3:$F$32))</f>
        <v>187.62518201483311</v>
      </c>
      <c r="I3" s="15"/>
      <c r="K3" s="32"/>
      <c r="L3" s="32"/>
      <c r="M3" s="32"/>
    </row>
    <row r="4" spans="1:13" x14ac:dyDescent="0.25">
      <c r="A4" s="9">
        <v>23</v>
      </c>
      <c r="B4" s="7">
        <v>42003</v>
      </c>
      <c r="C4" s="19">
        <v>365</v>
      </c>
      <c r="D4" s="19">
        <f t="shared" ref="D4:D32" si="0">C4/365</f>
        <v>1</v>
      </c>
      <c r="E4" s="19">
        <v>365</v>
      </c>
      <c r="F4" s="9">
        <v>194</v>
      </c>
      <c r="G4" s="5" t="s">
        <v>19</v>
      </c>
      <c r="H4" s="15">
        <f t="shared" ref="H4:H32" si="1">$H$1*(C4*F4/SUMPRODUCT($C$3:$C$32,$F$3:$F$32))</f>
        <v>327.92148928718581</v>
      </c>
      <c r="I4" s="15"/>
      <c r="K4" s="32"/>
      <c r="L4" s="32"/>
      <c r="M4" s="32"/>
    </row>
    <row r="5" spans="1:13" x14ac:dyDescent="0.25">
      <c r="A5" s="9">
        <v>38</v>
      </c>
      <c r="B5" s="7">
        <v>42003</v>
      </c>
      <c r="C5" s="19">
        <v>365</v>
      </c>
      <c r="D5" s="19">
        <f t="shared" si="0"/>
        <v>1</v>
      </c>
      <c r="E5" s="19">
        <v>365</v>
      </c>
      <c r="F5" s="9">
        <v>122</v>
      </c>
      <c r="G5" s="5" t="s">
        <v>27</v>
      </c>
      <c r="H5" s="15">
        <f t="shared" si="1"/>
        <v>206.21866852080757</v>
      </c>
      <c r="I5" s="15"/>
      <c r="K5" s="32"/>
      <c r="L5" s="32"/>
      <c r="M5" s="32"/>
    </row>
    <row r="6" spans="1:13" x14ac:dyDescent="0.25">
      <c r="A6" s="9">
        <v>9</v>
      </c>
      <c r="B6" s="7">
        <v>42004</v>
      </c>
      <c r="C6" s="19">
        <v>365</v>
      </c>
      <c r="D6" s="19">
        <f t="shared" si="0"/>
        <v>1</v>
      </c>
      <c r="E6" s="19">
        <v>365</v>
      </c>
      <c r="F6" s="9">
        <v>237</v>
      </c>
      <c r="G6" s="5" t="s">
        <v>7</v>
      </c>
      <c r="H6" s="15">
        <f t="shared" si="1"/>
        <v>400.60511835599505</v>
      </c>
      <c r="I6" s="15"/>
    </row>
    <row r="7" spans="1:13" x14ac:dyDescent="0.25">
      <c r="A7" s="9">
        <v>42</v>
      </c>
      <c r="B7" s="7">
        <v>42028</v>
      </c>
      <c r="C7" s="19">
        <v>344</v>
      </c>
      <c r="D7" s="19">
        <f t="shared" si="0"/>
        <v>0.94246575342465755</v>
      </c>
      <c r="E7" s="19">
        <v>365</v>
      </c>
      <c r="F7" s="9">
        <v>143</v>
      </c>
      <c r="G7" s="5" t="s">
        <v>28</v>
      </c>
      <c r="H7" s="15">
        <f t="shared" si="1"/>
        <v>227.80841549237741</v>
      </c>
      <c r="I7" s="15"/>
      <c r="K7" s="32"/>
      <c r="L7" s="32"/>
      <c r="M7" s="32"/>
    </row>
    <row r="8" spans="1:13" x14ac:dyDescent="0.25">
      <c r="A8" s="9">
        <v>6</v>
      </c>
      <c r="B8" s="7">
        <v>42034</v>
      </c>
      <c r="C8" s="19">
        <v>335</v>
      </c>
      <c r="D8" s="19">
        <f t="shared" si="0"/>
        <v>0.9178082191780822</v>
      </c>
      <c r="E8" s="19">
        <v>365</v>
      </c>
      <c r="F8" s="9">
        <v>136</v>
      </c>
      <c r="G8" s="5" t="s">
        <v>4</v>
      </c>
      <c r="H8" s="15">
        <f t="shared" si="1"/>
        <v>210.98860403790687</v>
      </c>
      <c r="I8" s="15"/>
      <c r="K8" s="32"/>
      <c r="L8" s="32"/>
      <c r="M8" s="32"/>
    </row>
    <row r="9" spans="1:13" x14ac:dyDescent="0.25">
      <c r="A9" s="9">
        <v>3</v>
      </c>
      <c r="B9" s="7">
        <v>42101</v>
      </c>
      <c r="C9" s="19">
        <v>275</v>
      </c>
      <c r="D9" s="19">
        <f t="shared" si="0"/>
        <v>0.75342465753424659</v>
      </c>
      <c r="E9" s="19">
        <v>365</v>
      </c>
      <c r="F9" s="9">
        <v>195</v>
      </c>
      <c r="G9" s="5" t="s">
        <v>3</v>
      </c>
      <c r="H9" s="15">
        <f t="shared" si="1"/>
        <v>248.33766223733002</v>
      </c>
      <c r="I9" s="15"/>
      <c r="K9" s="32"/>
      <c r="L9" s="32"/>
      <c r="M9" s="32"/>
    </row>
    <row r="10" spans="1:13" x14ac:dyDescent="0.25">
      <c r="A10" s="9">
        <v>5</v>
      </c>
      <c r="B10" s="7">
        <v>42153</v>
      </c>
      <c r="C10" s="19">
        <v>216</v>
      </c>
      <c r="D10" s="19">
        <f t="shared" si="0"/>
        <v>0.59178082191780823</v>
      </c>
      <c r="E10" s="19">
        <v>365</v>
      </c>
      <c r="F10" s="9">
        <v>217</v>
      </c>
      <c r="G10" s="5" t="s">
        <v>5</v>
      </c>
      <c r="H10" s="15">
        <f t="shared" si="1"/>
        <v>217.06448306551297</v>
      </c>
      <c r="I10" s="15"/>
    </row>
    <row r="11" spans="1:13" x14ac:dyDescent="0.25">
      <c r="A11" s="9">
        <v>43</v>
      </c>
      <c r="B11" s="7">
        <v>42153</v>
      </c>
      <c r="C11" s="19">
        <v>216</v>
      </c>
      <c r="D11" s="19">
        <f t="shared" si="0"/>
        <v>0.59178082191780823</v>
      </c>
      <c r="E11" s="19">
        <v>365</v>
      </c>
      <c r="F11" s="9">
        <v>135</v>
      </c>
      <c r="G11" s="5" t="s">
        <v>29</v>
      </c>
      <c r="H11" s="15">
        <f t="shared" si="1"/>
        <v>135.04011619283065</v>
      </c>
      <c r="I11" s="15"/>
    </row>
    <row r="12" spans="1:13" x14ac:dyDescent="0.25">
      <c r="A12" s="9">
        <v>17</v>
      </c>
      <c r="B12" s="7">
        <v>42157</v>
      </c>
      <c r="C12" s="19">
        <v>212</v>
      </c>
      <c r="D12" s="19">
        <f t="shared" si="0"/>
        <v>0.58082191780821912</v>
      </c>
      <c r="E12" s="19">
        <v>365</v>
      </c>
      <c r="F12" s="9">
        <v>203</v>
      </c>
      <c r="G12" s="5" t="s">
        <v>10</v>
      </c>
      <c r="H12" s="15">
        <f t="shared" si="1"/>
        <v>199.29994651833539</v>
      </c>
      <c r="I12" s="15"/>
    </row>
    <row r="13" spans="1:13" x14ac:dyDescent="0.25">
      <c r="A13" s="9">
        <v>31</v>
      </c>
      <c r="B13" s="7">
        <v>42158</v>
      </c>
      <c r="C13" s="19">
        <v>211</v>
      </c>
      <c r="D13" s="19">
        <f t="shared" si="0"/>
        <v>0.57808219178082187</v>
      </c>
      <c r="E13" s="19">
        <v>365</v>
      </c>
      <c r="F13" s="9">
        <v>302</v>
      </c>
      <c r="G13" s="5" t="s">
        <v>12</v>
      </c>
      <c r="H13" s="15">
        <f t="shared" si="1"/>
        <v>295.09692332097239</v>
      </c>
      <c r="I13" s="15"/>
    </row>
    <row r="14" spans="1:13" x14ac:dyDescent="0.25">
      <c r="A14" s="9">
        <v>21</v>
      </c>
      <c r="B14" s="7">
        <v>42165</v>
      </c>
      <c r="C14" s="19">
        <v>204</v>
      </c>
      <c r="D14" s="19">
        <f t="shared" si="0"/>
        <v>0.55890410958904113</v>
      </c>
      <c r="E14" s="19">
        <v>365</v>
      </c>
      <c r="F14" s="9">
        <v>204</v>
      </c>
      <c r="G14" s="5" t="s">
        <v>14</v>
      </c>
      <c r="H14" s="15">
        <f t="shared" si="1"/>
        <v>192.72391891223731</v>
      </c>
      <c r="I14" s="15"/>
    </row>
    <row r="15" spans="1:13" x14ac:dyDescent="0.25">
      <c r="A15" s="9">
        <v>30</v>
      </c>
      <c r="B15" s="7">
        <v>42168</v>
      </c>
      <c r="C15" s="19">
        <v>201</v>
      </c>
      <c r="D15" s="19">
        <f t="shared" si="0"/>
        <v>0.55068493150684927</v>
      </c>
      <c r="E15" s="19">
        <v>365</v>
      </c>
      <c r="F15" s="9">
        <v>191</v>
      </c>
      <c r="G15" s="5" t="s">
        <v>21</v>
      </c>
      <c r="H15" s="15">
        <f t="shared" si="1"/>
        <v>177.78892663782446</v>
      </c>
      <c r="I15" s="15"/>
    </row>
    <row r="16" spans="1:13" x14ac:dyDescent="0.25">
      <c r="A16" s="9">
        <v>46</v>
      </c>
      <c r="B16" s="7">
        <v>42194</v>
      </c>
      <c r="C16" s="19">
        <v>175</v>
      </c>
      <c r="D16" s="19">
        <f t="shared" si="0"/>
        <v>0.47945205479452052</v>
      </c>
      <c r="E16" s="19">
        <v>365</v>
      </c>
      <c r="F16" s="9">
        <v>160</v>
      </c>
      <c r="G16" s="5" t="s">
        <v>30</v>
      </c>
      <c r="H16" s="15">
        <f t="shared" si="1"/>
        <v>129.66814997939844</v>
      </c>
      <c r="I16" s="15"/>
    </row>
    <row r="17" spans="1:9" x14ac:dyDescent="0.25">
      <c r="A17" s="9">
        <v>2</v>
      </c>
      <c r="B17" s="7">
        <v>42227</v>
      </c>
      <c r="C17" s="19">
        <v>142</v>
      </c>
      <c r="D17" s="19">
        <f t="shared" si="0"/>
        <v>0.38904109589041097</v>
      </c>
      <c r="E17" s="19">
        <v>365</v>
      </c>
      <c r="F17" s="9">
        <v>107</v>
      </c>
      <c r="G17" s="5" t="s">
        <v>1</v>
      </c>
      <c r="H17" s="15">
        <f t="shared" si="1"/>
        <v>70.363495385249266</v>
      </c>
      <c r="I17" s="15"/>
    </row>
    <row r="18" spans="1:9" x14ac:dyDescent="0.25">
      <c r="A18" s="9">
        <v>33</v>
      </c>
      <c r="B18" s="7">
        <v>42244</v>
      </c>
      <c r="C18" s="19">
        <v>125</v>
      </c>
      <c r="D18" s="19">
        <f t="shared" si="0"/>
        <v>0.34246575342465752</v>
      </c>
      <c r="E18" s="19">
        <v>365</v>
      </c>
      <c r="F18" s="9">
        <v>323</v>
      </c>
      <c r="G18" s="5" t="s">
        <v>11</v>
      </c>
      <c r="H18" s="15">
        <f t="shared" si="1"/>
        <v>186.97684126493613</v>
      </c>
      <c r="I18" s="15"/>
    </row>
    <row r="19" spans="1:9" x14ac:dyDescent="0.25">
      <c r="A19" s="9">
        <v>48</v>
      </c>
      <c r="B19" s="7">
        <v>42244</v>
      </c>
      <c r="C19" s="19">
        <v>125</v>
      </c>
      <c r="D19" s="19">
        <f t="shared" si="0"/>
        <v>0.34246575342465752</v>
      </c>
      <c r="E19" s="19">
        <v>365</v>
      </c>
      <c r="F19" s="9">
        <v>117</v>
      </c>
      <c r="G19" s="5" t="s">
        <v>25</v>
      </c>
      <c r="H19" s="15">
        <f t="shared" si="1"/>
        <v>67.728453337453644</v>
      </c>
      <c r="I19" s="15"/>
    </row>
    <row r="20" spans="1:9" x14ac:dyDescent="0.25">
      <c r="A20" s="9">
        <v>4</v>
      </c>
      <c r="B20" s="7">
        <v>42249</v>
      </c>
      <c r="C20" s="19">
        <v>120</v>
      </c>
      <c r="D20" s="19">
        <f t="shared" si="0"/>
        <v>0.32876712328767121</v>
      </c>
      <c r="E20" s="19">
        <v>365</v>
      </c>
      <c r="F20" s="9">
        <v>123</v>
      </c>
      <c r="G20" s="5" t="s">
        <v>2</v>
      </c>
      <c r="H20" s="15">
        <f t="shared" si="1"/>
        <v>68.353639060568597</v>
      </c>
      <c r="I20" s="15"/>
    </row>
    <row r="21" spans="1:9" x14ac:dyDescent="0.25">
      <c r="A21" s="9">
        <v>27</v>
      </c>
      <c r="B21" s="7">
        <v>42249</v>
      </c>
      <c r="C21" s="19">
        <v>120</v>
      </c>
      <c r="D21" s="19">
        <f t="shared" si="0"/>
        <v>0.32876712328767121</v>
      </c>
      <c r="E21" s="19">
        <v>365</v>
      </c>
      <c r="F21" s="9">
        <v>182</v>
      </c>
      <c r="G21" s="5" t="s">
        <v>2</v>
      </c>
      <c r="H21" s="15">
        <f t="shared" si="1"/>
        <v>101.14115698393077</v>
      </c>
      <c r="I21" s="15"/>
    </row>
    <row r="22" spans="1:9" x14ac:dyDescent="0.25">
      <c r="A22" s="9">
        <v>32</v>
      </c>
      <c r="B22" s="7">
        <v>42249</v>
      </c>
      <c r="C22" s="19">
        <v>120</v>
      </c>
      <c r="D22" s="19">
        <f t="shared" si="0"/>
        <v>0.32876712328767121</v>
      </c>
      <c r="E22" s="19">
        <v>365</v>
      </c>
      <c r="F22" s="9">
        <v>338</v>
      </c>
      <c r="G22" s="5" t="s">
        <v>2</v>
      </c>
      <c r="H22" s="15">
        <f t="shared" si="1"/>
        <v>187.83357725587143</v>
      </c>
      <c r="I22" s="15"/>
    </row>
    <row r="23" spans="1:9" x14ac:dyDescent="0.25">
      <c r="A23" s="9">
        <v>36</v>
      </c>
      <c r="B23" s="7">
        <v>42249</v>
      </c>
      <c r="C23" s="19">
        <v>120</v>
      </c>
      <c r="D23" s="19">
        <f t="shared" si="0"/>
        <v>0.32876712328767121</v>
      </c>
      <c r="E23" s="19">
        <v>365</v>
      </c>
      <c r="F23" s="9">
        <v>364</v>
      </c>
      <c r="G23" s="5" t="s">
        <v>2</v>
      </c>
      <c r="H23" s="15">
        <f t="shared" si="1"/>
        <v>202.28231396786154</v>
      </c>
      <c r="I23" s="15"/>
    </row>
    <row r="24" spans="1:9" x14ac:dyDescent="0.25">
      <c r="A24" s="9">
        <v>37</v>
      </c>
      <c r="B24" s="7">
        <v>42249</v>
      </c>
      <c r="C24" s="19">
        <v>120</v>
      </c>
      <c r="D24" s="19">
        <f t="shared" si="0"/>
        <v>0.32876712328767121</v>
      </c>
      <c r="E24" s="19">
        <v>365</v>
      </c>
      <c r="F24" s="9">
        <v>365</v>
      </c>
      <c r="G24" s="5" t="s">
        <v>2</v>
      </c>
      <c r="H24" s="15">
        <f t="shared" si="1"/>
        <v>202.83803461063039</v>
      </c>
      <c r="I24" s="15"/>
    </row>
    <row r="25" spans="1:9" x14ac:dyDescent="0.25">
      <c r="A25" s="9">
        <v>20</v>
      </c>
      <c r="B25" s="7">
        <v>42270</v>
      </c>
      <c r="C25" s="19">
        <v>99</v>
      </c>
      <c r="D25" s="19">
        <f t="shared" si="0"/>
        <v>0.27123287671232876</v>
      </c>
      <c r="E25" s="19">
        <v>365</v>
      </c>
      <c r="F25" s="9">
        <v>208</v>
      </c>
      <c r="G25" s="5" t="s">
        <v>13</v>
      </c>
      <c r="H25" s="15">
        <f t="shared" si="1"/>
        <v>95.361662299134736</v>
      </c>
      <c r="I25" s="15"/>
    </row>
    <row r="26" spans="1:9" x14ac:dyDescent="0.25">
      <c r="A26" s="9">
        <v>49</v>
      </c>
      <c r="B26" s="7">
        <v>42279</v>
      </c>
      <c r="C26" s="19">
        <v>90</v>
      </c>
      <c r="D26" s="19">
        <f t="shared" si="0"/>
        <v>0.24657534246575341</v>
      </c>
      <c r="E26" s="19">
        <v>365</v>
      </c>
      <c r="F26" s="9">
        <v>105</v>
      </c>
      <c r="G26" s="5" t="s">
        <v>26</v>
      </c>
      <c r="H26" s="15">
        <f t="shared" si="1"/>
        <v>43.763000618046966</v>
      </c>
      <c r="I26" s="15"/>
    </row>
    <row r="27" spans="1:9" x14ac:dyDescent="0.25">
      <c r="A27" s="9">
        <v>16</v>
      </c>
      <c r="B27" s="7">
        <v>42335</v>
      </c>
      <c r="C27" s="19">
        <v>34</v>
      </c>
      <c r="D27" s="19">
        <f t="shared" si="0"/>
        <v>9.3150684931506855E-2</v>
      </c>
      <c r="E27" s="19">
        <v>365</v>
      </c>
      <c r="F27" s="9">
        <v>161</v>
      </c>
      <c r="G27" s="5" t="s">
        <v>18</v>
      </c>
      <c r="H27" s="15">
        <f t="shared" si="1"/>
        <v>25.35012332097239</v>
      </c>
      <c r="I27" s="15"/>
    </row>
    <row r="28" spans="1:9" x14ac:dyDescent="0.25">
      <c r="A28" s="9">
        <v>39</v>
      </c>
      <c r="B28" s="7">
        <v>42338</v>
      </c>
      <c r="C28" s="19">
        <v>31</v>
      </c>
      <c r="D28" s="19">
        <f t="shared" si="0"/>
        <v>8.4931506849315067E-2</v>
      </c>
      <c r="E28" s="19">
        <v>365</v>
      </c>
      <c r="F28" s="9">
        <v>125</v>
      </c>
      <c r="G28" s="5" t="s">
        <v>22</v>
      </c>
      <c r="H28" s="15">
        <f t="shared" si="1"/>
        <v>17.945145756077462</v>
      </c>
      <c r="I28" s="15"/>
    </row>
    <row r="29" spans="1:9" x14ac:dyDescent="0.25">
      <c r="A29" s="9">
        <v>40</v>
      </c>
      <c r="B29" s="7">
        <v>42338</v>
      </c>
      <c r="C29" s="19">
        <v>31</v>
      </c>
      <c r="D29" s="19">
        <f t="shared" si="0"/>
        <v>8.4931506849315067E-2</v>
      </c>
      <c r="E29" s="19">
        <v>365</v>
      </c>
      <c r="F29" s="9">
        <v>117</v>
      </c>
      <c r="G29" s="5" t="s">
        <v>22</v>
      </c>
      <c r="H29" s="15">
        <f t="shared" si="1"/>
        <v>16.796656427688504</v>
      </c>
      <c r="I29" s="15"/>
    </row>
    <row r="30" spans="1:9" x14ac:dyDescent="0.25">
      <c r="A30" s="9">
        <v>22</v>
      </c>
      <c r="B30" s="7">
        <v>42345</v>
      </c>
      <c r="C30" s="19">
        <v>24</v>
      </c>
      <c r="D30" s="19">
        <f t="shared" si="0"/>
        <v>6.575342465753424E-2</v>
      </c>
      <c r="E30" s="19">
        <v>365</v>
      </c>
      <c r="F30" s="9">
        <v>203</v>
      </c>
      <c r="G30" s="5" t="s">
        <v>15</v>
      </c>
      <c r="H30" s="15">
        <f t="shared" si="1"/>
        <v>22.562258096415327</v>
      </c>
      <c r="I30" s="15"/>
    </row>
    <row r="31" spans="1:9" x14ac:dyDescent="0.25">
      <c r="A31" s="9">
        <v>28</v>
      </c>
      <c r="B31" s="7">
        <v>42345</v>
      </c>
      <c r="C31" s="19">
        <v>24</v>
      </c>
      <c r="D31" s="19">
        <f t="shared" si="0"/>
        <v>6.575342465753424E-2</v>
      </c>
      <c r="E31" s="19">
        <v>365</v>
      </c>
      <c r="F31" s="9">
        <v>198</v>
      </c>
      <c r="G31" s="5" t="s">
        <v>15</v>
      </c>
      <c r="H31" s="15">
        <f t="shared" si="1"/>
        <v>22.006537453646477</v>
      </c>
      <c r="I31" s="15"/>
    </row>
    <row r="32" spans="1:9" x14ac:dyDescent="0.25">
      <c r="A32" s="9">
        <v>15</v>
      </c>
      <c r="B32" s="7">
        <v>42359</v>
      </c>
      <c r="C32" s="19">
        <v>10</v>
      </c>
      <c r="D32" s="19">
        <f t="shared" si="0"/>
        <v>2.7397260273972601E-2</v>
      </c>
      <c r="E32" s="19">
        <v>365</v>
      </c>
      <c r="F32" s="9">
        <v>179</v>
      </c>
      <c r="G32" s="5" t="s">
        <v>17</v>
      </c>
      <c r="H32" s="15">
        <f t="shared" si="1"/>
        <v>8.2894995879686846</v>
      </c>
      <c r="I32" s="15"/>
    </row>
    <row r="33" spans="1:9" ht="15.75" thickBot="1" x14ac:dyDescent="0.3">
      <c r="A33" s="9"/>
      <c r="B33" s="1"/>
      <c r="C33" s="26">
        <f>SUM(C3:C32)</f>
        <v>5184</v>
      </c>
      <c r="D33" s="29"/>
      <c r="E33" s="27">
        <f>SUM(E3:E32)</f>
        <v>10950</v>
      </c>
      <c r="F33" s="28"/>
      <c r="G33" s="2"/>
      <c r="H33" s="15"/>
      <c r="I33" s="15"/>
    </row>
    <row r="34" spans="1:9" ht="15.75" thickBot="1" x14ac:dyDescent="0.3">
      <c r="A34" s="9"/>
      <c r="B34" s="1"/>
      <c r="C34" s="33" t="s">
        <v>41</v>
      </c>
      <c r="D34" s="34"/>
      <c r="E34" s="35"/>
      <c r="F34" s="25">
        <f>SUM(F3:F32)</f>
        <v>5765</v>
      </c>
      <c r="G34" s="2"/>
      <c r="H34" s="15"/>
      <c r="I34" s="15"/>
    </row>
    <row r="35" spans="1:9" x14ac:dyDescent="0.25">
      <c r="A35" s="9">
        <v>34</v>
      </c>
      <c r="B35" s="7">
        <v>42387</v>
      </c>
      <c r="C35" s="19">
        <v>0</v>
      </c>
      <c r="D35" s="19"/>
      <c r="E35" s="19">
        <v>347</v>
      </c>
      <c r="F35" s="9">
        <v>186</v>
      </c>
      <c r="G35" s="5" t="s">
        <v>16</v>
      </c>
      <c r="H35" s="15">
        <v>0</v>
      </c>
      <c r="I35" s="15"/>
    </row>
    <row r="36" spans="1:9" x14ac:dyDescent="0.25">
      <c r="A36" s="9">
        <v>45</v>
      </c>
      <c r="B36" s="7">
        <v>42394</v>
      </c>
      <c r="C36" s="19">
        <v>0</v>
      </c>
      <c r="D36" s="19"/>
      <c r="E36" s="19">
        <v>340</v>
      </c>
      <c r="F36" s="9">
        <v>100</v>
      </c>
      <c r="G36" s="5" t="s">
        <v>24</v>
      </c>
      <c r="H36" s="15">
        <v>0</v>
      </c>
      <c r="I36" s="15"/>
    </row>
    <row r="37" spans="1:9" x14ac:dyDescent="0.25">
      <c r="A37" s="9">
        <v>29</v>
      </c>
      <c r="B37" s="7">
        <v>42423</v>
      </c>
      <c r="C37" s="19">
        <v>0</v>
      </c>
      <c r="D37" s="19"/>
      <c r="E37" s="19">
        <v>311</v>
      </c>
      <c r="F37" s="9">
        <v>195</v>
      </c>
      <c r="G37" s="5" t="s">
        <v>20</v>
      </c>
      <c r="H37" s="15">
        <v>0</v>
      </c>
      <c r="I37" s="15"/>
    </row>
    <row r="38" spans="1:9" x14ac:dyDescent="0.25">
      <c r="A38" s="9">
        <v>41</v>
      </c>
      <c r="B38" s="7">
        <v>42460</v>
      </c>
      <c r="C38" s="19">
        <v>0</v>
      </c>
      <c r="D38" s="19"/>
      <c r="E38" s="19">
        <v>275</v>
      </c>
      <c r="F38" s="9">
        <v>98</v>
      </c>
      <c r="G38" s="5" t="s">
        <v>23</v>
      </c>
      <c r="H38" s="15">
        <v>0</v>
      </c>
      <c r="I38" s="15"/>
    </row>
    <row r="39" spans="1:9" x14ac:dyDescent="0.25">
      <c r="A39" s="9">
        <v>12</v>
      </c>
      <c r="B39" s="7">
        <v>42525</v>
      </c>
      <c r="C39" s="19">
        <v>0</v>
      </c>
      <c r="D39" s="19"/>
      <c r="E39" s="19">
        <v>210</v>
      </c>
      <c r="F39" s="9">
        <v>179</v>
      </c>
      <c r="G39" s="5" t="s">
        <v>8</v>
      </c>
      <c r="H39" s="15">
        <v>0</v>
      </c>
      <c r="I39" s="15"/>
    </row>
    <row r="40" spans="1:9" x14ac:dyDescent="0.25">
      <c r="A40" s="9">
        <v>19</v>
      </c>
      <c r="B40" s="7">
        <v>42531</v>
      </c>
      <c r="C40" s="19">
        <v>0</v>
      </c>
      <c r="D40" s="19"/>
      <c r="E40" s="19">
        <v>204</v>
      </c>
      <c r="F40" s="9">
        <v>191</v>
      </c>
      <c r="G40" s="5" t="s">
        <v>32</v>
      </c>
      <c r="H40" s="15">
        <v>0</v>
      </c>
      <c r="I40" s="15"/>
    </row>
    <row r="41" spans="1:9" x14ac:dyDescent="0.25">
      <c r="A41" s="9">
        <v>18</v>
      </c>
      <c r="B41" s="7">
        <v>42544</v>
      </c>
      <c r="C41" s="19">
        <v>0</v>
      </c>
      <c r="D41" s="19"/>
      <c r="E41" s="19">
        <v>191</v>
      </c>
      <c r="F41" s="9">
        <v>240</v>
      </c>
      <c r="G41" s="5" t="s">
        <v>9</v>
      </c>
      <c r="H41" s="15">
        <v>0</v>
      </c>
      <c r="I41" s="15"/>
    </row>
    <row r="42" spans="1:9" x14ac:dyDescent="0.25">
      <c r="A42" s="9">
        <v>1</v>
      </c>
      <c r="B42" s="7">
        <v>42695</v>
      </c>
      <c r="C42" s="19">
        <v>0</v>
      </c>
      <c r="D42" s="19"/>
      <c r="E42" s="19">
        <v>40</v>
      </c>
      <c r="F42" s="24">
        <v>126</v>
      </c>
      <c r="G42" s="5" t="s">
        <v>34</v>
      </c>
      <c r="H42" s="15">
        <v>0</v>
      </c>
      <c r="I42" s="15"/>
    </row>
    <row r="43" spans="1:9" x14ac:dyDescent="0.25">
      <c r="A43" s="9">
        <v>25</v>
      </c>
      <c r="B43" s="7">
        <v>42726</v>
      </c>
      <c r="C43" s="19">
        <v>0</v>
      </c>
      <c r="D43" s="19"/>
      <c r="E43" s="19">
        <v>9</v>
      </c>
      <c r="F43" s="24">
        <v>217</v>
      </c>
      <c r="G43" s="5" t="s">
        <v>35</v>
      </c>
      <c r="H43" s="15">
        <v>0</v>
      </c>
      <c r="I43" s="15"/>
    </row>
    <row r="44" spans="1:9" x14ac:dyDescent="0.25">
      <c r="A44" s="9">
        <v>47</v>
      </c>
      <c r="B44" s="7">
        <v>42726</v>
      </c>
      <c r="C44" s="19">
        <v>0</v>
      </c>
      <c r="D44" s="19"/>
      <c r="E44" s="19">
        <v>9</v>
      </c>
      <c r="F44" s="24">
        <v>155</v>
      </c>
      <c r="G44" s="5" t="s">
        <v>36</v>
      </c>
      <c r="H44" s="15">
        <v>0</v>
      </c>
      <c r="I44" s="15"/>
    </row>
    <row r="45" spans="1:9" x14ac:dyDescent="0.25">
      <c r="A45" s="9">
        <v>51</v>
      </c>
      <c r="B45" s="7">
        <v>42732</v>
      </c>
      <c r="C45" s="19">
        <v>0</v>
      </c>
      <c r="D45" s="19"/>
      <c r="E45" s="19">
        <v>3</v>
      </c>
      <c r="F45" s="24">
        <v>261</v>
      </c>
      <c r="G45" s="5" t="s">
        <v>37</v>
      </c>
      <c r="H45" s="15">
        <v>0</v>
      </c>
      <c r="I45" s="15"/>
    </row>
    <row r="46" spans="1:9" ht="15.75" thickBot="1" x14ac:dyDescent="0.3">
      <c r="A46" s="9"/>
      <c r="B46" s="7"/>
      <c r="C46" s="26"/>
      <c r="D46" s="26"/>
      <c r="E46" s="31">
        <f>E33+E35+E36+E37+E38+E39+E40+E41+E42+E43+E44+E45</f>
        <v>12889</v>
      </c>
      <c r="F46" s="30"/>
      <c r="G46" s="5"/>
      <c r="H46" s="15"/>
      <c r="I46" s="15"/>
    </row>
    <row r="47" spans="1:9" ht="15.75" thickBot="1" x14ac:dyDescent="0.3">
      <c r="A47" s="9"/>
      <c r="B47" s="7"/>
      <c r="C47" s="33" t="s">
        <v>44</v>
      </c>
      <c r="D47" s="34"/>
      <c r="E47" s="35"/>
      <c r="F47" s="25">
        <f>SUM(F34:F45)</f>
        <v>7713</v>
      </c>
      <c r="G47" s="5"/>
      <c r="H47" s="15"/>
      <c r="I47" s="15"/>
    </row>
    <row r="48" spans="1:9" x14ac:dyDescent="0.25">
      <c r="A48" s="9">
        <v>7</v>
      </c>
      <c r="B48" s="6"/>
      <c r="C48" s="19"/>
      <c r="D48" s="19"/>
      <c r="E48" s="19"/>
      <c r="F48" s="16">
        <v>195</v>
      </c>
      <c r="G48" s="5"/>
      <c r="H48" s="15">
        <v>0</v>
      </c>
      <c r="I48" s="15">
        <v>0</v>
      </c>
    </row>
    <row r="49" spans="1:9" x14ac:dyDescent="0.25">
      <c r="A49" s="9">
        <v>10</v>
      </c>
      <c r="B49" s="6"/>
      <c r="C49" s="19"/>
      <c r="D49" s="19"/>
      <c r="E49" s="19"/>
      <c r="F49" s="16">
        <v>113</v>
      </c>
      <c r="G49" s="5"/>
      <c r="H49" s="15">
        <v>0</v>
      </c>
      <c r="I49" s="15">
        <v>0</v>
      </c>
    </row>
    <row r="50" spans="1:9" x14ac:dyDescent="0.25">
      <c r="A50" s="9">
        <v>11</v>
      </c>
      <c r="B50" s="7"/>
      <c r="C50" s="19"/>
      <c r="D50" s="19"/>
      <c r="E50" s="19"/>
      <c r="F50" s="16">
        <v>179</v>
      </c>
      <c r="G50" s="5"/>
      <c r="H50" s="15">
        <v>0</v>
      </c>
      <c r="I50" s="15">
        <v>0</v>
      </c>
    </row>
    <row r="51" spans="1:9" x14ac:dyDescent="0.25">
      <c r="A51" s="9">
        <v>13</v>
      </c>
      <c r="B51" s="6"/>
      <c r="C51" s="19"/>
      <c r="D51" s="19"/>
      <c r="E51" s="19"/>
      <c r="F51" s="16">
        <v>187</v>
      </c>
      <c r="G51" s="5"/>
      <c r="H51" s="15">
        <v>0</v>
      </c>
      <c r="I51" s="15">
        <v>0</v>
      </c>
    </row>
    <row r="52" spans="1:9" x14ac:dyDescent="0.25">
      <c r="A52" s="9">
        <v>14</v>
      </c>
      <c r="B52" s="6"/>
      <c r="C52" s="19"/>
      <c r="D52" s="19"/>
      <c r="E52" s="19"/>
      <c r="F52" s="16">
        <v>186</v>
      </c>
      <c r="G52" s="5"/>
      <c r="H52" s="15">
        <v>0</v>
      </c>
      <c r="I52" s="15">
        <v>0</v>
      </c>
    </row>
    <row r="53" spans="1:9" x14ac:dyDescent="0.25">
      <c r="A53" s="9">
        <v>24</v>
      </c>
      <c r="B53" s="6"/>
      <c r="C53" s="19"/>
      <c r="D53" s="19"/>
      <c r="E53" s="19"/>
      <c r="F53" s="16">
        <v>179</v>
      </c>
      <c r="G53" s="5"/>
      <c r="H53" s="15">
        <v>0</v>
      </c>
      <c r="I53" s="15">
        <v>0</v>
      </c>
    </row>
    <row r="54" spans="1:9" x14ac:dyDescent="0.25">
      <c r="A54" s="9">
        <v>26</v>
      </c>
      <c r="B54" s="6"/>
      <c r="C54" s="19"/>
      <c r="D54" s="19"/>
      <c r="E54" s="19"/>
      <c r="F54" s="16">
        <v>169</v>
      </c>
      <c r="G54" s="5"/>
      <c r="H54" s="15">
        <v>0</v>
      </c>
      <c r="I54" s="15">
        <v>0</v>
      </c>
    </row>
    <row r="55" spans="1:9" x14ac:dyDescent="0.25">
      <c r="A55" s="9">
        <v>35</v>
      </c>
      <c r="B55" s="6"/>
      <c r="C55" s="19"/>
      <c r="D55" s="19"/>
      <c r="E55" s="19"/>
      <c r="F55" s="16">
        <v>355</v>
      </c>
      <c r="G55" s="5"/>
      <c r="H55" s="15">
        <v>0</v>
      </c>
      <c r="I55" s="15">
        <v>0</v>
      </c>
    </row>
    <row r="56" spans="1:9" x14ac:dyDescent="0.25">
      <c r="A56" s="9">
        <v>44</v>
      </c>
      <c r="B56" s="6"/>
      <c r="C56" s="19"/>
      <c r="D56" s="19"/>
      <c r="E56" s="19"/>
      <c r="F56" s="16">
        <v>127</v>
      </c>
      <c r="G56" s="5"/>
      <c r="H56" s="15">
        <v>0</v>
      </c>
      <c r="I56" s="15">
        <v>0</v>
      </c>
    </row>
    <row r="57" spans="1:9" x14ac:dyDescent="0.25">
      <c r="A57" s="9">
        <v>50</v>
      </c>
      <c r="B57" s="7"/>
      <c r="C57" s="19"/>
      <c r="D57" s="19"/>
      <c r="E57" s="19"/>
      <c r="F57" s="16">
        <v>263</v>
      </c>
      <c r="G57" s="5"/>
      <c r="H57" s="15">
        <v>0</v>
      </c>
      <c r="I57" s="15">
        <v>0</v>
      </c>
    </row>
    <row r="58" spans="1:9" x14ac:dyDescent="0.25">
      <c r="A58" s="9">
        <v>52</v>
      </c>
      <c r="B58" s="6"/>
      <c r="C58" s="19"/>
      <c r="D58" s="19"/>
      <c r="E58" s="19"/>
      <c r="F58" s="16">
        <v>273</v>
      </c>
      <c r="G58" s="5"/>
      <c r="H58" s="15">
        <v>0</v>
      </c>
      <c r="I58" s="15">
        <v>0</v>
      </c>
    </row>
    <row r="59" spans="1:9" x14ac:dyDescent="0.25">
      <c r="A59" s="9">
        <v>53</v>
      </c>
      <c r="B59" s="6"/>
      <c r="C59" s="19"/>
      <c r="D59" s="19"/>
      <c r="E59" s="19"/>
      <c r="F59" s="16">
        <v>6</v>
      </c>
      <c r="G59" s="5"/>
      <c r="H59" s="15">
        <v>0</v>
      </c>
      <c r="I59" s="15">
        <v>0</v>
      </c>
    </row>
    <row r="60" spans="1:9" x14ac:dyDescent="0.25">
      <c r="A60" s="9">
        <v>54</v>
      </c>
      <c r="B60" s="6"/>
      <c r="C60" s="19"/>
      <c r="D60" s="19"/>
      <c r="E60" s="19"/>
      <c r="F60" s="16">
        <v>6</v>
      </c>
      <c r="G60" s="5"/>
      <c r="H60" s="15">
        <v>0</v>
      </c>
      <c r="I60" s="15">
        <v>0</v>
      </c>
    </row>
    <row r="61" spans="1:9" x14ac:dyDescent="0.25">
      <c r="A61" s="9">
        <v>55</v>
      </c>
      <c r="B61" s="6"/>
      <c r="C61" s="19"/>
      <c r="D61" s="19"/>
      <c r="E61" s="19"/>
      <c r="F61" s="16">
        <v>6</v>
      </c>
      <c r="G61" s="5"/>
      <c r="H61" s="15">
        <v>0</v>
      </c>
      <c r="I61" s="15">
        <v>0</v>
      </c>
    </row>
    <row r="62" spans="1:9" x14ac:dyDescent="0.25">
      <c r="A62" s="9">
        <v>56</v>
      </c>
      <c r="B62" s="6"/>
      <c r="C62" s="19"/>
      <c r="D62" s="19"/>
      <c r="E62" s="19"/>
      <c r="F62" s="16">
        <v>6</v>
      </c>
      <c r="G62" s="5"/>
      <c r="H62" s="15">
        <v>0</v>
      </c>
      <c r="I62" s="15">
        <v>0</v>
      </c>
    </row>
    <row r="63" spans="1:9" x14ac:dyDescent="0.25">
      <c r="A63" s="9">
        <v>57</v>
      </c>
      <c r="B63" s="6"/>
      <c r="C63" s="19"/>
      <c r="D63" s="19"/>
      <c r="E63" s="19"/>
      <c r="F63" s="16">
        <v>6</v>
      </c>
      <c r="G63" s="5"/>
      <c r="H63" s="15">
        <v>0</v>
      </c>
      <c r="I63" s="15">
        <v>0</v>
      </c>
    </row>
    <row r="64" spans="1:9" x14ac:dyDescent="0.25">
      <c r="A64" s="9">
        <v>58</v>
      </c>
      <c r="B64" s="6"/>
      <c r="C64" s="19"/>
      <c r="D64" s="19"/>
      <c r="E64" s="19"/>
      <c r="F64" s="16">
        <v>5</v>
      </c>
      <c r="G64" s="5"/>
      <c r="H64" s="15">
        <v>0</v>
      </c>
      <c r="I64" s="15">
        <v>0</v>
      </c>
    </row>
    <row r="65" spans="1:9" x14ac:dyDescent="0.25">
      <c r="A65" s="9">
        <v>59</v>
      </c>
      <c r="B65" s="6"/>
      <c r="C65" s="19"/>
      <c r="D65" s="19"/>
      <c r="E65" s="19"/>
      <c r="F65" s="16">
        <v>5</v>
      </c>
      <c r="G65" s="5"/>
      <c r="H65" s="15">
        <v>0</v>
      </c>
      <c r="I65" s="15">
        <v>0</v>
      </c>
    </row>
    <row r="66" spans="1:9" x14ac:dyDescent="0.25">
      <c r="A66" s="9">
        <v>60</v>
      </c>
      <c r="B66" s="6"/>
      <c r="C66" s="19"/>
      <c r="D66" s="19"/>
      <c r="E66" s="19"/>
      <c r="F66" s="16">
        <v>7</v>
      </c>
      <c r="G66" s="5"/>
      <c r="H66" s="15">
        <v>0</v>
      </c>
      <c r="I66" s="15">
        <v>0</v>
      </c>
    </row>
    <row r="67" spans="1:9" x14ac:dyDescent="0.25">
      <c r="A67" s="9">
        <v>61</v>
      </c>
      <c r="B67" s="6"/>
      <c r="C67" s="19"/>
      <c r="D67" s="19"/>
      <c r="E67" s="19"/>
      <c r="F67" s="16">
        <v>7</v>
      </c>
      <c r="G67" s="5"/>
      <c r="H67" s="15">
        <v>0</v>
      </c>
      <c r="I67" s="15">
        <v>0</v>
      </c>
    </row>
    <row r="68" spans="1:9" x14ac:dyDescent="0.25">
      <c r="A68" s="10">
        <v>62</v>
      </c>
      <c r="B68" s="8"/>
      <c r="C68" s="20"/>
      <c r="D68" s="20"/>
      <c r="E68" s="20"/>
      <c r="F68" s="17">
        <v>7</v>
      </c>
      <c r="G68" s="3"/>
      <c r="H68" s="15">
        <v>0</v>
      </c>
      <c r="I68" s="15">
        <v>0</v>
      </c>
    </row>
    <row r="69" spans="1:9" ht="15.75" thickBot="1" x14ac:dyDescent="0.3">
      <c r="F69" s="18">
        <f>SUM(F47:F68)</f>
        <v>10000</v>
      </c>
      <c r="H69" s="21">
        <f>SUM(H3:H68)</f>
        <v>4495.78</v>
      </c>
      <c r="I69" s="21">
        <f>SUM(I3:I68)</f>
        <v>0</v>
      </c>
    </row>
    <row r="72" spans="1:9" ht="30" x14ac:dyDescent="0.25">
      <c r="B72" s="12" t="s">
        <v>40</v>
      </c>
      <c r="C72" s="13">
        <v>2472</v>
      </c>
      <c r="D72" s="13"/>
    </row>
  </sheetData>
  <mergeCells count="2">
    <mergeCell ref="C34:E34"/>
    <mergeCell ref="C47:E4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showGridLines="0" tabSelected="1" zoomScale="115" zoomScaleNormal="115" workbookViewId="0">
      <selection activeCell="C4" sqref="C4"/>
    </sheetView>
  </sheetViews>
  <sheetFormatPr baseColWidth="10" defaultRowHeight="15" x14ac:dyDescent="0.25"/>
  <cols>
    <col min="1" max="1" width="5.28515625" style="4" customWidth="1"/>
    <col min="2" max="2" width="12.140625" bestFit="1" customWidth="1"/>
    <col min="3" max="3" width="11" style="32" customWidth="1"/>
    <col min="4" max="4" width="11.140625" style="4" bestFit="1" customWidth="1"/>
    <col min="5" max="5" width="19.5703125" customWidth="1"/>
    <col min="6" max="6" width="10.5703125" customWidth="1"/>
    <col min="9" max="9" width="14.140625" bestFit="1" customWidth="1"/>
  </cols>
  <sheetData>
    <row r="1" spans="1:12" ht="18.75" x14ac:dyDescent="0.25">
      <c r="A1" s="42" t="str">
        <f>"Répartition de l'eau - Année " &amp; L4</f>
        <v>Répartition de l'eau - Année 2015</v>
      </c>
      <c r="B1" s="39"/>
      <c r="C1" s="41"/>
      <c r="D1" s="39"/>
      <c r="E1" s="39"/>
      <c r="F1" s="39"/>
      <c r="G1" s="55" t="s">
        <v>52</v>
      </c>
    </row>
    <row r="3" spans="1:12" ht="45" x14ac:dyDescent="0.25">
      <c r="A3" s="11" t="s">
        <v>0</v>
      </c>
      <c r="B3" s="11" t="s">
        <v>31</v>
      </c>
      <c r="C3" s="12" t="str">
        <f>"NBRE JOURS " &amp; L4</f>
        <v>NBRE JOURS 2015</v>
      </c>
      <c r="D3" s="11" t="s">
        <v>45</v>
      </c>
      <c r="E3" s="14" t="s">
        <v>33</v>
      </c>
      <c r="F3" s="40" t="str">
        <f>"EAU "&amp; L4 &amp; " " &amp; DOLLAR(L5,2)&amp; " " &amp;TEXT(L6,"# ##0")&amp;" m³"</f>
        <v>EAU 2015 4 495,78 € 1 241 m³</v>
      </c>
      <c r="G3" s="37" t="s">
        <v>46</v>
      </c>
      <c r="H3" s="32" t="s">
        <v>47</v>
      </c>
      <c r="I3" s="32"/>
      <c r="J3" s="32"/>
      <c r="K3" s="43" t="s">
        <v>48</v>
      </c>
      <c r="L3" s="44"/>
    </row>
    <row r="4" spans="1:12" x14ac:dyDescent="0.25">
      <c r="A4" s="9">
        <v>8</v>
      </c>
      <c r="B4" s="7">
        <v>41979</v>
      </c>
      <c r="C4" s="36">
        <f>DATEDIF(MAX(B4,DATE($L$4,1,1)),DATE($L$4,12,31),"d")+1</f>
        <v>365</v>
      </c>
      <c r="D4" s="9">
        <v>111</v>
      </c>
      <c r="E4" s="5" t="s">
        <v>6</v>
      </c>
      <c r="F4" s="15">
        <f>ROUND($L$5*(C4*D4/SUMPRODUCT($C$4:$C$33,$D$4:$D$33)),2)</f>
        <v>186.99</v>
      </c>
      <c r="G4">
        <v>365</v>
      </c>
      <c r="H4" s="38">
        <f>C4-G4</f>
        <v>0</v>
      </c>
      <c r="I4" s="32"/>
      <c r="J4" s="32"/>
      <c r="K4" s="45" t="s">
        <v>49</v>
      </c>
      <c r="L4" s="46">
        <v>2015</v>
      </c>
    </row>
    <row r="5" spans="1:12" x14ac:dyDescent="0.25">
      <c r="A5" s="9">
        <v>23</v>
      </c>
      <c r="B5" s="7">
        <v>42003</v>
      </c>
      <c r="C5" s="36">
        <f t="shared" ref="C5:C33" si="0">DATEDIF(MAX(B5,DATE($L$4,1,1)),DATE($L$4,12,31),"d")+1</f>
        <v>365</v>
      </c>
      <c r="D5" s="9">
        <v>194</v>
      </c>
      <c r="E5" s="5" t="s">
        <v>19</v>
      </c>
      <c r="F5" s="15">
        <f t="shared" ref="F5:F33" si="1">ROUND($L$5*(C5*D5/SUMPRODUCT($C$4:$C$33,$D$4:$D$33)),2)</f>
        <v>326.81</v>
      </c>
      <c r="G5">
        <v>365</v>
      </c>
      <c r="H5" s="38">
        <f t="shared" ref="H5:H33" si="2">C5-G5</f>
        <v>0</v>
      </c>
      <c r="I5" s="32"/>
      <c r="J5" s="32"/>
      <c r="K5" s="45" t="s">
        <v>50</v>
      </c>
      <c r="L5" s="47">
        <v>4495.78</v>
      </c>
    </row>
    <row r="6" spans="1:12" x14ac:dyDescent="0.25">
      <c r="A6" s="9">
        <v>38</v>
      </c>
      <c r="B6" s="7">
        <v>42003</v>
      </c>
      <c r="C6" s="36">
        <f t="shared" si="0"/>
        <v>365</v>
      </c>
      <c r="D6" s="9">
        <v>122</v>
      </c>
      <c r="E6" s="5" t="s">
        <v>27</v>
      </c>
      <c r="F6" s="15">
        <f t="shared" si="1"/>
        <v>205.52</v>
      </c>
      <c r="G6">
        <v>365</v>
      </c>
      <c r="H6" s="38">
        <f t="shared" si="2"/>
        <v>0</v>
      </c>
      <c r="I6" s="32"/>
      <c r="J6" s="32"/>
      <c r="K6" s="48" t="s">
        <v>51</v>
      </c>
      <c r="L6" s="49">
        <v>1241</v>
      </c>
    </row>
    <row r="7" spans="1:12" x14ac:dyDescent="0.25">
      <c r="A7" s="9">
        <v>9</v>
      </c>
      <c r="B7" s="7">
        <v>42004</v>
      </c>
      <c r="C7" s="36">
        <f t="shared" si="0"/>
        <v>365</v>
      </c>
      <c r="D7" s="9">
        <v>237</v>
      </c>
      <c r="E7" s="5" t="s">
        <v>7</v>
      </c>
      <c r="F7" s="15">
        <f t="shared" si="1"/>
        <v>399.25</v>
      </c>
      <c r="G7">
        <v>365</v>
      </c>
      <c r="H7" s="38">
        <f t="shared" si="2"/>
        <v>0</v>
      </c>
    </row>
    <row r="8" spans="1:12" x14ac:dyDescent="0.25">
      <c r="A8" s="9">
        <v>42</v>
      </c>
      <c r="B8" s="7">
        <v>42028</v>
      </c>
      <c r="C8" s="36">
        <f t="shared" si="0"/>
        <v>342</v>
      </c>
      <c r="D8" s="9">
        <v>143</v>
      </c>
      <c r="E8" s="5" t="s">
        <v>28</v>
      </c>
      <c r="F8" s="15">
        <f t="shared" si="1"/>
        <v>225.72</v>
      </c>
      <c r="G8">
        <v>344</v>
      </c>
      <c r="H8" s="38">
        <f t="shared" si="2"/>
        <v>-2</v>
      </c>
      <c r="I8" s="32"/>
      <c r="J8" s="32"/>
    </row>
    <row r="9" spans="1:12" x14ac:dyDescent="0.25">
      <c r="A9" s="9">
        <v>6</v>
      </c>
      <c r="B9" s="7">
        <v>42034</v>
      </c>
      <c r="C9" s="36">
        <f t="shared" si="0"/>
        <v>336</v>
      </c>
      <c r="D9" s="9">
        <v>136</v>
      </c>
      <c r="E9" s="5" t="s">
        <v>4</v>
      </c>
      <c r="F9" s="15">
        <f t="shared" si="1"/>
        <v>210.9</v>
      </c>
      <c r="G9">
        <v>335</v>
      </c>
      <c r="H9" s="38">
        <f t="shared" si="2"/>
        <v>1</v>
      </c>
      <c r="I9" s="32"/>
      <c r="J9" s="32"/>
    </row>
    <row r="10" spans="1:12" x14ac:dyDescent="0.25">
      <c r="A10" s="9">
        <v>3</v>
      </c>
      <c r="B10" s="7">
        <v>42101</v>
      </c>
      <c r="C10" s="36">
        <f t="shared" si="0"/>
        <v>269</v>
      </c>
      <c r="D10" s="9">
        <v>195</v>
      </c>
      <c r="E10" s="5" t="s">
        <v>3</v>
      </c>
      <c r="F10" s="15">
        <f t="shared" si="1"/>
        <v>242.09</v>
      </c>
      <c r="G10">
        <v>275</v>
      </c>
      <c r="H10" s="38">
        <f t="shared" si="2"/>
        <v>-6</v>
      </c>
      <c r="I10" s="32"/>
      <c r="J10" s="32"/>
    </row>
    <row r="11" spans="1:12" x14ac:dyDescent="0.25">
      <c r="A11" s="9">
        <v>5</v>
      </c>
      <c r="B11" s="7">
        <v>42153</v>
      </c>
      <c r="C11" s="36">
        <f t="shared" si="0"/>
        <v>217</v>
      </c>
      <c r="D11" s="9">
        <v>217</v>
      </c>
      <c r="E11" s="5" t="s">
        <v>5</v>
      </c>
      <c r="F11" s="15">
        <f t="shared" si="1"/>
        <v>217.33</v>
      </c>
      <c r="G11">
        <v>216</v>
      </c>
      <c r="H11" s="38">
        <f t="shared" si="2"/>
        <v>1</v>
      </c>
    </row>
    <row r="12" spans="1:12" x14ac:dyDescent="0.25">
      <c r="A12" s="9">
        <v>43</v>
      </c>
      <c r="B12" s="7">
        <v>42153</v>
      </c>
      <c r="C12" s="36">
        <f t="shared" si="0"/>
        <v>217</v>
      </c>
      <c r="D12" s="9">
        <v>135</v>
      </c>
      <c r="E12" s="5" t="s">
        <v>29</v>
      </c>
      <c r="F12" s="15">
        <f t="shared" si="1"/>
        <v>135.19999999999999</v>
      </c>
      <c r="G12">
        <v>216</v>
      </c>
      <c r="H12" s="38">
        <f t="shared" si="2"/>
        <v>1</v>
      </c>
    </row>
    <row r="13" spans="1:12" x14ac:dyDescent="0.25">
      <c r="A13" s="9">
        <v>17</v>
      </c>
      <c r="B13" s="7">
        <v>42157</v>
      </c>
      <c r="C13" s="36">
        <f t="shared" si="0"/>
        <v>213</v>
      </c>
      <c r="D13" s="9">
        <v>203</v>
      </c>
      <c r="E13" s="5" t="s">
        <v>10</v>
      </c>
      <c r="F13" s="15">
        <f t="shared" si="1"/>
        <v>199.56</v>
      </c>
      <c r="G13">
        <v>212</v>
      </c>
      <c r="H13" s="38">
        <f t="shared" si="2"/>
        <v>1</v>
      </c>
    </row>
    <row r="14" spans="1:12" x14ac:dyDescent="0.25">
      <c r="A14" s="9">
        <v>31</v>
      </c>
      <c r="B14" s="7">
        <v>42158</v>
      </c>
      <c r="C14" s="36">
        <f t="shared" si="0"/>
        <v>212</v>
      </c>
      <c r="D14" s="9">
        <v>302</v>
      </c>
      <c r="E14" s="5" t="s">
        <v>12</v>
      </c>
      <c r="F14" s="15">
        <f t="shared" si="1"/>
        <v>295.49</v>
      </c>
      <c r="G14">
        <v>211</v>
      </c>
      <c r="H14" s="38">
        <f t="shared" si="2"/>
        <v>1</v>
      </c>
    </row>
    <row r="15" spans="1:12" x14ac:dyDescent="0.25">
      <c r="A15" s="9">
        <v>21</v>
      </c>
      <c r="B15" s="7">
        <v>42165</v>
      </c>
      <c r="C15" s="36">
        <f t="shared" si="0"/>
        <v>205</v>
      </c>
      <c r="D15" s="9">
        <v>204</v>
      </c>
      <c r="E15" s="5" t="s">
        <v>14</v>
      </c>
      <c r="F15" s="15">
        <f t="shared" si="1"/>
        <v>193.01</v>
      </c>
      <c r="G15">
        <v>204</v>
      </c>
      <c r="H15" s="38">
        <f t="shared" si="2"/>
        <v>1</v>
      </c>
    </row>
    <row r="16" spans="1:12" x14ac:dyDescent="0.25">
      <c r="A16" s="9">
        <v>30</v>
      </c>
      <c r="B16" s="7">
        <v>42168</v>
      </c>
      <c r="C16" s="36">
        <f t="shared" si="0"/>
        <v>202</v>
      </c>
      <c r="D16" s="9">
        <v>191</v>
      </c>
      <c r="E16" s="5" t="s">
        <v>21</v>
      </c>
      <c r="F16" s="15">
        <f t="shared" si="1"/>
        <v>178.07</v>
      </c>
      <c r="G16">
        <v>201</v>
      </c>
      <c r="H16" s="38">
        <f t="shared" si="2"/>
        <v>1</v>
      </c>
    </row>
    <row r="17" spans="1:8" x14ac:dyDescent="0.25">
      <c r="A17" s="9">
        <v>46</v>
      </c>
      <c r="B17" s="7">
        <v>42194</v>
      </c>
      <c r="C17" s="36">
        <f t="shared" si="0"/>
        <v>176</v>
      </c>
      <c r="D17" s="9">
        <v>160</v>
      </c>
      <c r="E17" s="5" t="s">
        <v>30</v>
      </c>
      <c r="F17" s="15">
        <f t="shared" si="1"/>
        <v>129.97</v>
      </c>
      <c r="G17">
        <v>175</v>
      </c>
      <c r="H17" s="38">
        <f t="shared" si="2"/>
        <v>1</v>
      </c>
    </row>
    <row r="18" spans="1:8" x14ac:dyDescent="0.25">
      <c r="A18" s="9">
        <v>2</v>
      </c>
      <c r="B18" s="7">
        <v>42227</v>
      </c>
      <c r="C18" s="36">
        <f t="shared" si="0"/>
        <v>143</v>
      </c>
      <c r="D18" s="9">
        <v>107</v>
      </c>
      <c r="E18" s="5" t="s">
        <v>1</v>
      </c>
      <c r="F18" s="15">
        <f t="shared" si="1"/>
        <v>70.62</v>
      </c>
      <c r="G18">
        <v>142</v>
      </c>
      <c r="H18" s="38">
        <f t="shared" si="2"/>
        <v>1</v>
      </c>
    </row>
    <row r="19" spans="1:8" x14ac:dyDescent="0.25">
      <c r="A19" s="9">
        <v>33</v>
      </c>
      <c r="B19" s="7">
        <v>42244</v>
      </c>
      <c r="C19" s="36">
        <f t="shared" si="0"/>
        <v>126</v>
      </c>
      <c r="D19" s="9">
        <v>323</v>
      </c>
      <c r="E19" s="5" t="s">
        <v>11</v>
      </c>
      <c r="F19" s="15">
        <f t="shared" si="1"/>
        <v>187.83</v>
      </c>
      <c r="G19">
        <v>125</v>
      </c>
      <c r="H19" s="38">
        <f t="shared" si="2"/>
        <v>1</v>
      </c>
    </row>
    <row r="20" spans="1:8" x14ac:dyDescent="0.25">
      <c r="A20" s="9">
        <v>48</v>
      </c>
      <c r="B20" s="7">
        <v>42244</v>
      </c>
      <c r="C20" s="36">
        <f t="shared" si="0"/>
        <v>126</v>
      </c>
      <c r="D20" s="9">
        <v>117</v>
      </c>
      <c r="E20" s="5" t="s">
        <v>25</v>
      </c>
      <c r="F20" s="15">
        <f t="shared" si="1"/>
        <v>68.040000000000006</v>
      </c>
      <c r="G20">
        <v>125</v>
      </c>
      <c r="H20" s="38">
        <f t="shared" si="2"/>
        <v>1</v>
      </c>
    </row>
    <row r="21" spans="1:8" x14ac:dyDescent="0.25">
      <c r="A21" s="9">
        <v>4</v>
      </c>
      <c r="B21" s="7">
        <v>42249</v>
      </c>
      <c r="C21" s="36">
        <f t="shared" si="0"/>
        <v>121</v>
      </c>
      <c r="D21" s="9">
        <v>123</v>
      </c>
      <c r="E21" s="5" t="s">
        <v>2</v>
      </c>
      <c r="F21" s="15">
        <f t="shared" si="1"/>
        <v>68.69</v>
      </c>
      <c r="G21">
        <v>120</v>
      </c>
      <c r="H21" s="38">
        <f t="shared" si="2"/>
        <v>1</v>
      </c>
    </row>
    <row r="22" spans="1:8" x14ac:dyDescent="0.25">
      <c r="A22" s="9">
        <v>27</v>
      </c>
      <c r="B22" s="7">
        <v>42249</v>
      </c>
      <c r="C22" s="36">
        <f t="shared" si="0"/>
        <v>121</v>
      </c>
      <c r="D22" s="9">
        <v>182</v>
      </c>
      <c r="E22" s="5" t="s">
        <v>2</v>
      </c>
      <c r="F22" s="15">
        <f t="shared" si="1"/>
        <v>101.64</v>
      </c>
      <c r="G22">
        <v>120</v>
      </c>
      <c r="H22" s="38">
        <f t="shared" si="2"/>
        <v>1</v>
      </c>
    </row>
    <row r="23" spans="1:8" x14ac:dyDescent="0.25">
      <c r="A23" s="9">
        <v>32</v>
      </c>
      <c r="B23" s="7">
        <v>42249</v>
      </c>
      <c r="C23" s="36">
        <f t="shared" si="0"/>
        <v>121</v>
      </c>
      <c r="D23" s="9">
        <v>338</v>
      </c>
      <c r="E23" s="5" t="s">
        <v>2</v>
      </c>
      <c r="F23" s="15">
        <f t="shared" si="1"/>
        <v>188.76</v>
      </c>
      <c r="G23">
        <v>120</v>
      </c>
      <c r="H23" s="38">
        <f t="shared" si="2"/>
        <v>1</v>
      </c>
    </row>
    <row r="24" spans="1:8" x14ac:dyDescent="0.25">
      <c r="A24" s="9">
        <v>36</v>
      </c>
      <c r="B24" s="7">
        <v>42249</v>
      </c>
      <c r="C24" s="36">
        <f t="shared" si="0"/>
        <v>121</v>
      </c>
      <c r="D24" s="9">
        <v>364</v>
      </c>
      <c r="E24" s="5" t="s">
        <v>2</v>
      </c>
      <c r="F24" s="15">
        <f t="shared" si="1"/>
        <v>203.28</v>
      </c>
      <c r="G24">
        <v>120</v>
      </c>
      <c r="H24" s="38">
        <f t="shared" si="2"/>
        <v>1</v>
      </c>
    </row>
    <row r="25" spans="1:8" x14ac:dyDescent="0.25">
      <c r="A25" s="9">
        <v>37</v>
      </c>
      <c r="B25" s="7">
        <v>42249</v>
      </c>
      <c r="C25" s="36">
        <f t="shared" si="0"/>
        <v>121</v>
      </c>
      <c r="D25" s="9">
        <v>365</v>
      </c>
      <c r="E25" s="5" t="s">
        <v>2</v>
      </c>
      <c r="F25" s="15">
        <f t="shared" si="1"/>
        <v>203.83</v>
      </c>
      <c r="G25">
        <v>120</v>
      </c>
      <c r="H25" s="38">
        <f t="shared" si="2"/>
        <v>1</v>
      </c>
    </row>
    <row r="26" spans="1:8" x14ac:dyDescent="0.25">
      <c r="A26" s="9">
        <v>20</v>
      </c>
      <c r="B26" s="7">
        <v>42270</v>
      </c>
      <c r="C26" s="36">
        <f t="shared" si="0"/>
        <v>100</v>
      </c>
      <c r="D26" s="9">
        <v>208</v>
      </c>
      <c r="E26" s="5" t="s">
        <v>13</v>
      </c>
      <c r="F26" s="15">
        <f t="shared" si="1"/>
        <v>96</v>
      </c>
      <c r="G26">
        <v>99</v>
      </c>
      <c r="H26" s="38">
        <f t="shared" si="2"/>
        <v>1</v>
      </c>
    </row>
    <row r="27" spans="1:8" x14ac:dyDescent="0.25">
      <c r="A27" s="9">
        <v>49</v>
      </c>
      <c r="B27" s="7">
        <v>42279</v>
      </c>
      <c r="C27" s="36">
        <f t="shared" si="0"/>
        <v>91</v>
      </c>
      <c r="D27" s="9">
        <v>105</v>
      </c>
      <c r="E27" s="5" t="s">
        <v>26</v>
      </c>
      <c r="F27" s="15">
        <f t="shared" si="1"/>
        <v>44.1</v>
      </c>
      <c r="G27">
        <v>90</v>
      </c>
      <c r="H27" s="38">
        <f t="shared" si="2"/>
        <v>1</v>
      </c>
    </row>
    <row r="28" spans="1:8" x14ac:dyDescent="0.25">
      <c r="A28" s="9">
        <v>16</v>
      </c>
      <c r="B28" s="7">
        <v>42335</v>
      </c>
      <c r="C28" s="36">
        <f t="shared" si="0"/>
        <v>35</v>
      </c>
      <c r="D28" s="9">
        <v>161</v>
      </c>
      <c r="E28" s="5" t="s">
        <v>18</v>
      </c>
      <c r="F28" s="15">
        <f t="shared" si="1"/>
        <v>26.01</v>
      </c>
      <c r="G28">
        <v>34</v>
      </c>
      <c r="H28" s="38">
        <f t="shared" si="2"/>
        <v>1</v>
      </c>
    </row>
    <row r="29" spans="1:8" x14ac:dyDescent="0.25">
      <c r="A29" s="9">
        <v>39</v>
      </c>
      <c r="B29" s="7">
        <v>42338</v>
      </c>
      <c r="C29" s="36">
        <f t="shared" si="0"/>
        <v>32</v>
      </c>
      <c r="D29" s="9">
        <v>125</v>
      </c>
      <c r="E29" s="5" t="s">
        <v>22</v>
      </c>
      <c r="F29" s="15">
        <f t="shared" si="1"/>
        <v>18.46</v>
      </c>
      <c r="G29">
        <v>31</v>
      </c>
      <c r="H29" s="38">
        <f t="shared" si="2"/>
        <v>1</v>
      </c>
    </row>
    <row r="30" spans="1:8" x14ac:dyDescent="0.25">
      <c r="A30" s="9">
        <v>40</v>
      </c>
      <c r="B30" s="7">
        <v>42338</v>
      </c>
      <c r="C30" s="36">
        <f t="shared" si="0"/>
        <v>32</v>
      </c>
      <c r="D30" s="9">
        <v>117</v>
      </c>
      <c r="E30" s="5" t="s">
        <v>22</v>
      </c>
      <c r="F30" s="15">
        <f t="shared" si="1"/>
        <v>17.28</v>
      </c>
      <c r="G30">
        <v>31</v>
      </c>
      <c r="H30" s="38">
        <f t="shared" si="2"/>
        <v>1</v>
      </c>
    </row>
    <row r="31" spans="1:8" x14ac:dyDescent="0.25">
      <c r="A31" s="9">
        <v>22</v>
      </c>
      <c r="B31" s="7">
        <v>42345</v>
      </c>
      <c r="C31" s="36">
        <f t="shared" si="0"/>
        <v>25</v>
      </c>
      <c r="D31" s="9">
        <v>203</v>
      </c>
      <c r="E31" s="5" t="s">
        <v>15</v>
      </c>
      <c r="F31" s="15">
        <f t="shared" si="1"/>
        <v>23.42</v>
      </c>
      <c r="G31">
        <v>24</v>
      </c>
      <c r="H31" s="38">
        <f t="shared" si="2"/>
        <v>1</v>
      </c>
    </row>
    <row r="32" spans="1:8" x14ac:dyDescent="0.25">
      <c r="A32" s="9">
        <v>28</v>
      </c>
      <c r="B32" s="7">
        <v>42345</v>
      </c>
      <c r="C32" s="36">
        <f t="shared" si="0"/>
        <v>25</v>
      </c>
      <c r="D32" s="9">
        <v>198</v>
      </c>
      <c r="E32" s="5" t="s">
        <v>15</v>
      </c>
      <c r="F32" s="15">
        <f t="shared" si="1"/>
        <v>22.85</v>
      </c>
      <c r="G32">
        <v>24</v>
      </c>
      <c r="H32" s="38">
        <f t="shared" si="2"/>
        <v>1</v>
      </c>
    </row>
    <row r="33" spans="1:8" x14ac:dyDescent="0.25">
      <c r="A33" s="9">
        <v>15</v>
      </c>
      <c r="B33" s="7">
        <v>42359</v>
      </c>
      <c r="C33" s="36">
        <f t="shared" si="0"/>
        <v>11</v>
      </c>
      <c r="D33" s="9">
        <v>179</v>
      </c>
      <c r="E33" s="5" t="s">
        <v>17</v>
      </c>
      <c r="F33" s="15">
        <f t="shared" si="1"/>
        <v>9.09</v>
      </c>
      <c r="G33">
        <v>10</v>
      </c>
      <c r="H33" s="38">
        <f t="shared" si="2"/>
        <v>1</v>
      </c>
    </row>
    <row r="34" spans="1:8" ht="15.75" thickBot="1" x14ac:dyDescent="0.3">
      <c r="A34" s="9"/>
      <c r="B34" s="1"/>
      <c r="C34" s="50"/>
      <c r="D34" s="28"/>
      <c r="E34" s="2"/>
      <c r="F34" s="15"/>
      <c r="H34" s="38"/>
    </row>
    <row r="35" spans="1:8" x14ac:dyDescent="0.25">
      <c r="A35" s="10"/>
      <c r="B35" s="51"/>
      <c r="C35" s="52">
        <f>SUM(C4:C34)</f>
        <v>5200</v>
      </c>
      <c r="D35" s="52">
        <f>SUM(D4:D34)</f>
        <v>5765</v>
      </c>
      <c r="E35" s="53"/>
      <c r="F35" s="54">
        <f>SUM(F4:F34)</f>
        <v>4495.8100000000013</v>
      </c>
      <c r="G35">
        <v>5184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factures eau 2015 et 2016</vt:lpstr>
      <vt:lpstr>factures eau 2015</vt:lpstr>
      <vt:lpstr>'factures eau 2015'!Zone_d_impression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jean-francois liquette</cp:lastModifiedBy>
  <cp:lastPrinted>2017-02-21T21:35:25Z</cp:lastPrinted>
  <dcterms:created xsi:type="dcterms:W3CDTF">2017-02-20T07:44:11Z</dcterms:created>
  <dcterms:modified xsi:type="dcterms:W3CDTF">2017-02-21T21:35:52Z</dcterms:modified>
</cp:coreProperties>
</file>