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3A3C94AC-AFCA-4F74-B605-B81080CE2429}" xr6:coauthVersionLast="47" xr6:coauthVersionMax="47" xr10:uidLastSave="{00000000-0000-0000-0000-000000000000}"/>
  <bookViews>
    <workbookView xWindow="135" yWindow="1485" windowWidth="27930" windowHeight="13185" xr2:uid="{00000000-000D-0000-FFFF-FFFF00000000}"/>
  </bookViews>
  <sheets>
    <sheet name="Source" sheetId="3" r:id="rId1"/>
    <sheet name="Old" sheetId="1" r:id="rId2"/>
    <sheet name="listing centre" sheetId="2" r:id="rId3"/>
  </sheets>
  <definedNames>
    <definedName name="DonnéesExternes_1" localSheetId="0" hidden="1">Source!$A$13:$Q$18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" i="3" l="1"/>
  <c r="F7" i="3"/>
  <c r="F6" i="3"/>
  <c r="F5" i="3"/>
  <c r="F4" i="3"/>
  <c r="I4" i="1"/>
  <c r="J4" i="1"/>
  <c r="K4" i="1"/>
  <c r="L4" i="1"/>
  <c r="M4" i="1"/>
  <c r="N4" i="1"/>
  <c r="O4" i="1"/>
  <c r="P4" i="1"/>
  <c r="Q4" i="1"/>
  <c r="R4" i="1"/>
  <c r="H4" i="1"/>
  <c r="J5" i="1"/>
  <c r="K5" i="1"/>
  <c r="L5" i="1"/>
  <c r="M5" i="1"/>
  <c r="N5" i="1"/>
  <c r="O5" i="1"/>
  <c r="P5" i="1"/>
  <c r="Q5" i="1"/>
  <c r="I5" i="1"/>
  <c r="V6" i="1"/>
  <c r="F5" i="1"/>
  <c r="F6" i="1"/>
  <c r="F7" i="1"/>
  <c r="F8" i="1"/>
  <c r="F4" i="1"/>
  <c r="V4" i="1" l="1"/>
  <c r="V5" i="1"/>
  <c r="V7" i="1" s="1"/>
  <c r="V8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EEC18AA-2A8F-4084-9EF0-958C71023A6E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</connections>
</file>

<file path=xl/sharedStrings.xml><?xml version="1.0" encoding="utf-8"?>
<sst xmlns="http://schemas.openxmlformats.org/spreadsheetml/2006/main" count="85" uniqueCount="35">
  <si>
    <t>N°projet</t>
  </si>
  <si>
    <t xml:space="preserve">Nom projet </t>
  </si>
  <si>
    <t>budget</t>
  </si>
  <si>
    <t xml:space="preserve">date de fin du projet </t>
  </si>
  <si>
    <t>AA</t>
  </si>
  <si>
    <t>BB</t>
  </si>
  <si>
    <t>CC</t>
  </si>
  <si>
    <t>DD</t>
  </si>
  <si>
    <t>EE</t>
  </si>
  <si>
    <t>Nom centre</t>
  </si>
  <si>
    <t>date de fin du centre</t>
  </si>
  <si>
    <t>Données récupérables</t>
  </si>
  <si>
    <t>S1</t>
  </si>
  <si>
    <t>S2</t>
  </si>
  <si>
    <t xml:space="preserve">A créer </t>
  </si>
  <si>
    <t>centre</t>
  </si>
  <si>
    <t>Centre1</t>
  </si>
  <si>
    <t>Centre2</t>
  </si>
  <si>
    <t>Centre3</t>
  </si>
  <si>
    <t>Centre4</t>
  </si>
  <si>
    <t>Centre5</t>
  </si>
  <si>
    <t>ETC….</t>
  </si>
  <si>
    <t>….</t>
  </si>
  <si>
    <t>Total vérif</t>
  </si>
  <si>
    <t>2025_07</t>
  </si>
  <si>
    <t>2026_01</t>
  </si>
  <si>
    <t>2026_07</t>
  </si>
  <si>
    <t>2027_01</t>
  </si>
  <si>
    <t>2027_07</t>
  </si>
  <si>
    <t>2028_01</t>
  </si>
  <si>
    <t>2028_07</t>
  </si>
  <si>
    <t>2029_01</t>
  </si>
  <si>
    <t>2029_07</t>
  </si>
  <si>
    <t>2030_01</t>
  </si>
  <si>
    <t>2030_07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</si>
</sst>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0\ _€_-;\-* #,##0.00\ _€_-;_-* &quot;-&quot;??\ _€_-;_-@_-"/>
    <numFmt numFmtId="165" formatCode="_-* #,##0.0_-;\-* #,##0.0_-;_-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5">
    <xf numFmtId="0" fontId="0" fillId="0" borderId="0" xfId="0"/>
    <xf numFmtId="14" fontId="0" fillId="0" borderId="0" xfId="0" applyNumberFormat="1"/>
    <xf numFmtId="0" fontId="0" fillId="0" borderId="4" xfId="0" applyBorder="1"/>
    <xf numFmtId="0" fontId="0" fillId="0" borderId="5" xfId="0" applyBorder="1"/>
    <xf numFmtId="43" fontId="0" fillId="0" borderId="0" xfId="1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14" fontId="0" fillId="0" borderId="5" xfId="0" applyNumberFormat="1" applyBorder="1"/>
    <xf numFmtId="0" fontId="0" fillId="3" borderId="2" xfId="0" applyFill="1" applyBorder="1"/>
    <xf numFmtId="0" fontId="0" fillId="0" borderId="3" xfId="0" applyBorder="1"/>
    <xf numFmtId="164" fontId="0" fillId="0" borderId="0" xfId="0" applyNumberFormat="1"/>
    <xf numFmtId="165" fontId="0" fillId="0" borderId="5" xfId="1" applyNumberFormat="1" applyFont="1" applyBorder="1"/>
    <xf numFmtId="43" fontId="0" fillId="0" borderId="4" xfId="1" applyFont="1" applyBorder="1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5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0" borderId="0" xfId="0" applyFont="1" applyFill="1" applyBorder="1"/>
    <xf numFmtId="43" fontId="0" fillId="0" borderId="0" xfId="1" applyFont="1" applyFill="1" applyBorder="1"/>
    <xf numFmtId="14" fontId="0" fillId="0" borderId="0" xfId="0" applyNumberFormat="1" applyFont="1" applyFill="1" applyBorder="1"/>
  </cellXfs>
  <cellStyles count="2">
    <cellStyle name="Milliers" xfId="1" builtinId="3"/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A7E80EE3-8340-486F-BE2E-780DD07F3FDF}" autoFormatId="16" applyNumberFormats="0" applyBorderFormats="0" applyFontFormats="0" applyPatternFormats="0" applyAlignmentFormats="0" applyWidthHeightFormats="0">
  <queryTableRefresh nextId="18">
    <queryTableFields count="17">
      <queryTableField id="1" name="N°projet" tableColumnId="1"/>
      <queryTableField id="2" name="Nom projet " tableColumnId="2"/>
      <queryTableField id="3" name="budget" tableColumnId="3"/>
      <queryTableField id="4" name="date de fin du projet " tableColumnId="4"/>
      <queryTableField id="5" name="Nom centre" tableColumnId="5"/>
      <queryTableField id="6" name="date de fin du centre" tableColumnId="6"/>
      <queryTableField id="7" name="2025_07" tableColumnId="7"/>
      <queryTableField id="8" name="2026_01" tableColumnId="8"/>
      <queryTableField id="9" name="2026_07" tableColumnId="9"/>
      <queryTableField id="10" name="2027_01" tableColumnId="10"/>
      <queryTableField id="11" name="2027_07" tableColumnId="11"/>
      <queryTableField id="12" name="2028_01" tableColumnId="12"/>
      <queryTableField id="13" name="2028_07" tableColumnId="13"/>
      <queryTableField id="14" name="2029_01" tableColumnId="14"/>
      <queryTableField id="15" name="2029_07" tableColumnId="15"/>
      <queryTableField id="16" name="2030_01" tableColumnId="16"/>
      <queryTableField id="17" name="2030_07" tableColumnId="17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3D5B924-174A-4158-BECB-14FB880C531C}" name="tSource" displayName="tSource" ref="A3:F8" totalsRowShown="0">
  <autoFilter ref="A3:F8" xr:uid="{73D5B924-174A-4158-BECB-14FB880C531C}"/>
  <tableColumns count="6">
    <tableColumn id="1" xr3:uid="{EBD98DBE-FA91-4CC9-B9BE-1E24D11CBB0F}" name="N°projet"/>
    <tableColumn id="2" xr3:uid="{EA9EE08A-AB5A-4082-9885-57611D45628E}" name="Nom projet "/>
    <tableColumn id="3" xr3:uid="{A6E5844B-8194-4E64-A314-E2E0C45AF5C8}" name="budget"/>
    <tableColumn id="4" xr3:uid="{947C9856-1D24-4C55-9206-DA2AF037B4C2}" name="date de fin du projet "/>
    <tableColumn id="5" xr3:uid="{475F2F77-8D10-4AD7-A1B3-DF4BB5CB7BCD}" name="Nom centre"/>
    <tableColumn id="6" xr3:uid="{FCCA77F4-AB92-44C8-907D-DCCCC6A7C685}" name="date de fin du centre">
      <calculatedColumnFormula>VLOOKUP(E4,'listing centre'!$A$1:$B$6,2,FALSE)</calculatedColumnFormula>
    </tableColumn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7DD7DBF-B8FB-4919-8B68-C47211F84B82}" name="Final" displayName="Final" ref="A13:Q18" tableType="queryTable" totalsRowShown="0">
  <autoFilter ref="A13:Q18" xr:uid="{37DD7DBF-B8FB-4919-8B68-C47211F84B82}"/>
  <tableColumns count="17">
    <tableColumn id="1" xr3:uid="{D5F35B01-9C3E-4197-8700-7C4473FAB458}" uniqueName="1" name="N°projet" queryTableFieldId="1"/>
    <tableColumn id="2" xr3:uid="{5E3E35A3-2516-4096-964E-7833A77E8D6B}" uniqueName="2" name="Nom projet " queryTableFieldId="2"/>
    <tableColumn id="3" xr3:uid="{69452641-CE06-47CC-878B-1B7043501C9A}" uniqueName="3" name="budget" queryTableFieldId="3"/>
    <tableColumn id="4" xr3:uid="{C70977BA-DA83-4863-BA29-8CC0B71EA073}" uniqueName="4" name="date de fin du projet " queryTableFieldId="4" dataDxfId="1"/>
    <tableColumn id="5" xr3:uid="{D658B53A-1AC3-4AB4-BD11-16B7A453F6AC}" uniqueName="5" name="Nom centre" queryTableFieldId="5"/>
    <tableColumn id="6" xr3:uid="{441A6F64-7129-4D66-B3A1-CC02CB3DA600}" uniqueName="6" name="date de fin du centre" queryTableFieldId="6" dataDxfId="0"/>
    <tableColumn id="7" xr3:uid="{7759E2C0-522C-4D1D-820D-979DEF8CCF2B}" uniqueName="7" name="2025_07" queryTableFieldId="7"/>
    <tableColumn id="8" xr3:uid="{44179D3F-D707-4A46-8832-64C09EF6DC14}" uniqueName="8" name="2026_01" queryTableFieldId="8"/>
    <tableColumn id="9" xr3:uid="{F79DA9F8-CA04-4B28-981D-3D3666A704CD}" uniqueName="9" name="2026_07" queryTableFieldId="9"/>
    <tableColumn id="10" xr3:uid="{98122AD8-EA7E-4BA3-8BDC-89C85498CFAC}" uniqueName="10" name="2027_01" queryTableFieldId="10"/>
    <tableColumn id="11" xr3:uid="{AC20B880-B2AA-49A7-BFDB-A014366ADEA6}" uniqueName="11" name="2027_07" queryTableFieldId="11"/>
    <tableColumn id="12" xr3:uid="{544C9496-2C87-44A2-ADBC-B2765BE90443}" uniqueName="12" name="2028_01" queryTableFieldId="12"/>
    <tableColumn id="13" xr3:uid="{A983C35B-795B-4E3D-A65C-C7BEA5DAC083}" uniqueName="13" name="2028_07" queryTableFieldId="13"/>
    <tableColumn id="14" xr3:uid="{C6012808-B0FB-428E-92DE-720755BE9499}" uniqueName="14" name="2029_01" queryTableFieldId="14"/>
    <tableColumn id="15" xr3:uid="{7845CBB9-CF40-40BC-B3F8-843C3EBA0A0E}" uniqueName="15" name="2029_07" queryTableFieldId="15"/>
    <tableColumn id="16" xr3:uid="{EA00B251-177E-48A5-A31D-4A1D72CFA1AD}" uniqueName="16" name="2030_01" queryTableFieldId="16"/>
    <tableColumn id="17" xr3:uid="{FF0E230C-AA8D-48BC-94B2-66F7EE223086}" uniqueName="17" name="2030_07" queryTableFieldId="17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134ED8-2ADB-45EB-BC9B-0A03F440EABB}">
  <dimension ref="A3:Q18"/>
  <sheetViews>
    <sheetView showGridLines="0" tabSelected="1" workbookViewId="0">
      <selection activeCell="F16" sqref="F15:F16"/>
    </sheetView>
  </sheetViews>
  <sheetFormatPr baseColWidth="10" defaultRowHeight="15" x14ac:dyDescent="0.25"/>
  <cols>
    <col min="1" max="1" width="10.85546875" bestFit="1" customWidth="1"/>
    <col min="2" max="2" width="13.85546875" bestFit="1" customWidth="1"/>
    <col min="3" max="3" width="11.42578125" bestFit="1" customWidth="1"/>
    <col min="4" max="4" width="22" bestFit="1" customWidth="1"/>
    <col min="5" max="5" width="13.7109375" bestFit="1" customWidth="1"/>
    <col min="6" max="6" width="21.85546875" bestFit="1" customWidth="1"/>
    <col min="7" max="23" width="10.28515625" bestFit="1" customWidth="1"/>
  </cols>
  <sheetData>
    <row r="3" spans="1:17" x14ac:dyDescent="0.25">
      <c r="A3" s="22" t="s">
        <v>0</v>
      </c>
      <c r="B3" s="22" t="s">
        <v>1</v>
      </c>
      <c r="C3" s="22" t="s">
        <v>2</v>
      </c>
      <c r="D3" s="22" t="s">
        <v>3</v>
      </c>
      <c r="E3" s="22" t="s">
        <v>9</v>
      </c>
      <c r="F3" s="22" t="s">
        <v>10</v>
      </c>
    </row>
    <row r="4" spans="1:17" x14ac:dyDescent="0.25">
      <c r="A4" s="22">
        <v>1</v>
      </c>
      <c r="B4" s="22" t="s">
        <v>4</v>
      </c>
      <c r="C4" s="23">
        <v>60000</v>
      </c>
      <c r="D4" s="24">
        <v>45813</v>
      </c>
      <c r="E4" s="22" t="s">
        <v>16</v>
      </c>
      <c r="F4" s="24">
        <f>VLOOKUP(E4,'listing centre'!$A$1:$B$6,2,FALSE)</f>
        <v>47829</v>
      </c>
    </row>
    <row r="5" spans="1:17" x14ac:dyDescent="0.25">
      <c r="A5" s="22">
        <v>2</v>
      </c>
      <c r="B5" s="22" t="s">
        <v>5</v>
      </c>
      <c r="C5" s="23">
        <v>40000</v>
      </c>
      <c r="D5" s="24">
        <v>46001</v>
      </c>
      <c r="E5" s="22" t="s">
        <v>19</v>
      </c>
      <c r="F5" s="24">
        <f>VLOOKUP(E5,'listing centre'!$A$1:$B$6,2,FALSE)</f>
        <v>47646</v>
      </c>
    </row>
    <row r="6" spans="1:17" x14ac:dyDescent="0.25">
      <c r="A6" s="22">
        <v>3</v>
      </c>
      <c r="B6" s="22" t="s">
        <v>6</v>
      </c>
      <c r="C6" s="23">
        <v>90000</v>
      </c>
      <c r="D6" s="24">
        <v>46147</v>
      </c>
      <c r="E6" s="22" t="s">
        <v>16</v>
      </c>
      <c r="F6" s="24">
        <f>VLOOKUP(E6,'listing centre'!$A$1:$B$6,2,FALSE)</f>
        <v>47829</v>
      </c>
    </row>
    <row r="7" spans="1:17" x14ac:dyDescent="0.25">
      <c r="A7" s="22">
        <v>4</v>
      </c>
      <c r="B7" s="22" t="s">
        <v>7</v>
      </c>
      <c r="C7" s="23">
        <v>100000</v>
      </c>
      <c r="D7" s="24">
        <v>45971</v>
      </c>
      <c r="E7" s="22" t="s">
        <v>17</v>
      </c>
      <c r="F7" s="24">
        <f>VLOOKUP(E7,'listing centre'!$A$1:$B$6,2,FALSE)</f>
        <v>46934</v>
      </c>
    </row>
    <row r="8" spans="1:17" x14ac:dyDescent="0.25">
      <c r="A8" s="22">
        <v>5</v>
      </c>
      <c r="B8" s="22" t="s">
        <v>8</v>
      </c>
      <c r="C8" s="23">
        <v>50000</v>
      </c>
      <c r="D8" s="24">
        <v>46508</v>
      </c>
      <c r="E8" s="22" t="s">
        <v>18</v>
      </c>
      <c r="F8" s="24">
        <f>VLOOKUP(E8,'listing centre'!$A$1:$B$6,2,FALSE)</f>
        <v>47464</v>
      </c>
    </row>
    <row r="13" spans="1:17" x14ac:dyDescent="0.25">
      <c r="A13" t="s">
        <v>0</v>
      </c>
      <c r="B13" t="s">
        <v>1</v>
      </c>
      <c r="C13" t="s">
        <v>2</v>
      </c>
      <c r="D13" t="s">
        <v>3</v>
      </c>
      <c r="E13" t="s">
        <v>9</v>
      </c>
      <c r="F13" t="s">
        <v>10</v>
      </c>
      <c r="G13" t="s">
        <v>24</v>
      </c>
      <c r="H13" t="s">
        <v>25</v>
      </c>
      <c r="I13" t="s">
        <v>26</v>
      </c>
      <c r="J13" t="s">
        <v>27</v>
      </c>
      <c r="K13" t="s">
        <v>28</v>
      </c>
      <c r="L13" t="s">
        <v>29</v>
      </c>
      <c r="M13" t="s">
        <v>30</v>
      </c>
      <c r="N13" t="s">
        <v>31</v>
      </c>
      <c r="O13" t="s">
        <v>32</v>
      </c>
      <c r="P13" t="s">
        <v>33</v>
      </c>
      <c r="Q13" t="s">
        <v>34</v>
      </c>
    </row>
    <row r="14" spans="1:17" x14ac:dyDescent="0.25">
      <c r="A14">
        <v>1</v>
      </c>
      <c r="B14" t="s">
        <v>4</v>
      </c>
      <c r="C14">
        <v>60000</v>
      </c>
      <c r="D14" s="1">
        <v>45813</v>
      </c>
      <c r="E14" t="s">
        <v>16</v>
      </c>
      <c r="F14" s="1">
        <v>47829</v>
      </c>
      <c r="G14">
        <v>5454.55</v>
      </c>
      <c r="H14">
        <v>5454.55</v>
      </c>
      <c r="I14">
        <v>5454.55</v>
      </c>
      <c r="J14">
        <v>5454.55</v>
      </c>
      <c r="K14">
        <v>5454.55</v>
      </c>
      <c r="L14">
        <v>5454.55</v>
      </c>
      <c r="M14">
        <v>5454.55</v>
      </c>
      <c r="N14">
        <v>5454.55</v>
      </c>
      <c r="O14">
        <v>5454.55</v>
      </c>
      <c r="P14">
        <v>5454.55</v>
      </c>
      <c r="Q14">
        <v>5454.55</v>
      </c>
    </row>
    <row r="15" spans="1:17" x14ac:dyDescent="0.25">
      <c r="A15">
        <v>2</v>
      </c>
      <c r="B15" t="s">
        <v>5</v>
      </c>
      <c r="C15">
        <v>40000</v>
      </c>
      <c r="D15" s="1">
        <v>46001</v>
      </c>
      <c r="E15" t="s">
        <v>19</v>
      </c>
      <c r="F15" s="1">
        <v>47646</v>
      </c>
      <c r="H15">
        <v>4444.4399999999996</v>
      </c>
      <c r="I15">
        <v>4444.4399999999996</v>
      </c>
      <c r="J15">
        <v>4444.4399999999996</v>
      </c>
      <c r="K15">
        <v>4444.4399999999996</v>
      </c>
      <c r="L15">
        <v>4444.4399999999996</v>
      </c>
      <c r="M15">
        <v>4444.4399999999996</v>
      </c>
      <c r="N15">
        <v>4444.4399999999996</v>
      </c>
      <c r="O15">
        <v>4444.4399999999996</v>
      </c>
      <c r="P15">
        <v>4444.4399999999996</v>
      </c>
    </row>
    <row r="16" spans="1:17" x14ac:dyDescent="0.25">
      <c r="A16">
        <v>3</v>
      </c>
      <c r="B16" t="s">
        <v>6</v>
      </c>
      <c r="C16">
        <v>90000</v>
      </c>
      <c r="D16" s="1">
        <v>46147</v>
      </c>
      <c r="E16" t="s">
        <v>16</v>
      </c>
      <c r="F16" s="1">
        <v>47829</v>
      </c>
      <c r="I16">
        <v>10000</v>
      </c>
      <c r="J16">
        <v>10000</v>
      </c>
      <c r="K16">
        <v>10000</v>
      </c>
      <c r="L16">
        <v>10000</v>
      </c>
      <c r="M16">
        <v>10000</v>
      </c>
      <c r="N16">
        <v>10000</v>
      </c>
      <c r="O16">
        <v>10000</v>
      </c>
      <c r="P16">
        <v>10000</v>
      </c>
      <c r="Q16">
        <v>10000</v>
      </c>
    </row>
    <row r="17" spans="1:15" x14ac:dyDescent="0.25">
      <c r="A17">
        <v>4</v>
      </c>
      <c r="B17" t="s">
        <v>7</v>
      </c>
      <c r="C17">
        <v>100000</v>
      </c>
      <c r="D17" s="1">
        <v>45971</v>
      </c>
      <c r="E17" t="s">
        <v>17</v>
      </c>
      <c r="F17" s="1">
        <v>46934</v>
      </c>
      <c r="H17">
        <v>20000</v>
      </c>
      <c r="I17">
        <v>20000</v>
      </c>
      <c r="J17">
        <v>20000</v>
      </c>
      <c r="K17">
        <v>20000</v>
      </c>
      <c r="L17">
        <v>20000</v>
      </c>
    </row>
    <row r="18" spans="1:15" x14ac:dyDescent="0.25">
      <c r="A18">
        <v>5</v>
      </c>
      <c r="B18" t="s">
        <v>8</v>
      </c>
      <c r="C18">
        <v>50000</v>
      </c>
      <c r="D18" s="1">
        <v>46508</v>
      </c>
      <c r="E18" t="s">
        <v>18</v>
      </c>
      <c r="F18" s="1">
        <v>47464</v>
      </c>
      <c r="K18">
        <v>10000</v>
      </c>
      <c r="L18">
        <v>10000</v>
      </c>
      <c r="M18">
        <v>10000</v>
      </c>
      <c r="N18">
        <v>10000</v>
      </c>
      <c r="O18">
        <v>10000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3"/>
  <sheetViews>
    <sheetView showGridLines="0" workbookViewId="0">
      <selection activeCell="K29" sqref="K29"/>
    </sheetView>
  </sheetViews>
  <sheetFormatPr baseColWidth="10" defaultRowHeight="15" x14ac:dyDescent="0.25"/>
  <cols>
    <col min="4" max="4" width="18.42578125" bestFit="1" customWidth="1"/>
    <col min="6" max="6" width="18.140625" bestFit="1" customWidth="1"/>
    <col min="8" max="9" width="11.28515625" bestFit="1" customWidth="1"/>
    <col min="10" max="10" width="11.42578125" bestFit="1" customWidth="1"/>
    <col min="11" max="11" width="11.28515625" bestFit="1" customWidth="1"/>
    <col min="12" max="12" width="11.42578125" bestFit="1" customWidth="1"/>
    <col min="13" max="17" width="11.28515625" bestFit="1" customWidth="1"/>
    <col min="18" max="18" width="11.42578125" bestFit="1" customWidth="1"/>
    <col min="20" max="20" width="12.28515625" bestFit="1" customWidth="1"/>
    <col min="21" max="21" width="12.28515625" customWidth="1"/>
  </cols>
  <sheetData>
    <row r="1" spans="1:22" x14ac:dyDescent="0.25">
      <c r="A1" s="14" t="s">
        <v>11</v>
      </c>
      <c r="B1" s="15"/>
      <c r="C1" s="15"/>
      <c r="D1" s="15"/>
      <c r="E1" s="15"/>
      <c r="F1" s="16"/>
      <c r="G1" s="20" t="s">
        <v>14</v>
      </c>
      <c r="H1" s="21"/>
      <c r="I1" s="21"/>
      <c r="J1" s="21"/>
      <c r="K1" s="21"/>
      <c r="L1" s="21"/>
      <c r="M1" s="21"/>
      <c r="N1" s="21"/>
      <c r="O1" s="21"/>
      <c r="P1" s="21"/>
      <c r="Q1" s="21"/>
      <c r="R1" s="9"/>
      <c r="S1" s="9"/>
      <c r="T1" s="9"/>
      <c r="U1" s="9"/>
      <c r="V1" s="10"/>
    </row>
    <row r="2" spans="1:22" x14ac:dyDescent="0.25">
      <c r="A2" s="17"/>
      <c r="B2" s="18"/>
      <c r="C2" s="18"/>
      <c r="D2" s="18"/>
      <c r="E2" s="18"/>
      <c r="F2" s="19"/>
      <c r="G2" s="2">
        <v>2025</v>
      </c>
      <c r="I2">
        <v>2026</v>
      </c>
      <c r="K2">
        <v>2027</v>
      </c>
      <c r="M2">
        <v>2028</v>
      </c>
      <c r="O2">
        <v>2029</v>
      </c>
      <c r="Q2">
        <v>2030</v>
      </c>
      <c r="S2">
        <v>2031</v>
      </c>
      <c r="V2" s="3" t="s">
        <v>23</v>
      </c>
    </row>
    <row r="3" spans="1:22" x14ac:dyDescent="0.25">
      <c r="A3" s="2" t="s">
        <v>0</v>
      </c>
      <c r="B3" t="s">
        <v>1</v>
      </c>
      <c r="C3" t="s">
        <v>2</v>
      </c>
      <c r="D3" t="s">
        <v>3</v>
      </c>
      <c r="E3" t="s">
        <v>9</v>
      </c>
      <c r="F3" s="3" t="s">
        <v>10</v>
      </c>
      <c r="G3" s="2" t="s">
        <v>12</v>
      </c>
      <c r="H3" t="s">
        <v>13</v>
      </c>
      <c r="I3" t="s">
        <v>12</v>
      </c>
      <c r="J3" t="s">
        <v>13</v>
      </c>
      <c r="K3" t="s">
        <v>12</v>
      </c>
      <c r="L3" t="s">
        <v>13</v>
      </c>
      <c r="M3" t="s">
        <v>12</v>
      </c>
      <c r="N3" t="s">
        <v>13</v>
      </c>
      <c r="O3" t="s">
        <v>12</v>
      </c>
      <c r="P3" t="s">
        <v>13</v>
      </c>
      <c r="Q3" t="s">
        <v>12</v>
      </c>
      <c r="R3" t="s">
        <v>13</v>
      </c>
      <c r="S3" t="s">
        <v>12</v>
      </c>
      <c r="T3" t="s">
        <v>13</v>
      </c>
      <c r="U3" t="s">
        <v>22</v>
      </c>
      <c r="V3" s="3"/>
    </row>
    <row r="4" spans="1:22" x14ac:dyDescent="0.25">
      <c r="A4" s="2">
        <v>1</v>
      </c>
      <c r="B4" t="s">
        <v>4</v>
      </c>
      <c r="C4" s="4">
        <v>60000</v>
      </c>
      <c r="D4" s="1">
        <v>45813</v>
      </c>
      <c r="E4" t="s">
        <v>16</v>
      </c>
      <c r="F4" s="8">
        <f>VLOOKUP(E4,'listing centre'!$A$1:$B$6,2,FALSE)</f>
        <v>47829</v>
      </c>
      <c r="G4" s="13"/>
      <c r="H4" s="4">
        <f>60000/11</f>
        <v>5454.545454545455</v>
      </c>
      <c r="I4" s="4">
        <f t="shared" ref="I4:R4" si="0">60000/11</f>
        <v>5454.545454545455</v>
      </c>
      <c r="J4" s="4">
        <f t="shared" si="0"/>
        <v>5454.545454545455</v>
      </c>
      <c r="K4" s="4">
        <f t="shared" si="0"/>
        <v>5454.545454545455</v>
      </c>
      <c r="L4" s="4">
        <f t="shared" si="0"/>
        <v>5454.545454545455</v>
      </c>
      <c r="M4" s="4">
        <f t="shared" si="0"/>
        <v>5454.545454545455</v>
      </c>
      <c r="N4" s="4">
        <f t="shared" si="0"/>
        <v>5454.545454545455</v>
      </c>
      <c r="O4" s="4">
        <f t="shared" si="0"/>
        <v>5454.545454545455</v>
      </c>
      <c r="P4" s="4">
        <f t="shared" si="0"/>
        <v>5454.545454545455</v>
      </c>
      <c r="Q4" s="4">
        <f t="shared" si="0"/>
        <v>5454.545454545455</v>
      </c>
      <c r="R4" s="4">
        <f t="shared" si="0"/>
        <v>5454.545454545455</v>
      </c>
      <c r="S4" s="4">
        <v>0</v>
      </c>
      <c r="T4" s="4">
        <v>0</v>
      </c>
      <c r="U4" s="4"/>
      <c r="V4" s="12">
        <f>SUM(H4:T4)</f>
        <v>60000.000000000007</v>
      </c>
    </row>
    <row r="5" spans="1:22" x14ac:dyDescent="0.25">
      <c r="A5" s="2">
        <v>2</v>
      </c>
      <c r="B5" t="s">
        <v>5</v>
      </c>
      <c r="C5" s="4">
        <v>40000</v>
      </c>
      <c r="D5" s="1">
        <v>46001</v>
      </c>
      <c r="E5" t="s">
        <v>19</v>
      </c>
      <c r="F5" s="8">
        <f>VLOOKUP(E5,'listing centre'!$A$1:$B$6,2,FALSE)</f>
        <v>47646</v>
      </c>
      <c r="G5" s="13"/>
      <c r="H5" s="4"/>
      <c r="I5" s="4">
        <f>40000/9</f>
        <v>4444.4444444444443</v>
      </c>
      <c r="J5" s="4">
        <f t="shared" ref="J5:Q5" si="1">40000/9</f>
        <v>4444.4444444444443</v>
      </c>
      <c r="K5" s="4">
        <f t="shared" si="1"/>
        <v>4444.4444444444443</v>
      </c>
      <c r="L5" s="4">
        <f t="shared" si="1"/>
        <v>4444.4444444444443</v>
      </c>
      <c r="M5" s="4">
        <f t="shared" si="1"/>
        <v>4444.4444444444443</v>
      </c>
      <c r="N5" s="4">
        <f t="shared" si="1"/>
        <v>4444.4444444444443</v>
      </c>
      <c r="O5" s="4">
        <f t="shared" si="1"/>
        <v>4444.4444444444443</v>
      </c>
      <c r="P5" s="4">
        <f t="shared" si="1"/>
        <v>4444.4444444444443</v>
      </c>
      <c r="Q5" s="4">
        <f t="shared" si="1"/>
        <v>4444.4444444444443</v>
      </c>
      <c r="R5" s="4"/>
      <c r="S5" s="4"/>
      <c r="T5" s="4"/>
      <c r="U5" s="4"/>
      <c r="V5" s="12">
        <f t="shared" ref="V5:V8" si="2">SUM(H5:T5)</f>
        <v>40000</v>
      </c>
    </row>
    <row r="6" spans="1:22" x14ac:dyDescent="0.25">
      <c r="A6" s="2">
        <v>3</v>
      </c>
      <c r="B6" t="s">
        <v>6</v>
      </c>
      <c r="C6" s="4">
        <v>90000</v>
      </c>
      <c r="D6" s="1">
        <v>46147</v>
      </c>
      <c r="E6" t="s">
        <v>16</v>
      </c>
      <c r="F6" s="8">
        <f>VLOOKUP(E6,'listing centre'!$A$1:$B$6,2,FALSE)</f>
        <v>47829</v>
      </c>
      <c r="G6" s="13"/>
      <c r="H6" s="4"/>
      <c r="I6" s="4"/>
      <c r="J6" s="4">
        <v>10000</v>
      </c>
      <c r="K6" s="4">
        <v>10000</v>
      </c>
      <c r="L6" s="4">
        <v>10000</v>
      </c>
      <c r="M6" s="4">
        <v>10000</v>
      </c>
      <c r="N6" s="4">
        <v>10000</v>
      </c>
      <c r="O6" s="4">
        <v>10000</v>
      </c>
      <c r="P6" s="4">
        <v>10000</v>
      </c>
      <c r="Q6" s="4">
        <v>10000</v>
      </c>
      <c r="R6" s="4">
        <v>10000</v>
      </c>
      <c r="S6" s="4"/>
      <c r="T6" s="4"/>
      <c r="U6" s="4"/>
      <c r="V6" s="12">
        <f t="shared" si="2"/>
        <v>90000</v>
      </c>
    </row>
    <row r="7" spans="1:22" x14ac:dyDescent="0.25">
      <c r="A7" s="2">
        <v>4</v>
      </c>
      <c r="B7" t="s">
        <v>7</v>
      </c>
      <c r="C7" s="4">
        <v>100000</v>
      </c>
      <c r="D7" s="1">
        <v>45971</v>
      </c>
      <c r="E7" t="s">
        <v>17</v>
      </c>
      <c r="F7" s="8">
        <f>VLOOKUP(E7,'listing centre'!$A$1:$B$6,2,FALSE)</f>
        <v>46934</v>
      </c>
      <c r="G7" s="13"/>
      <c r="H7" s="4"/>
      <c r="I7" s="4">
        <v>16666.666666666668</v>
      </c>
      <c r="J7" s="4">
        <v>16666.666666666668</v>
      </c>
      <c r="K7" s="4">
        <v>16666.666666666668</v>
      </c>
      <c r="L7" s="4">
        <v>16666.666666666668</v>
      </c>
      <c r="M7" s="4">
        <v>16666.666666666668</v>
      </c>
      <c r="N7" s="4">
        <v>16666.666666666668</v>
      </c>
      <c r="O7" s="4"/>
      <c r="P7" s="4"/>
      <c r="Q7" s="4"/>
      <c r="R7" s="4"/>
      <c r="S7" s="4"/>
      <c r="T7" s="4"/>
      <c r="U7" s="4"/>
      <c r="V7" s="12">
        <f t="shared" si="2"/>
        <v>100000.00000000001</v>
      </c>
    </row>
    <row r="8" spans="1:22" x14ac:dyDescent="0.25">
      <c r="A8" s="2">
        <v>5</v>
      </c>
      <c r="B8" t="s">
        <v>8</v>
      </c>
      <c r="C8" s="4">
        <v>50000</v>
      </c>
      <c r="D8" s="1">
        <v>46508</v>
      </c>
      <c r="E8" t="s">
        <v>18</v>
      </c>
      <c r="F8" s="8">
        <f>VLOOKUP(E8,'listing centre'!$A$1:$B$6,2,FALSE)</f>
        <v>47464</v>
      </c>
      <c r="G8" s="13"/>
      <c r="H8" s="4"/>
      <c r="I8" s="4"/>
      <c r="J8" s="4"/>
      <c r="K8" s="4"/>
      <c r="L8" s="4">
        <v>10000</v>
      </c>
      <c r="M8" s="4">
        <v>10000</v>
      </c>
      <c r="N8" s="4">
        <v>10000</v>
      </c>
      <c r="O8" s="4">
        <v>10000</v>
      </c>
      <c r="P8" s="4">
        <v>10000</v>
      </c>
      <c r="Q8" s="4"/>
      <c r="R8" s="4"/>
      <c r="S8" s="4"/>
      <c r="T8" s="4"/>
      <c r="U8" s="4"/>
      <c r="V8" s="12">
        <f t="shared" si="2"/>
        <v>50000</v>
      </c>
    </row>
    <row r="9" spans="1:22" x14ac:dyDescent="0.25">
      <c r="A9" s="2" t="s">
        <v>21</v>
      </c>
      <c r="F9" s="3"/>
      <c r="G9" s="2"/>
      <c r="V9" s="3"/>
    </row>
    <row r="10" spans="1:22" x14ac:dyDescent="0.25">
      <c r="A10" s="2"/>
      <c r="F10" s="3"/>
      <c r="G10" s="2"/>
      <c r="V10" s="3"/>
    </row>
    <row r="11" spans="1:22" x14ac:dyDescent="0.25">
      <c r="A11" s="2"/>
      <c r="F11" s="3"/>
      <c r="G11" s="2"/>
      <c r="L11" s="11"/>
      <c r="V11" s="3"/>
    </row>
    <row r="12" spans="1:22" x14ac:dyDescent="0.25">
      <c r="A12" s="2"/>
      <c r="F12" s="3"/>
      <c r="G12" s="2"/>
      <c r="I12" s="11"/>
      <c r="J12" s="11"/>
      <c r="V12" s="3"/>
    </row>
    <row r="13" spans="1:22" ht="15.75" thickBot="1" x14ac:dyDescent="0.3">
      <c r="A13" s="5"/>
      <c r="B13" s="6"/>
      <c r="C13" s="6"/>
      <c r="D13" s="6"/>
      <c r="E13" s="6"/>
      <c r="F13" s="7"/>
      <c r="G13" s="5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7"/>
    </row>
  </sheetData>
  <mergeCells count="2">
    <mergeCell ref="A1:F2"/>
    <mergeCell ref="G1:Q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6"/>
  <sheetViews>
    <sheetView showGridLines="0" workbookViewId="0">
      <selection activeCell="A21" sqref="A21"/>
    </sheetView>
  </sheetViews>
  <sheetFormatPr baseColWidth="10" defaultRowHeight="15" x14ac:dyDescent="0.25"/>
  <sheetData>
    <row r="1" spans="1:2" x14ac:dyDescent="0.25">
      <c r="A1" t="s">
        <v>15</v>
      </c>
      <c r="B1" t="s">
        <v>10</v>
      </c>
    </row>
    <row r="2" spans="1:2" x14ac:dyDescent="0.25">
      <c r="A2" t="s">
        <v>16</v>
      </c>
      <c r="B2" s="1">
        <v>47829</v>
      </c>
    </row>
    <row r="3" spans="1:2" x14ac:dyDescent="0.25">
      <c r="A3" t="s">
        <v>17</v>
      </c>
      <c r="B3" s="1">
        <v>46934</v>
      </c>
    </row>
    <row r="4" spans="1:2" x14ac:dyDescent="0.25">
      <c r="A4" t="s">
        <v>18</v>
      </c>
      <c r="B4" s="1">
        <v>47464</v>
      </c>
    </row>
    <row r="5" spans="1:2" x14ac:dyDescent="0.25">
      <c r="A5" t="s">
        <v>19</v>
      </c>
      <c r="B5" s="1">
        <v>47646</v>
      </c>
    </row>
    <row r="6" spans="1:2" x14ac:dyDescent="0.25">
      <c r="A6" t="s">
        <v>20</v>
      </c>
      <c r="B6" s="1">
        <v>46934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3D65D58-874D-444C-B815-0D77CB33CF9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Source</vt:lpstr>
      <vt:lpstr>Old</vt:lpstr>
      <vt:lpstr>listing centre</vt:lpstr>
    </vt:vector>
  </TitlesOfParts>
  <Company>Thales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Pauline LOAS</dc:creator>
  <cp:lastModifiedBy>JFL</cp:lastModifiedBy>
  <dcterms:created xsi:type="dcterms:W3CDTF">2025-03-04T14:46:21Z</dcterms:created>
  <dcterms:modified xsi:type="dcterms:W3CDTF">2025-03-04T16:53:37Z</dcterms:modified>
</cp:coreProperties>
</file>