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A0D7323-1B5A-440F-8D50-3FA47382E793}" xr6:coauthVersionLast="47" xr6:coauthVersionMax="47" xr10:uidLastSave="{00000000-0000-0000-0000-000000000000}"/>
  <bookViews>
    <workbookView xWindow="2115" yWindow="6285" windowWidth="26400" windowHeight="8595" activeTab="1" xr2:uid="{00000000-000D-0000-FFFF-FFFF00000000}"/>
  </bookViews>
  <sheets>
    <sheet name="Feuil1" sheetId="1" r:id="rId1"/>
    <sheet name="Feuil1 (2)" sheetId="4" r:id="rId2"/>
    <sheet name="Feuil2" sheetId="2" r:id="rId3"/>
    <sheet name="Feuil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4" l="1" a="1"/>
  <c r="L8" i="4" s="1"/>
  <c r="L9" i="4" a="1"/>
  <c r="L9" i="4" s="1"/>
  <c r="L10" i="4" a="1"/>
  <c r="L10" i="4" s="1"/>
  <c r="L11" i="4" a="1"/>
  <c r="L11" i="4" s="1"/>
  <c r="L12" i="4" a="1"/>
  <c r="L12" i="4" s="1"/>
  <c r="L13" i="4" a="1"/>
  <c r="L13" i="4" s="1"/>
  <c r="L14" i="4" a="1"/>
  <c r="L14" i="4" s="1"/>
  <c r="L15" i="4" a="1"/>
  <c r="L15" i="4" s="1"/>
  <c r="L16" i="4" a="1"/>
  <c r="L16" i="4" s="1"/>
  <c r="L17" i="4" a="1"/>
  <c r="L17" i="4" s="1"/>
  <c r="L18" i="4" a="1"/>
  <c r="L18" i="4" s="1"/>
  <c r="L7" i="4" a="1"/>
  <c r="L7" i="4" s="1"/>
  <c r="G12" i="4" l="1"/>
  <c r="D7" i="4"/>
  <c r="E7" i="4" s="1"/>
  <c r="D9" i="4"/>
  <c r="C7" i="4"/>
  <c r="C8" i="4"/>
  <c r="D8" i="4" s="1"/>
  <c r="C9" i="4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E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E8" i="4" l="1"/>
  <c r="E10" i="4"/>
  <c r="E9" i="4"/>
  <c r="E11" i="4"/>
  <c r="E12" i="4"/>
  <c r="E13" i="4"/>
  <c r="E14" i="4"/>
  <c r="E15" i="4"/>
  <c r="E16" i="4"/>
  <c r="O17" i="4" s="1"/>
  <c r="E18" i="4"/>
  <c r="O18" i="4" s="1"/>
  <c r="E19" i="4"/>
  <c r="E20" i="4"/>
  <c r="E21" i="4"/>
  <c r="E22" i="4"/>
  <c r="E23" i="4"/>
  <c r="E24" i="4"/>
  <c r="E25" i="4"/>
  <c r="E26" i="4"/>
  <c r="D148" i="4"/>
  <c r="E148" i="4" s="1"/>
  <c r="C148" i="4"/>
  <c r="D147" i="4"/>
  <c r="E147" i="4" s="1"/>
  <c r="C147" i="4"/>
  <c r="D146" i="4"/>
  <c r="E146" i="4" s="1"/>
  <c r="C146" i="4"/>
  <c r="D145" i="4"/>
  <c r="E145" i="4" s="1"/>
  <c r="C145" i="4"/>
  <c r="C144" i="4"/>
  <c r="D144" i="4" s="1"/>
  <c r="E144" i="4" s="1"/>
  <c r="C143" i="4"/>
  <c r="D143" i="4" s="1"/>
  <c r="C142" i="4"/>
  <c r="D142" i="4" s="1"/>
  <c r="C141" i="4"/>
  <c r="D141" i="4" s="1"/>
  <c r="C140" i="4"/>
  <c r="D140" i="4" s="1"/>
  <c r="C139" i="4"/>
  <c r="D139" i="4" s="1"/>
  <c r="C138" i="4"/>
  <c r="D138" i="4" s="1"/>
  <c r="C137" i="4"/>
  <c r="D137" i="4" s="1"/>
  <c r="C136" i="4"/>
  <c r="D136" i="4" s="1"/>
  <c r="E137" i="4" s="1"/>
  <c r="C135" i="4"/>
  <c r="D135" i="4" s="1"/>
  <c r="C134" i="4"/>
  <c r="D134" i="4" s="1"/>
  <c r="C133" i="4"/>
  <c r="D133" i="4" s="1"/>
  <c r="C132" i="4"/>
  <c r="D132" i="4" s="1"/>
  <c r="C131" i="4"/>
  <c r="D131" i="4" s="1"/>
  <c r="C130" i="4"/>
  <c r="D130" i="4" s="1"/>
  <c r="C129" i="4"/>
  <c r="D129" i="4" s="1"/>
  <c r="C128" i="4"/>
  <c r="D128" i="4" s="1"/>
  <c r="E128" i="4" s="1"/>
  <c r="C127" i="4"/>
  <c r="D127" i="4" s="1"/>
  <c r="C126" i="4"/>
  <c r="D126" i="4" s="1"/>
  <c r="C125" i="4"/>
  <c r="D125" i="4" s="1"/>
  <c r="C124" i="4"/>
  <c r="D124" i="4" s="1"/>
  <c r="C123" i="4"/>
  <c r="D123" i="4" s="1"/>
  <c r="C122" i="4"/>
  <c r="D122" i="4" s="1"/>
  <c r="C121" i="4"/>
  <c r="D121" i="4" s="1"/>
  <c r="C120" i="4"/>
  <c r="D120" i="4" s="1"/>
  <c r="C119" i="4"/>
  <c r="D119" i="4" s="1"/>
  <c r="C118" i="4"/>
  <c r="D118" i="4" s="1"/>
  <c r="C117" i="4"/>
  <c r="D117" i="4" s="1"/>
  <c r="C116" i="4"/>
  <c r="D116" i="4" s="1"/>
  <c r="E116" i="4" s="1"/>
  <c r="C115" i="4"/>
  <c r="D115" i="4" s="1"/>
  <c r="C114" i="4"/>
  <c r="D114" i="4" s="1"/>
  <c r="C113" i="4"/>
  <c r="D113" i="4" s="1"/>
  <c r="C112" i="4"/>
  <c r="D112" i="4" s="1"/>
  <c r="C111" i="4"/>
  <c r="D111" i="4" s="1"/>
  <c r="C110" i="4"/>
  <c r="D110" i="4" s="1"/>
  <c r="C109" i="4"/>
  <c r="D109" i="4" s="1"/>
  <c r="C108" i="4"/>
  <c r="D108" i="4" s="1"/>
  <c r="C107" i="4"/>
  <c r="D107" i="4" s="1"/>
  <c r="C106" i="4"/>
  <c r="D106" i="4" s="1"/>
  <c r="C105" i="4"/>
  <c r="D105" i="4" s="1"/>
  <c r="C104" i="4"/>
  <c r="D104" i="4" s="1"/>
  <c r="E104" i="4" s="1"/>
  <c r="C103" i="4"/>
  <c r="D103" i="4" s="1"/>
  <c r="C102" i="4"/>
  <c r="D102" i="4" s="1"/>
  <c r="C101" i="4"/>
  <c r="D101" i="4" s="1"/>
  <c r="C100" i="4"/>
  <c r="D100" i="4" s="1"/>
  <c r="C99" i="4"/>
  <c r="D99" i="4" s="1"/>
  <c r="C98" i="4"/>
  <c r="D98" i="4" s="1"/>
  <c r="C97" i="4"/>
  <c r="D97" i="4" s="1"/>
  <c r="C96" i="4"/>
  <c r="D96" i="4" s="1"/>
  <c r="C95" i="4"/>
  <c r="D95" i="4" s="1"/>
  <c r="C94" i="4"/>
  <c r="D94" i="4" s="1"/>
  <c r="C93" i="4"/>
  <c r="D93" i="4" s="1"/>
  <c r="C92" i="4"/>
  <c r="D92" i="4" s="1"/>
  <c r="C91" i="4"/>
  <c r="D91" i="4" s="1"/>
  <c r="C90" i="4"/>
  <c r="D90" i="4" s="1"/>
  <c r="C89" i="4"/>
  <c r="D89" i="4" s="1"/>
  <c r="C88" i="4"/>
  <c r="D88" i="4" s="1"/>
  <c r="C87" i="4"/>
  <c r="D87" i="4" s="1"/>
  <c r="C86" i="4"/>
  <c r="D86" i="4" s="1"/>
  <c r="C85" i="4"/>
  <c r="D85" i="4" s="1"/>
  <c r="C84" i="4"/>
  <c r="D84" i="4" s="1"/>
  <c r="C83" i="4"/>
  <c r="D83" i="4" s="1"/>
  <c r="C82" i="4"/>
  <c r="D82" i="4" s="1"/>
  <c r="C81" i="4"/>
  <c r="D81" i="4" s="1"/>
  <c r="C80" i="4"/>
  <c r="D80" i="4" s="1"/>
  <c r="C79" i="4"/>
  <c r="D79" i="4" s="1"/>
  <c r="C78" i="4"/>
  <c r="D78" i="4" s="1"/>
  <c r="C77" i="4"/>
  <c r="D77" i="4" s="1"/>
  <c r="C76" i="4"/>
  <c r="D76" i="4" s="1"/>
  <c r="C75" i="4"/>
  <c r="D75" i="4" s="1"/>
  <c r="C74" i="4"/>
  <c r="D74" i="4" s="1"/>
  <c r="C73" i="4"/>
  <c r="D73" i="4" s="1"/>
  <c r="C72" i="4"/>
  <c r="D72" i="4" s="1"/>
  <c r="C71" i="4"/>
  <c r="D71" i="4" s="1"/>
  <c r="C70" i="4"/>
  <c r="D70" i="4" s="1"/>
  <c r="C69" i="4"/>
  <c r="D69" i="4" s="1"/>
  <c r="C68" i="4"/>
  <c r="D68" i="4" s="1"/>
  <c r="C67" i="4"/>
  <c r="D67" i="4" s="1"/>
  <c r="C66" i="4"/>
  <c r="D66" i="4" s="1"/>
  <c r="C65" i="4"/>
  <c r="D65" i="4" s="1"/>
  <c r="C64" i="4"/>
  <c r="D64" i="4" s="1"/>
  <c r="C63" i="4"/>
  <c r="D63" i="4" s="1"/>
  <c r="C62" i="4"/>
  <c r="D62" i="4" s="1"/>
  <c r="C61" i="4"/>
  <c r="D61" i="4" s="1"/>
  <c r="C60" i="4"/>
  <c r="D60" i="4" s="1"/>
  <c r="C59" i="4"/>
  <c r="D59" i="4" s="1"/>
  <c r="C58" i="4"/>
  <c r="D58" i="4" s="1"/>
  <c r="C57" i="4"/>
  <c r="D57" i="4" s="1"/>
  <c r="C56" i="4"/>
  <c r="D56" i="4" s="1"/>
  <c r="C55" i="4"/>
  <c r="D55" i="4" s="1"/>
  <c r="C54" i="4"/>
  <c r="D54" i="4" s="1"/>
  <c r="C53" i="4"/>
  <c r="D53" i="4" s="1"/>
  <c r="C52" i="4"/>
  <c r="D52" i="4" s="1"/>
  <c r="C51" i="4"/>
  <c r="D51" i="4" s="1"/>
  <c r="C50" i="4"/>
  <c r="D50" i="4" s="1"/>
  <c r="C49" i="4"/>
  <c r="D49" i="4" s="1"/>
  <c r="E49" i="4" s="1"/>
  <c r="C48" i="4"/>
  <c r="D48" i="4" s="1"/>
  <c r="C47" i="4"/>
  <c r="D47" i="4" s="1"/>
  <c r="C46" i="4"/>
  <c r="D46" i="4" s="1"/>
  <c r="C45" i="4"/>
  <c r="D45" i="4" s="1"/>
  <c r="C44" i="4"/>
  <c r="D44" i="4" s="1"/>
  <c r="C43" i="4"/>
  <c r="D43" i="4" s="1"/>
  <c r="C42" i="4"/>
  <c r="D42" i="4" s="1"/>
  <c r="C41" i="4"/>
  <c r="D41" i="4" s="1"/>
  <c r="E41" i="4" s="1"/>
  <c r="C40" i="4"/>
  <c r="D40" i="4" s="1"/>
  <c r="C39" i="4"/>
  <c r="D39" i="4" s="1"/>
  <c r="C38" i="4"/>
  <c r="D38" i="4" s="1"/>
  <c r="C37" i="4"/>
  <c r="D37" i="4" s="1"/>
  <c r="E37" i="4" s="1"/>
  <c r="C36" i="4"/>
  <c r="D36" i="4" s="1"/>
  <c r="C35" i="4"/>
  <c r="D35" i="4" s="1"/>
  <c r="C34" i="4"/>
  <c r="D34" i="4" s="1"/>
  <c r="C33" i="4"/>
  <c r="D33" i="4" s="1"/>
  <c r="E33" i="4" s="1"/>
  <c r="C32" i="4"/>
  <c r="D32" i="4" s="1"/>
  <c r="C31" i="4"/>
  <c r="D31" i="4" s="1"/>
  <c r="C30" i="4"/>
  <c r="D30" i="4" s="1"/>
  <c r="C29" i="4"/>
  <c r="D29" i="4" s="1"/>
  <c r="C28" i="4"/>
  <c r="D28" i="4" s="1"/>
  <c r="C27" i="4"/>
  <c r="D27" i="4" s="1"/>
  <c r="E27" i="4" s="1"/>
  <c r="E139" i="4" l="1"/>
  <c r="E124" i="4"/>
  <c r="E109" i="4"/>
  <c r="E105" i="4"/>
  <c r="E100" i="4"/>
  <c r="E92" i="4"/>
  <c r="E85" i="4"/>
  <c r="E80" i="4"/>
  <c r="E48" i="4"/>
  <c r="E65" i="4"/>
  <c r="E57" i="4"/>
  <c r="E56" i="4"/>
  <c r="P18" i="4"/>
  <c r="P17" i="4"/>
  <c r="E38" i="4"/>
  <c r="E117" i="4"/>
  <c r="E125" i="4"/>
  <c r="E93" i="4"/>
  <c r="E101" i="4"/>
  <c r="E70" i="4"/>
  <c r="E97" i="4"/>
  <c r="E87" i="4"/>
  <c r="E131" i="4"/>
  <c r="E126" i="4"/>
  <c r="E142" i="4"/>
  <c r="E66" i="4"/>
  <c r="E78" i="4"/>
  <c r="E122" i="4"/>
  <c r="E58" i="4"/>
  <c r="E102" i="4"/>
  <c r="E98" i="4"/>
  <c r="E138" i="4"/>
  <c r="E111" i="4"/>
  <c r="E50" i="4"/>
  <c r="E73" i="4"/>
  <c r="E94" i="4"/>
  <c r="E118" i="4"/>
  <c r="E130" i="4"/>
  <c r="E30" i="4"/>
  <c r="E71" i="4"/>
  <c r="E106" i="4"/>
  <c r="E42" i="4"/>
  <c r="E62" i="4"/>
  <c r="E90" i="4"/>
  <c r="E114" i="4"/>
  <c r="E134" i="4"/>
  <c r="E86" i="4"/>
  <c r="E110" i="4"/>
  <c r="E59" i="4"/>
  <c r="E82" i="4"/>
  <c r="E54" i="4"/>
  <c r="E39" i="4"/>
  <c r="E34" i="4"/>
  <c r="E74" i="4"/>
  <c r="E46" i="4"/>
  <c r="E51" i="4"/>
  <c r="E63" i="4"/>
  <c r="E95" i="4"/>
  <c r="E119" i="4"/>
  <c r="E35" i="4"/>
  <c r="E40" i="4"/>
  <c r="E52" i="4"/>
  <c r="E53" i="4"/>
  <c r="E75" i="4"/>
  <c r="E91" i="4"/>
  <c r="E115" i="4"/>
  <c r="E135" i="4"/>
  <c r="E140" i="4"/>
  <c r="E29" i="4"/>
  <c r="E36" i="4"/>
  <c r="E47" i="4"/>
  <c r="E64" i="4"/>
  <c r="E76" i="4"/>
  <c r="E77" i="4"/>
  <c r="E120" i="4"/>
  <c r="E68" i="4"/>
  <c r="E69" i="4"/>
  <c r="E31" i="4"/>
  <c r="E60" i="4"/>
  <c r="E61" i="4"/>
  <c r="E83" i="4"/>
  <c r="E107" i="4"/>
  <c r="E32" i="4"/>
  <c r="E43" i="4"/>
  <c r="E55" i="4"/>
  <c r="E72" i="4"/>
  <c r="E88" i="4"/>
  <c r="E103" i="4"/>
  <c r="K14" i="4" s="1"/>
  <c r="E112" i="4"/>
  <c r="E127" i="4"/>
  <c r="E132" i="4"/>
  <c r="E143" i="4"/>
  <c r="E44" i="4"/>
  <c r="E45" i="4"/>
  <c r="E67" i="4"/>
  <c r="E79" i="4"/>
  <c r="E84" i="4"/>
  <c r="E99" i="4"/>
  <c r="E108" i="4"/>
  <c r="E123" i="4"/>
  <c r="E28" i="4"/>
  <c r="E81" i="4"/>
  <c r="E89" i="4"/>
  <c r="E113" i="4"/>
  <c r="E121" i="4"/>
  <c r="E129" i="4"/>
  <c r="E133" i="4"/>
  <c r="E141" i="4"/>
  <c r="E96" i="4"/>
  <c r="E136" i="4"/>
  <c r="D126" i="1"/>
  <c r="D127" i="1"/>
  <c r="E127" i="1" s="1"/>
  <c r="C119" i="1"/>
  <c r="D119" i="1" s="1"/>
  <c r="C120" i="1"/>
  <c r="D120" i="1" s="1"/>
  <c r="E120" i="1" s="1"/>
  <c r="C121" i="1"/>
  <c r="D121" i="1" s="1"/>
  <c r="E121" i="1" s="1"/>
  <c r="C122" i="1"/>
  <c r="D122" i="1" s="1"/>
  <c r="C123" i="1"/>
  <c r="D123" i="1" s="1"/>
  <c r="C124" i="1"/>
  <c r="D124" i="1" s="1"/>
  <c r="C125" i="1"/>
  <c r="D125" i="1" s="1"/>
  <c r="E125" i="1" s="1"/>
  <c r="C126" i="1"/>
  <c r="C127" i="1"/>
  <c r="C128" i="1"/>
  <c r="D128" i="1" s="1"/>
  <c r="E128" i="1" s="1"/>
  <c r="C118" i="1"/>
  <c r="D118" i="1" s="1"/>
  <c r="E122" i="1" l="1"/>
  <c r="E124" i="1"/>
  <c r="K18" i="4"/>
  <c r="K11" i="4"/>
  <c r="K12" i="4"/>
  <c r="K17" i="4"/>
  <c r="O6" i="4"/>
  <c r="K10" i="4"/>
  <c r="K8" i="4"/>
  <c r="K16" i="4"/>
  <c r="K15" i="4"/>
  <c r="K7" i="4"/>
  <c r="K13" i="4"/>
  <c r="K9" i="4"/>
  <c r="E119" i="1"/>
  <c r="E123" i="1"/>
  <c r="E126" i="1"/>
  <c r="K6" i="4" l="1"/>
  <c r="C62" i="1"/>
  <c r="D62" i="1" s="1"/>
  <c r="C63" i="1"/>
  <c r="D63" i="1" s="1"/>
  <c r="C64" i="1"/>
  <c r="D64" i="1" s="1"/>
  <c r="E64" i="1" s="1"/>
  <c r="C65" i="1"/>
  <c r="D65" i="1" s="1"/>
  <c r="C66" i="1"/>
  <c r="D66" i="1" s="1"/>
  <c r="E66" i="1" s="1"/>
  <c r="C67" i="1"/>
  <c r="D67" i="1" s="1"/>
  <c r="C68" i="1"/>
  <c r="D68" i="1" s="1"/>
  <c r="C69" i="1"/>
  <c r="D69" i="1" s="1"/>
  <c r="C70" i="1"/>
  <c r="D70" i="1" s="1"/>
  <c r="C71" i="1"/>
  <c r="D71" i="1"/>
  <c r="C72" i="1"/>
  <c r="D72" i="1" s="1"/>
  <c r="C73" i="1"/>
  <c r="D73" i="1" s="1"/>
  <c r="E73" i="1" s="1"/>
  <c r="C74" i="1"/>
  <c r="D74" i="1"/>
  <c r="C75" i="1"/>
  <c r="D75" i="1" s="1"/>
  <c r="C76" i="1"/>
  <c r="D76" i="1" s="1"/>
  <c r="C77" i="1"/>
  <c r="D77" i="1"/>
  <c r="C78" i="1"/>
  <c r="D78" i="1" s="1"/>
  <c r="C79" i="1"/>
  <c r="D79" i="1" s="1"/>
  <c r="E79" i="1" s="1"/>
  <c r="C80" i="1"/>
  <c r="D80" i="1" s="1"/>
  <c r="C81" i="1"/>
  <c r="D81" i="1" s="1"/>
  <c r="E81" i="1" s="1"/>
  <c r="C82" i="1"/>
  <c r="D82" i="1" s="1"/>
  <c r="C83" i="1"/>
  <c r="D83" i="1" s="1"/>
  <c r="C84" i="1"/>
  <c r="D84" i="1" s="1"/>
  <c r="C85" i="1"/>
  <c r="D85" i="1" s="1"/>
  <c r="C86" i="1"/>
  <c r="D86" i="1" s="1"/>
  <c r="C87" i="1"/>
  <c r="D87" i="1" s="1"/>
  <c r="E87" i="1" s="1"/>
  <c r="C88" i="1"/>
  <c r="D88" i="1" s="1"/>
  <c r="C89" i="1"/>
  <c r="D89" i="1" s="1"/>
  <c r="C90" i="1"/>
  <c r="D90" i="1" s="1"/>
  <c r="E90" i="1" s="1"/>
  <c r="C91" i="1"/>
  <c r="D91" i="1" s="1"/>
  <c r="C92" i="1"/>
  <c r="D92" i="1" s="1"/>
  <c r="C93" i="1"/>
  <c r="D93" i="1" s="1"/>
  <c r="E93" i="1" s="1"/>
  <c r="C94" i="1"/>
  <c r="D94" i="1" s="1"/>
  <c r="C95" i="1"/>
  <c r="D95" i="1" s="1"/>
  <c r="E95" i="1" s="1"/>
  <c r="C96" i="1"/>
  <c r="D96" i="1" s="1"/>
  <c r="C97" i="1"/>
  <c r="D97" i="1" s="1"/>
  <c r="E97" i="1" s="1"/>
  <c r="C98" i="1"/>
  <c r="D98" i="1" s="1"/>
  <c r="C99" i="1"/>
  <c r="D99" i="1" s="1"/>
  <c r="E99" i="1" s="1"/>
  <c r="C100" i="1"/>
  <c r="D100" i="1" s="1"/>
  <c r="C101" i="1"/>
  <c r="D101" i="1" s="1"/>
  <c r="E101" i="1" s="1"/>
  <c r="C102" i="1"/>
  <c r="D102" i="1" s="1"/>
  <c r="C103" i="1"/>
  <c r="D103" i="1" s="1"/>
  <c r="E103" i="1" s="1"/>
  <c r="C104" i="1"/>
  <c r="D104" i="1" s="1"/>
  <c r="C105" i="1"/>
  <c r="D105" i="1" s="1"/>
  <c r="C106" i="1"/>
  <c r="D106" i="1" s="1"/>
  <c r="E106" i="1" s="1"/>
  <c r="C107" i="1"/>
  <c r="D107" i="1" s="1"/>
  <c r="C108" i="1"/>
  <c r="D108" i="1" s="1"/>
  <c r="C109" i="1"/>
  <c r="D109" i="1" s="1"/>
  <c r="E109" i="1" s="1"/>
  <c r="C110" i="1"/>
  <c r="D110" i="1" s="1"/>
  <c r="C111" i="1"/>
  <c r="D111" i="1" s="1"/>
  <c r="C112" i="1"/>
  <c r="D112" i="1" s="1"/>
  <c r="C113" i="1"/>
  <c r="D113" i="1" s="1"/>
  <c r="C114" i="1"/>
  <c r="D114" i="1" s="1"/>
  <c r="E114" i="1" s="1"/>
  <c r="C115" i="1"/>
  <c r="D115" i="1" s="1"/>
  <c r="C116" i="1"/>
  <c r="D116" i="1" s="1"/>
  <c r="E116" i="1" s="1"/>
  <c r="C117" i="1"/>
  <c r="D117" i="1" s="1"/>
  <c r="C9" i="1"/>
  <c r="D9" i="1" s="1"/>
  <c r="E9" i="1" s="1"/>
  <c r="C10" i="1"/>
  <c r="D10" i="1" s="1"/>
  <c r="C11" i="1"/>
  <c r="D11" i="1" s="1"/>
  <c r="E11" i="1" s="1"/>
  <c r="C12" i="1"/>
  <c r="D12" i="1" s="1"/>
  <c r="C13" i="1"/>
  <c r="D13" i="1" s="1"/>
  <c r="E13" i="1" s="1"/>
  <c r="C14" i="1"/>
  <c r="D14" i="1" s="1"/>
  <c r="C15" i="1"/>
  <c r="D15" i="1" s="1"/>
  <c r="C16" i="1"/>
  <c r="D16" i="1" s="1"/>
  <c r="C17" i="1"/>
  <c r="D17" i="1" s="1"/>
  <c r="C18" i="1"/>
  <c r="D18" i="1" s="1"/>
  <c r="E18" i="1" s="1"/>
  <c r="C19" i="1"/>
  <c r="D19" i="1"/>
  <c r="C20" i="1"/>
  <c r="D20" i="1" s="1"/>
  <c r="C21" i="1"/>
  <c r="D21" i="1" s="1"/>
  <c r="E21" i="1" s="1"/>
  <c r="C22" i="1"/>
  <c r="D22" i="1" s="1"/>
  <c r="C23" i="1"/>
  <c r="D23" i="1" s="1"/>
  <c r="E23" i="1" s="1"/>
  <c r="C24" i="1"/>
  <c r="D24" i="1" s="1"/>
  <c r="C25" i="1"/>
  <c r="D25" i="1" s="1"/>
  <c r="C26" i="1"/>
  <c r="D26" i="1" s="1"/>
  <c r="E26" i="1" s="1"/>
  <c r="C27" i="1"/>
  <c r="D27" i="1" s="1"/>
  <c r="C28" i="1"/>
  <c r="D28" i="1" s="1"/>
  <c r="E28" i="1" s="1"/>
  <c r="C29" i="1"/>
  <c r="D29" i="1"/>
  <c r="C30" i="1"/>
  <c r="D30" i="1" s="1"/>
  <c r="C31" i="1"/>
  <c r="D31" i="1" s="1"/>
  <c r="E31" i="1" s="1"/>
  <c r="C32" i="1"/>
  <c r="D32" i="1" s="1"/>
  <c r="C33" i="1"/>
  <c r="D33" i="1" s="1"/>
  <c r="C34" i="1"/>
  <c r="D34" i="1" s="1"/>
  <c r="C35" i="1"/>
  <c r="D35" i="1" s="1"/>
  <c r="E35" i="1" s="1"/>
  <c r="C36" i="1"/>
  <c r="D36" i="1" s="1"/>
  <c r="C37" i="1"/>
  <c r="D37" i="1" s="1"/>
  <c r="C38" i="1"/>
  <c r="D38" i="1" s="1"/>
  <c r="C39" i="1"/>
  <c r="D39" i="1" s="1"/>
  <c r="C40" i="1"/>
  <c r="D40" i="1" s="1"/>
  <c r="E40" i="1" s="1"/>
  <c r="C41" i="1"/>
  <c r="D41" i="1" s="1"/>
  <c r="C42" i="1"/>
  <c r="D42" i="1" s="1"/>
  <c r="C43" i="1"/>
  <c r="D43" i="1"/>
  <c r="C44" i="1"/>
  <c r="D44" i="1" s="1"/>
  <c r="C45" i="1"/>
  <c r="D45" i="1" s="1"/>
  <c r="C46" i="1"/>
  <c r="D46" i="1" s="1"/>
  <c r="C47" i="1"/>
  <c r="D47" i="1" s="1"/>
  <c r="E47" i="1" s="1"/>
  <c r="C48" i="1"/>
  <c r="D48" i="1" s="1"/>
  <c r="C49" i="1"/>
  <c r="D49" i="1" s="1"/>
  <c r="C50" i="1"/>
  <c r="D50" i="1" s="1"/>
  <c r="E50" i="1" s="1"/>
  <c r="C51" i="1"/>
  <c r="D51" i="1" s="1"/>
  <c r="C52" i="1"/>
  <c r="D52" i="1" s="1"/>
  <c r="E52" i="1" s="1"/>
  <c r="C53" i="1"/>
  <c r="D53" i="1" s="1"/>
  <c r="C54" i="1"/>
  <c r="D54" i="1" s="1"/>
  <c r="E54" i="1" s="1"/>
  <c r="C55" i="1"/>
  <c r="D55" i="1" s="1"/>
  <c r="C56" i="1"/>
  <c r="D56" i="1" s="1"/>
  <c r="E56" i="1" s="1"/>
  <c r="C57" i="1"/>
  <c r="D57" i="1" s="1"/>
  <c r="C58" i="1"/>
  <c r="D58" i="1" s="1"/>
  <c r="C59" i="1"/>
  <c r="D59" i="1"/>
  <c r="E59" i="1" s="1"/>
  <c r="C60" i="1"/>
  <c r="D60" i="1" s="1"/>
  <c r="C61" i="1"/>
  <c r="D61" i="1" s="1"/>
  <c r="E61" i="1" s="1"/>
  <c r="C8" i="1"/>
  <c r="D8" i="1" s="1"/>
  <c r="C7" i="1"/>
  <c r="D7" i="1" s="1"/>
  <c r="E7" i="1" s="1"/>
  <c r="E69" i="1" l="1"/>
  <c r="E86" i="1"/>
  <c r="E76" i="1"/>
  <c r="E84" i="1"/>
  <c r="E112" i="1"/>
  <c r="E16" i="1"/>
  <c r="E33" i="1"/>
  <c r="E38" i="1"/>
  <c r="E42" i="1"/>
  <c r="E45" i="1"/>
  <c r="E58" i="1"/>
  <c r="E19" i="1"/>
  <c r="E107" i="1"/>
  <c r="E60" i="1"/>
  <c r="E53" i="1"/>
  <c r="E46" i="1"/>
  <c r="E39" i="1"/>
  <c r="E32" i="1"/>
  <c r="E25" i="1"/>
  <c r="E12" i="1"/>
  <c r="E113" i="1"/>
  <c r="E100" i="1"/>
  <c r="E92" i="1"/>
  <c r="E80" i="1"/>
  <c r="E68" i="1"/>
  <c r="E91" i="1"/>
  <c r="E67" i="1"/>
  <c r="E51" i="1"/>
  <c r="E44" i="1"/>
  <c r="E37" i="1"/>
  <c r="E30" i="1"/>
  <c r="E17" i="1"/>
  <c r="E10" i="1"/>
  <c r="E111" i="1"/>
  <c r="E105" i="1"/>
  <c r="E98" i="1"/>
  <c r="E85" i="1"/>
  <c r="E78" i="1"/>
  <c r="E72" i="1"/>
  <c r="E24" i="1"/>
  <c r="E43" i="1"/>
  <c r="E29" i="1"/>
  <c r="E110" i="1"/>
  <c r="E77" i="1"/>
  <c r="E36" i="1"/>
  <c r="E104" i="1"/>
  <c r="E71" i="1"/>
  <c r="E57" i="1"/>
  <c r="E49" i="1"/>
  <c r="E22" i="1"/>
  <c r="E15" i="1"/>
  <c r="E117" i="1"/>
  <c r="E118" i="1"/>
  <c r="E96" i="1"/>
  <c r="E89" i="1"/>
  <c r="E83" i="1"/>
  <c r="E65" i="1"/>
  <c r="E14" i="1"/>
  <c r="E88" i="1"/>
  <c r="E82" i="1"/>
  <c r="E70" i="1"/>
  <c r="E8" i="1"/>
  <c r="E55" i="1"/>
  <c r="E41" i="1"/>
  <c r="E34" i="1"/>
  <c r="E27" i="1"/>
  <c r="E20" i="1"/>
  <c r="E115" i="1"/>
  <c r="E108" i="1"/>
  <c r="E102" i="1"/>
  <c r="E94" i="1"/>
  <c r="E75" i="1"/>
  <c r="E63" i="1"/>
  <c r="L7" i="1"/>
  <c r="E48" i="1"/>
  <c r="L12" i="1" s="1"/>
  <c r="E74" i="1"/>
  <c r="E62" i="1"/>
  <c r="K18" i="1"/>
  <c r="K8" i="1"/>
  <c r="L16" i="1" l="1"/>
  <c r="L13" i="1"/>
  <c r="L11" i="1"/>
  <c r="L9" i="1"/>
  <c r="L15" i="1"/>
  <c r="L8" i="1"/>
  <c r="L17" i="1"/>
  <c r="L14" i="1"/>
  <c r="L10" i="1"/>
  <c r="K15" i="1"/>
  <c r="K14" i="1"/>
  <c r="K10" i="1"/>
  <c r="L18" i="1"/>
  <c r="K9" i="1"/>
  <c r="K11" i="1"/>
  <c r="K16" i="1"/>
  <c r="K12" i="1"/>
  <c r="K17" i="1"/>
  <c r="K13" i="1"/>
  <c r="K7" i="1"/>
  <c r="K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Roland</author>
  </authors>
  <commentList>
    <comment ref="L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=SOMMEPROD((MOIS($A$4:$A$125)=MOIS(J4))*$E$4:$E$125)
à étirer vers le bas</t>
        </r>
      </text>
    </comment>
    <comment ref="L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=SOMMEPROD((MOIS($A$4:$A$125)=MOIS(J4))*$E$4:$E$125)
à étirer vers le bas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Roland</author>
  </authors>
  <commentList>
    <comment ref="L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donne la somme des mois </t>
        </r>
        <r>
          <rPr>
            <sz val="9"/>
            <color indexed="10"/>
            <rFont val="Tahoma"/>
            <family val="2"/>
          </rPr>
          <t>des années (2023 et 2024)</t>
        </r>
        <r>
          <rPr>
            <sz val="9"/>
            <color indexed="81"/>
            <rFont val="Tahoma"/>
            <family val="2"/>
          </rPr>
          <t xml:space="preserve"> sans distinction de l'</t>
        </r>
        <r>
          <rPr>
            <sz val="9"/>
            <color indexed="39"/>
            <rFont val="Tahoma"/>
            <family val="2"/>
          </rPr>
          <t>année</t>
        </r>
        <r>
          <rPr>
            <sz val="9"/>
            <color indexed="81"/>
            <rFont val="Tahoma"/>
            <family val="2"/>
          </rPr>
          <t>.
(donne le total des mois de:
"novembre 2023" et "novembre 2024" et de
"décembre 2023" et "décembre 2024"
J'aimerais avoir le total de chaque mois 
des différentes années: 2023 et 2024</t>
        </r>
      </text>
    </comment>
    <comment ref="P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=SOMMEPROD((MOIS($A$4:$A$125)=MOIS(J4))*$E$4:$E$125)
à étirer vers le bas</t>
        </r>
      </text>
    </comment>
    <comment ref="L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=SOMMEPROD((MOIS($A$7:$A$148)=MOIS(J7))*$E$7:$E$148)
à étirer vers le bas ou 
=SOMMEPROD((ANNEE($A$7:$A$148)=ANNEE(J$6))*$E$7:$E$148)*(MOIS($A$7:$A$148)=MOIS(J7))*$E$7:$E$148
ne fonctionne pas</t>
        </r>
      </text>
    </comment>
    <comment ref="P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=SOMMEPROD((MOIS($A$4:$A$125)=MOIS(J4))*$E$4:$E$125)
à étirer vers le bas</t>
        </r>
      </text>
    </comment>
    <comment ref="P1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Roland:     2-1-2025</t>
        </r>
        <r>
          <rPr>
            <sz val="9"/>
            <color indexed="81"/>
            <rFont val="Tahoma"/>
            <family val="2"/>
          </rPr>
          <t xml:space="preserve">
Que dois-je changer dans la formule pour obtenir la somme des mois pour 2023 et 2024 séparément
j'ai essayé cette formule en "</t>
        </r>
        <r>
          <rPr>
            <sz val="9"/>
            <color indexed="10"/>
            <rFont val="Tahoma"/>
            <family val="2"/>
          </rPr>
          <t>P17 et P18</t>
        </r>
        <r>
          <rPr>
            <sz val="9"/>
            <color indexed="81"/>
            <rFont val="Tahoma"/>
            <family val="2"/>
          </rPr>
          <t>"mais ça ne fonctionne pas:
=SOMMEPROD((</t>
        </r>
        <r>
          <rPr>
            <sz val="9"/>
            <color indexed="39"/>
            <rFont val="Tahoma"/>
            <family val="2"/>
          </rPr>
          <t>ANNEE($A$7:$A$148)=ANNEE(</t>
        </r>
        <r>
          <rPr>
            <sz val="9"/>
            <color indexed="10"/>
            <rFont val="Tahoma"/>
            <family val="2"/>
          </rPr>
          <t>N6</t>
        </r>
        <r>
          <rPr>
            <sz val="9"/>
            <color indexed="39"/>
            <rFont val="Tahoma"/>
            <family val="2"/>
          </rPr>
          <t>))*$E$7:$E$148</t>
        </r>
        <r>
          <rPr>
            <sz val="9"/>
            <color indexed="81"/>
            <rFont val="Tahoma"/>
            <family val="2"/>
          </rPr>
          <t>(MOIS($A$7:$A$148)=MOIS(N17))*$E$7:$E$148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<sst xmlns="http://schemas.openxmlformats.org/spreadsheetml/2006/main" count="87" uniqueCount="40">
  <si>
    <t>Ht/cm</t>
  </si>
  <si>
    <t>Nbr/L</t>
  </si>
  <si>
    <t>Consommation gasoil depuis le :</t>
  </si>
  <si>
    <t>Date</t>
  </si>
  <si>
    <t>Ht / CM</t>
  </si>
  <si>
    <t>Nbr / L</t>
  </si>
  <si>
    <t xml:space="preserve">Nbr / L </t>
  </si>
  <si>
    <t>utilisé</t>
  </si>
  <si>
    <t>/ jrs</t>
  </si>
  <si>
    <t>ok</t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</si>
  <si>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janvier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</si>
  <si>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février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</si>
  <si>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mars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</si>
  <si>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avril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</si>
  <si>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mai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</si>
  <si>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juin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</si>
  <si>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juillet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</si>
  <si>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août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</si>
  <si>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septembre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</si>
  <si>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octobre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</si>
  <si>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novembre</t>
    </r>
  </si>
  <si>
    <r>
      <t xml:space="preserve">rechercher dans </t>
    </r>
    <r>
      <rPr>
        <sz val="11"/>
        <color rgb="FFFF0000"/>
        <rFont val="Calibri"/>
        <family val="2"/>
        <scheme val="minor"/>
      </rPr>
      <t>"A4:A125"</t>
    </r>
    <r>
      <rPr>
        <sz val="11"/>
        <color theme="1"/>
        <rFont val="Calibri"/>
        <family val="2"/>
        <scheme val="minor"/>
      </rPr>
      <t xml:space="preserve"> et faire la </t>
    </r>
    <r>
      <rPr>
        <sz val="11"/>
        <color rgb="FFFF0000"/>
        <rFont val="Calibri"/>
        <family val="2"/>
        <scheme val="minor"/>
      </rPr>
      <t>somme</t>
    </r>
    <r>
      <rPr>
        <sz val="11"/>
        <color theme="1"/>
        <rFont val="Calibri"/>
        <family val="2"/>
        <scheme val="minor"/>
      </rPr>
      <t xml:space="preserve"> des chiffres en</t>
    </r>
    <r>
      <rPr>
        <sz val="11"/>
        <color rgb="FFFF0000"/>
        <rFont val="Calibri"/>
        <family val="2"/>
        <scheme val="minor"/>
      </rPr>
      <t xml:space="preserve"> "E"</t>
    </r>
    <r>
      <rPr>
        <sz val="11"/>
        <color theme="1"/>
        <rFont val="Calibri"/>
        <family val="2"/>
        <scheme val="minor"/>
      </rPr>
      <t xml:space="preserve"> pour le mois de décembre</t>
    </r>
  </si>
  <si>
    <t>Formule</t>
  </si>
  <si>
    <t xml:space="preserve">réponse de </t>
  </si>
  <si>
    <t>https://forum.excel-pratique.com/excel/somme-condition-si-pour-date-mensuelle-197343</t>
  </si>
  <si>
    <t>autre réponse</t>
  </si>
  <si>
    <t>Somme mensuelle en fonction de date</t>
  </si>
  <si>
    <t>=SOMMEPROD((MOIS(1&amp;$A2)=MOIS(Feuil1!$B$2:$B$12))*(Feuil1!E$2:E$12))</t>
  </si>
  <si>
    <t xml:space="preserve">fichier: </t>
  </si>
  <si>
    <t>D:\Disque E\Mes amis\- Roland\excercices- excell\Date\total annuel</t>
  </si>
  <si>
    <t>Merci pour la propisition</t>
  </si>
  <si>
    <t>cela fonctionne très bien à condition que ttes les cellules soient remplies en "A"</t>
  </si>
  <si>
    <t>Une autre idée peut-être et merci quand même.</t>
  </si>
  <si>
    <t>comme il manque des données en "A" pour décembre, cela donne "#valeur!" valeur d'erreur.</t>
  </si>
  <si>
    <t>Somme condition "si" pour date mensuelle</t>
  </si>
  <si>
    <t>ligne 117</t>
  </si>
  <si>
    <t>ligne 128</t>
  </si>
  <si>
    <t>=SI(D7="";0;D7-$D$7)</t>
  </si>
  <si>
    <t>je vous propose de modifier plutôt la formule en E7 (à étirer vers le bas) :</t>
  </si>
  <si>
    <t>=SI(D7="";0;D7-D7)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</si>
</sst>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\ &quot; cm&quot;"/>
    <numFmt numFmtId="165" formatCode="0\ &quot; L&quot;"/>
    <numFmt numFmtId="166" formatCode="0.0\ &quot; L&quot;"/>
    <numFmt numFmtId="167" formatCode="[$-F800]dddd\,\ mmmm\ dd\,\ yyyy"/>
    <numFmt numFmtId="168" formatCode="0.0\ &quot; cm&quot;"/>
    <numFmt numFmtId="169" formatCode="0.00\ &quot; L&quot;"/>
    <numFmt numFmtId="170" formatCode="#,##0.00_ ;[Red]\-#,##0.00\ "/>
    <numFmt numFmtId="171" formatCode="#,##0.0_ ;[Red]\-#,##0.0\ "/>
    <numFmt numFmtId="172" formatCode="0.0&quot; L&quot;"/>
    <numFmt numFmtId="173" formatCode="mmmm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4F595F"/>
      <name val="Courier New"/>
      <family val="3"/>
    </font>
    <font>
      <b/>
      <sz val="11"/>
      <color theme="1"/>
      <name val="Calibri"/>
      <family val="2"/>
      <scheme val="minor"/>
    </font>
    <font>
      <sz val="9"/>
      <color indexed="10"/>
      <name val="Tahoma"/>
      <family val="2"/>
    </font>
    <font>
      <sz val="9"/>
      <color indexed="3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5">
    <xf numFmtId="0" fontId="0" fillId="0" borderId="0" xfId="0"/>
    <xf numFmtId="14" fontId="0" fillId="0" borderId="0" xfId="0" applyNumberFormat="1"/>
    <xf numFmtId="167" fontId="0" fillId="0" borderId="1" xfId="0" applyNumberFormat="1" applyBorder="1" applyAlignment="1">
      <alignment horizontal="center"/>
    </xf>
    <xf numFmtId="0" fontId="0" fillId="0" borderId="4" xfId="0" applyBorder="1"/>
    <xf numFmtId="167" fontId="0" fillId="0" borderId="6" xfId="0" applyNumberFormat="1" applyBorder="1" applyAlignment="1">
      <alignment horizontal="center"/>
    </xf>
    <xf numFmtId="0" fontId="0" fillId="0" borderId="10" xfId="0" applyBorder="1"/>
    <xf numFmtId="165" fontId="0" fillId="0" borderId="11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/>
    <xf numFmtId="167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0" fontId="0" fillId="0" borderId="12" xfId="0" applyBorder="1"/>
    <xf numFmtId="14" fontId="0" fillId="0" borderId="14" xfId="0" applyNumberFormat="1" applyBorder="1"/>
    <xf numFmtId="14" fontId="0" fillId="0" borderId="19" xfId="0" applyNumberFormat="1" applyBorder="1"/>
    <xf numFmtId="0" fontId="0" fillId="0" borderId="20" xfId="0" applyBorder="1"/>
    <xf numFmtId="167" fontId="0" fillId="0" borderId="9" xfId="0" applyNumberFormat="1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8" fontId="0" fillId="0" borderId="9" xfId="0" applyNumberFormat="1" applyBorder="1" applyAlignment="1">
      <alignment horizontal="center"/>
    </xf>
    <xf numFmtId="169" fontId="0" fillId="0" borderId="12" xfId="0" applyNumberFormat="1" applyBorder="1" applyAlignment="1">
      <alignment horizontal="left" indent="1"/>
    </xf>
    <xf numFmtId="0" fontId="0" fillId="0" borderId="24" xfId="0" applyBorder="1"/>
    <xf numFmtId="0" fontId="0" fillId="0" borderId="25" xfId="0" applyBorder="1"/>
    <xf numFmtId="170" fontId="0" fillId="0" borderId="12" xfId="0" applyNumberForma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70" fontId="0" fillId="0" borderId="9" xfId="0" applyNumberFormat="1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171" fontId="0" fillId="0" borderId="11" xfId="0" applyNumberFormat="1" applyBorder="1" applyAlignment="1">
      <alignment horizontal="center"/>
    </xf>
    <xf numFmtId="173" fontId="0" fillId="0" borderId="6" xfId="0" applyNumberFormat="1" applyBorder="1" applyAlignment="1">
      <alignment horizontal="center"/>
    </xf>
    <xf numFmtId="173" fontId="0" fillId="0" borderId="8" xfId="0" applyNumberFormat="1" applyBorder="1" applyAlignment="1">
      <alignment horizontal="center"/>
    </xf>
    <xf numFmtId="172" fontId="0" fillId="0" borderId="7" xfId="0" applyNumberFormat="1" applyBorder="1" applyAlignment="1">
      <alignment horizontal="center" vertical="center"/>
    </xf>
    <xf numFmtId="172" fontId="0" fillId="0" borderId="11" xfId="0" applyNumberFormat="1" applyBorder="1" applyAlignment="1">
      <alignment horizontal="center" vertical="center"/>
    </xf>
    <xf numFmtId="173" fontId="0" fillId="0" borderId="28" xfId="0" applyNumberFormat="1" applyBorder="1" applyAlignment="1">
      <alignment horizontal="center"/>
    </xf>
    <xf numFmtId="172" fontId="0" fillId="0" borderId="13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7" fontId="0" fillId="0" borderId="22" xfId="0" applyNumberFormat="1" applyBorder="1" applyAlignment="1">
      <alignment horizontal="center"/>
    </xf>
    <xf numFmtId="168" fontId="0" fillId="0" borderId="22" xfId="0" applyNumberFormat="1" applyBorder="1" applyAlignment="1">
      <alignment horizontal="center"/>
    </xf>
    <xf numFmtId="169" fontId="0" fillId="0" borderId="31" xfId="0" applyNumberFormat="1" applyBorder="1" applyAlignment="1">
      <alignment horizontal="left" indent="1"/>
    </xf>
    <xf numFmtId="170" fontId="0" fillId="0" borderId="31" xfId="0" applyNumberFormat="1" applyBorder="1" applyAlignment="1">
      <alignment horizontal="center"/>
    </xf>
    <xf numFmtId="171" fontId="0" fillId="0" borderId="23" xfId="0" applyNumberFormat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8" fontId="0" fillId="0" borderId="5" xfId="0" applyNumberFormat="1" applyBorder="1" applyAlignment="1">
      <alignment horizontal="center"/>
    </xf>
    <xf numFmtId="169" fontId="0" fillId="0" borderId="5" xfId="0" applyNumberFormat="1" applyBorder="1" applyAlignment="1">
      <alignment horizontal="left" indent="1"/>
    </xf>
    <xf numFmtId="170" fontId="0" fillId="0" borderId="5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9" fontId="0" fillId="0" borderId="32" xfId="0" applyNumberFormat="1" applyBorder="1" applyAlignment="1">
      <alignment horizontal="left" indent="1"/>
    </xf>
    <xf numFmtId="170" fontId="0" fillId="0" borderId="32" xfId="0" applyNumberFormat="1" applyBorder="1" applyAlignment="1">
      <alignment horizontal="center"/>
    </xf>
    <xf numFmtId="167" fontId="0" fillId="0" borderId="28" xfId="0" applyNumberFormat="1" applyBorder="1" applyAlignment="1">
      <alignment horizontal="center"/>
    </xf>
    <xf numFmtId="169" fontId="0" fillId="0" borderId="9" xfId="0" applyNumberFormat="1" applyBorder="1" applyAlignment="1">
      <alignment horizontal="left" indent="1"/>
    </xf>
    <xf numFmtId="170" fontId="0" fillId="0" borderId="23" xfId="0" applyNumberFormat="1" applyBorder="1" applyAlignment="1">
      <alignment horizontal="center"/>
    </xf>
    <xf numFmtId="171" fontId="0" fillId="3" borderId="2" xfId="0" applyNumberFormat="1" applyFill="1" applyBorder="1" applyAlignment="1">
      <alignment horizontal="center"/>
    </xf>
    <xf numFmtId="171" fontId="0" fillId="0" borderId="33" xfId="0" applyNumberFormat="1" applyBorder="1" applyAlignment="1">
      <alignment horizontal="center"/>
    </xf>
    <xf numFmtId="171" fontId="0" fillId="0" borderId="27" xfId="0" applyNumberFormat="1" applyBorder="1" applyAlignment="1">
      <alignment horizontal="center"/>
    </xf>
    <xf numFmtId="0" fontId="2" fillId="0" borderId="0" xfId="1" applyBorder="1"/>
    <xf numFmtId="0" fontId="2" fillId="0" borderId="0" xfId="1"/>
    <xf numFmtId="0" fontId="6" fillId="0" borderId="0" xfId="0" quotePrefix="1" applyFont="1"/>
    <xf numFmtId="164" fontId="0" fillId="0" borderId="2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22" xfId="0" applyBorder="1"/>
    <xf numFmtId="0" fontId="0" fillId="0" borderId="31" xfId="0" applyBorder="1"/>
    <xf numFmtId="0" fontId="0" fillId="0" borderId="34" xfId="0" applyBorder="1"/>
    <xf numFmtId="172" fontId="3" fillId="2" borderId="35" xfId="0" applyNumberFormat="1" applyFont="1" applyFill="1" applyBorder="1" applyAlignment="1">
      <alignment horizontal="center" vertical="center"/>
    </xf>
    <xf numFmtId="0" fontId="0" fillId="0" borderId="21" xfId="0" applyBorder="1"/>
    <xf numFmtId="0" fontId="0" fillId="0" borderId="29" xfId="0" applyBorder="1"/>
    <xf numFmtId="0" fontId="0" fillId="0" borderId="18" xfId="0" quotePrefix="1" applyBorder="1"/>
    <xf numFmtId="0" fontId="0" fillId="0" borderId="30" xfId="0" applyBorder="1"/>
    <xf numFmtId="0" fontId="7" fillId="4" borderId="34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7" xfId="0" applyBorder="1"/>
    <xf numFmtId="0" fontId="0" fillId="0" borderId="33" xfId="0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171" fontId="0" fillId="0" borderId="13" xfId="0" applyNumberFormat="1" applyBorder="1" applyAlignment="1">
      <alignment horizontal="center"/>
    </xf>
    <xf numFmtId="171" fontId="0" fillId="0" borderId="38" xfId="0" applyNumberFormat="1" applyBorder="1" applyAlignment="1">
      <alignment horizontal="center"/>
    </xf>
    <xf numFmtId="167" fontId="0" fillId="2" borderId="3" xfId="0" applyNumberFormat="1" applyFill="1" applyBorder="1" applyAlignment="1">
      <alignment horizontal="center"/>
    </xf>
    <xf numFmtId="168" fontId="0" fillId="2" borderId="5" xfId="0" applyNumberFormat="1" applyFill="1" applyBorder="1" applyAlignment="1">
      <alignment horizontal="center"/>
    </xf>
    <xf numFmtId="169" fontId="0" fillId="2" borderId="5" xfId="0" applyNumberFormat="1" applyFill="1" applyBorder="1" applyAlignment="1">
      <alignment horizontal="left" indent="1"/>
    </xf>
    <xf numFmtId="170" fontId="0" fillId="2" borderId="40" xfId="0" applyNumberFormat="1" applyFill="1" applyBorder="1" applyAlignment="1">
      <alignment horizontal="center"/>
    </xf>
    <xf numFmtId="167" fontId="0" fillId="2" borderId="28" xfId="0" applyNumberFormat="1" applyFill="1" applyBorder="1" applyAlignment="1">
      <alignment horizontal="center"/>
    </xf>
    <xf numFmtId="168" fontId="0" fillId="2" borderId="1" xfId="0" applyNumberFormat="1" applyFill="1" applyBorder="1" applyAlignment="1">
      <alignment horizontal="center"/>
    </xf>
    <xf numFmtId="169" fontId="0" fillId="2" borderId="12" xfId="0" applyNumberFormat="1" applyFill="1" applyBorder="1" applyAlignment="1">
      <alignment horizontal="left" indent="1"/>
    </xf>
    <xf numFmtId="170" fontId="0" fillId="2" borderId="23" xfId="0" applyNumberFormat="1" applyFill="1" applyBorder="1" applyAlignment="1">
      <alignment horizontal="center"/>
    </xf>
    <xf numFmtId="171" fontId="0" fillId="2" borderId="13" xfId="0" applyNumberFormat="1" applyFill="1" applyBorder="1" applyAlignment="1">
      <alignment horizontal="center"/>
    </xf>
    <xf numFmtId="168" fontId="0" fillId="2" borderId="12" xfId="0" applyNumberFormat="1" applyFill="1" applyBorder="1" applyAlignment="1">
      <alignment horizontal="center"/>
    </xf>
    <xf numFmtId="167" fontId="0" fillId="2" borderId="8" xfId="0" applyNumberFormat="1" applyFill="1" applyBorder="1" applyAlignment="1">
      <alignment horizontal="center"/>
    </xf>
    <xf numFmtId="168" fontId="0" fillId="2" borderId="9" xfId="0" applyNumberFormat="1" applyFill="1" applyBorder="1" applyAlignment="1">
      <alignment horizontal="center"/>
    </xf>
    <xf numFmtId="169" fontId="0" fillId="2" borderId="9" xfId="0" applyNumberFormat="1" applyFill="1" applyBorder="1" applyAlignment="1">
      <alignment horizontal="left" indent="1"/>
    </xf>
    <xf numFmtId="170" fontId="0" fillId="2" borderId="43" xfId="0" applyNumberFormat="1" applyFill="1" applyBorder="1" applyAlignment="1">
      <alignment horizontal="center"/>
    </xf>
    <xf numFmtId="171" fontId="0" fillId="2" borderId="11" xfId="0" applyNumberFormat="1" applyFill="1" applyBorder="1" applyAlignment="1">
      <alignment horizontal="center"/>
    </xf>
    <xf numFmtId="167" fontId="0" fillId="2" borderId="39" xfId="0" applyNumberFormat="1" applyFill="1" applyBorder="1" applyAlignment="1">
      <alignment horizontal="center"/>
    </xf>
    <xf numFmtId="169" fontId="0" fillId="2" borderId="32" xfId="0" applyNumberFormat="1" applyFill="1" applyBorder="1" applyAlignment="1">
      <alignment horizontal="left" indent="1"/>
    </xf>
    <xf numFmtId="170" fontId="0" fillId="2" borderId="41" xfId="0" applyNumberFormat="1" applyFill="1" applyBorder="1" applyAlignment="1">
      <alignment horizontal="center"/>
    </xf>
    <xf numFmtId="171" fontId="0" fillId="2" borderId="42" xfId="0" applyNumberFormat="1" applyFill="1" applyBorder="1" applyAlignment="1">
      <alignment horizontal="center"/>
    </xf>
    <xf numFmtId="14" fontId="0" fillId="2" borderId="14" xfId="0" applyNumberFormat="1" applyFill="1" applyBorder="1" applyAlignment="1">
      <alignment horizontal="center"/>
    </xf>
    <xf numFmtId="14" fontId="0" fillId="2" borderId="15" xfId="0" applyNumberFormat="1" applyFill="1" applyBorder="1" applyAlignment="1">
      <alignment horizontal="center"/>
    </xf>
    <xf numFmtId="14" fontId="0" fillId="4" borderId="36" xfId="0" applyNumberFormat="1" applyFill="1" applyBorder="1" applyAlignment="1">
      <alignment horizontal="center"/>
    </xf>
    <xf numFmtId="14" fontId="0" fillId="4" borderId="19" xfId="0" applyNumberFormat="1" applyFill="1" applyBorder="1" applyAlignment="1">
      <alignment horizontal="center"/>
    </xf>
    <xf numFmtId="14" fontId="0" fillId="4" borderId="15" xfId="0" applyNumberFormat="1" applyFill="1" applyBorder="1" applyAlignment="1">
      <alignment horizontal="center"/>
    </xf>
    <xf numFmtId="171" fontId="0" fillId="2" borderId="33" xfId="0" applyNumberForma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31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476248</xdr:colOff>
      <xdr:row>21</xdr:row>
      <xdr:rowOff>19049</xdr:rowOff>
    </xdr:from>
    <xdr:to>
      <xdr:col>23</xdr:col>
      <xdr:colOff>3895725</xdr:colOff>
      <xdr:row>37</xdr:row>
      <xdr:rowOff>47624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811373" y="4114799"/>
          <a:ext cx="4543427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Bien le bonjour à tous et merci d'avance de passer 1 peu de votre temps pour mon pt problème.                                                                                                                                                Voilà je recherche à mettre en colonne "L4:L15' la formule qui ferai la somme des chiffres en </a:t>
          </a:r>
          <a:r>
            <a:rPr lang="fr-BE" sz="1100" u="dotted" baseline="0">
              <a:solidFill>
                <a:srgbClr val="FF0000"/>
              </a:solidFill>
            </a:rPr>
            <a:t>"E" </a:t>
          </a:r>
          <a:r>
            <a:rPr lang="fr-BE" sz="1100"/>
            <a:t>pour  chaque mois de l'année dans le  tableau en "</a:t>
          </a:r>
          <a:r>
            <a:rPr lang="fr-BE" sz="1100" u="dottedHeavy" baseline="0">
              <a:solidFill>
                <a:srgbClr val="FF0000"/>
              </a:solidFill>
            </a:rPr>
            <a:t>A4:A125</a:t>
          </a:r>
          <a:r>
            <a:rPr lang="fr-BE" sz="1100"/>
            <a:t>"  comme en </a:t>
          </a:r>
          <a:r>
            <a:rPr lang="fr-BE" sz="1100" u="dottedHeavy" baseline="0">
              <a:solidFill>
                <a:srgbClr val="FF0000"/>
              </a:solidFill>
            </a:rPr>
            <a:t>"K4:K15" </a:t>
          </a:r>
          <a:r>
            <a:rPr lang="fr-BE" sz="1100"/>
            <a:t>.</a:t>
          </a:r>
          <a:r>
            <a:rPr lang="fr-BE" sz="1100" baseline="0"/>
            <a:t>                                                             .                                                                                                                                                                           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janvier</a:t>
          </a:r>
          <a:r>
            <a:rPr lang="fr-BE"/>
            <a:t>  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février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mars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avril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mai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juin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juillet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août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septembre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octobre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novembre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décembre</a:t>
          </a:r>
          <a:r>
            <a:rPr lang="fr-BE"/>
            <a:t> </a:t>
          </a:r>
          <a:r>
            <a:rPr lang="fr-BE" sz="1100" baseline="0"/>
            <a:t>        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476248</xdr:colOff>
      <xdr:row>21</xdr:row>
      <xdr:rowOff>19049</xdr:rowOff>
    </xdr:from>
    <xdr:to>
      <xdr:col>23</xdr:col>
      <xdr:colOff>3895725</xdr:colOff>
      <xdr:row>37</xdr:row>
      <xdr:rowOff>47624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811373" y="4114799"/>
          <a:ext cx="4543427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Bien le bonjour à tous et merci d'avance de passer 1 peu de votre temps pour mon pt problème.                                                                                                                                                Voilà je recherche à mettre en colonne "L4:L15' la formule qui ferai la somme des chiffres en </a:t>
          </a:r>
          <a:r>
            <a:rPr lang="fr-BE" sz="1100" u="dotted" baseline="0">
              <a:solidFill>
                <a:srgbClr val="FF0000"/>
              </a:solidFill>
            </a:rPr>
            <a:t>"E" </a:t>
          </a:r>
          <a:r>
            <a:rPr lang="fr-BE" sz="1100"/>
            <a:t>pour  chaque mois de l'année dans le  tableau en "</a:t>
          </a:r>
          <a:r>
            <a:rPr lang="fr-BE" sz="1100" u="dottedHeavy" baseline="0">
              <a:solidFill>
                <a:srgbClr val="FF0000"/>
              </a:solidFill>
            </a:rPr>
            <a:t>A4:A125</a:t>
          </a:r>
          <a:r>
            <a:rPr lang="fr-BE" sz="1100"/>
            <a:t>"  comme en </a:t>
          </a:r>
          <a:r>
            <a:rPr lang="fr-BE" sz="1100" u="dottedHeavy" baseline="0">
              <a:solidFill>
                <a:srgbClr val="FF0000"/>
              </a:solidFill>
            </a:rPr>
            <a:t>"K4:K15" </a:t>
          </a:r>
          <a:r>
            <a:rPr lang="fr-BE" sz="1100"/>
            <a:t>.</a:t>
          </a:r>
          <a:r>
            <a:rPr lang="fr-BE" sz="1100" baseline="0"/>
            <a:t>                                                             .                                                                                                                                                                           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janvier</a:t>
          </a:r>
          <a:r>
            <a:rPr lang="fr-BE"/>
            <a:t>  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février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mars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avril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mai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juin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juillet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août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septembre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octobre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novembre</a:t>
          </a:r>
          <a:r>
            <a:rPr lang="fr-BE"/>
            <a:t> </a:t>
          </a:r>
          <a:r>
            <a:rPr lang="fr-BE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rechercher dans "A4:A125" et faire la somme des chiffres en "E" pour le mois de décembre</a:t>
          </a:r>
          <a:r>
            <a:rPr lang="fr-BE"/>
            <a:t> </a:t>
          </a:r>
          <a:r>
            <a:rPr lang="fr-BE" sz="1100" baseline="0"/>
            <a:t>       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excel/somme-condition-si-pour-date-mensuelle-197343" TargetMode="External"/><Relationship Id="rId2" Type="http://schemas.openxmlformats.org/officeDocument/2006/relationships/hyperlink" Target="https://forum.excel-pratique.com/excel/somme-mensuelle-en-fonction-de-date-34925" TargetMode="External"/><Relationship Id="rId1" Type="http://schemas.openxmlformats.org/officeDocument/2006/relationships/hyperlink" Target="https://forum.excel-pratique.com/excel/somme-condition-si-pour-date-mensuelle-197343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excel/somme-condition-si-pour-date-mensuelle-197343" TargetMode="External"/><Relationship Id="rId7" Type="http://schemas.openxmlformats.org/officeDocument/2006/relationships/comments" Target="../comments2.xml"/><Relationship Id="rId2" Type="http://schemas.openxmlformats.org/officeDocument/2006/relationships/hyperlink" Target="https://forum.excel-pratique.com/excel/somme-mensuelle-en-fonction-de-date-34925" TargetMode="External"/><Relationship Id="rId1" Type="http://schemas.openxmlformats.org/officeDocument/2006/relationships/hyperlink" Target="https://forum.excel-pratique.com/excel/somme-condition-si-pour-date-mensuelle-197343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28"/>
  <sheetViews>
    <sheetView topLeftCell="C1" workbookViewId="0">
      <pane ySplit="18" topLeftCell="A19" activePane="bottomLeft" state="frozenSplit"/>
      <selection pane="bottomLeft" activeCell="L27" sqref="L27"/>
    </sheetView>
  </sheetViews>
  <sheetFormatPr baseColWidth="10" defaultRowHeight="15" x14ac:dyDescent="0.25"/>
  <cols>
    <col min="1" max="1" width="30" bestFit="1" customWidth="1"/>
    <col min="2" max="2" width="9" bestFit="1" customWidth="1"/>
    <col min="3" max="3" width="10.5703125" bestFit="1" customWidth="1"/>
    <col min="4" max="4" width="9.28515625" bestFit="1" customWidth="1"/>
    <col min="5" max="5" width="8.28515625" bestFit="1" customWidth="1"/>
    <col min="6" max="6" width="26.5703125" bestFit="1" customWidth="1"/>
    <col min="7" max="7" width="6.42578125" bestFit="1" customWidth="1"/>
    <col min="8" max="8" width="6.28515625" bestFit="1" customWidth="1"/>
    <col min="9" max="9" width="3.140625" bestFit="1" customWidth="1"/>
    <col min="10" max="10" width="12.140625" customWidth="1"/>
    <col min="11" max="11" width="7.85546875" bestFit="1" customWidth="1"/>
    <col min="12" max="12" width="9.5703125" bestFit="1" customWidth="1"/>
    <col min="13" max="23" width="8.42578125" bestFit="1" customWidth="1"/>
    <col min="24" max="24" width="89.5703125" bestFit="1" customWidth="1"/>
  </cols>
  <sheetData>
    <row r="1" spans="1:24" ht="15.75" thickBot="1" x14ac:dyDescent="0.3">
      <c r="B1" s="3"/>
      <c r="C1" s="3"/>
      <c r="D1" s="3"/>
      <c r="E1" s="3"/>
      <c r="F1" s="3"/>
      <c r="X1" t="s">
        <v>23</v>
      </c>
    </row>
    <row r="2" spans="1:24" ht="15.75" thickBot="1" x14ac:dyDescent="0.3">
      <c r="L2" s="15">
        <v>45292</v>
      </c>
      <c r="M2" s="16">
        <v>45323</v>
      </c>
      <c r="N2" s="16">
        <v>45352</v>
      </c>
      <c r="O2" s="16">
        <v>45383</v>
      </c>
      <c r="P2" s="16">
        <v>45413</v>
      </c>
      <c r="Q2" s="16">
        <v>45444</v>
      </c>
      <c r="R2" s="16">
        <v>45474</v>
      </c>
      <c r="S2" s="16">
        <v>45505</v>
      </c>
      <c r="T2" s="16">
        <v>45536</v>
      </c>
      <c r="U2" s="16">
        <v>45566</v>
      </c>
      <c r="V2" s="16">
        <v>45597</v>
      </c>
      <c r="W2" s="16">
        <v>45627</v>
      </c>
      <c r="X2" s="58" t="s">
        <v>24</v>
      </c>
    </row>
    <row r="3" spans="1:24" ht="15.75" thickBot="1" x14ac:dyDescent="0.3">
      <c r="K3" s="39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t="s">
        <v>25</v>
      </c>
    </row>
    <row r="4" spans="1:24" ht="15.75" thickBot="1" x14ac:dyDescent="0.3">
      <c r="A4" s="10" t="s">
        <v>2</v>
      </c>
      <c r="G4" s="8" t="s">
        <v>0</v>
      </c>
      <c r="H4" s="9" t="s">
        <v>1</v>
      </c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59" t="s">
        <v>26</v>
      </c>
    </row>
    <row r="5" spans="1:24" ht="15.75" thickBot="1" x14ac:dyDescent="0.3">
      <c r="A5" s="11">
        <v>45292</v>
      </c>
      <c r="D5" s="28" t="s">
        <v>6</v>
      </c>
      <c r="E5" s="29" t="s">
        <v>6</v>
      </c>
      <c r="G5" s="61">
        <v>1</v>
      </c>
      <c r="H5" s="7">
        <v>15.151515151515152</v>
      </c>
      <c r="K5" s="3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60" t="s">
        <v>27</v>
      </c>
    </row>
    <row r="6" spans="1:24" ht="15.75" thickBot="1" x14ac:dyDescent="0.3">
      <c r="A6" s="12" t="s">
        <v>3</v>
      </c>
      <c r="B6" s="8" t="s">
        <v>4</v>
      </c>
      <c r="C6" s="23" t="s">
        <v>5</v>
      </c>
      <c r="D6" s="30" t="s">
        <v>7</v>
      </c>
      <c r="E6" s="31" t="s">
        <v>8</v>
      </c>
      <c r="G6" s="62">
        <v>33</v>
      </c>
      <c r="H6" s="6">
        <v>500</v>
      </c>
      <c r="J6" s="65"/>
      <c r="K6" s="66">
        <f>SUM(K7:K18)-2*SUM(K7:K18)</f>
        <v>1481.8181818181818</v>
      </c>
      <c r="L6" s="24" t="s">
        <v>22</v>
      </c>
      <c r="W6" t="s">
        <v>28</v>
      </c>
      <c r="X6" t="s">
        <v>29</v>
      </c>
    </row>
    <row r="7" spans="1:24" ht="15.75" thickBot="1" x14ac:dyDescent="0.3">
      <c r="A7" s="13">
        <v>45292</v>
      </c>
      <c r="B7" s="19">
        <v>10.9</v>
      </c>
      <c r="C7" s="22">
        <f t="shared" ref="C7:C38" si="0">B7*$H$5</f>
        <v>165.15151515151516</v>
      </c>
      <c r="D7" s="54">
        <f>C7-(2*C7)</f>
        <v>-165.15151515151516</v>
      </c>
      <c r="E7" s="55">
        <f>IF(D7="",0,D7-$D$7)</f>
        <v>0</v>
      </c>
      <c r="G7" s="3"/>
      <c r="H7" s="3"/>
      <c r="I7" t="s">
        <v>9</v>
      </c>
      <c r="J7" s="37">
        <v>45292</v>
      </c>
      <c r="K7" s="38">
        <f>SUM(E7:E16)</f>
        <v>-142.42424242424246</v>
      </c>
      <c r="L7" s="56">
        <f>SUMPRODUCT((MONTH($A$7:$A$128)=MONTH(J7))*$E$7:$E$128)</f>
        <v>-142.42424242424246</v>
      </c>
      <c r="M7" t="s">
        <v>35</v>
      </c>
      <c r="O7" t="s">
        <v>10</v>
      </c>
    </row>
    <row r="8" spans="1:24" x14ac:dyDescent="0.25">
      <c r="A8" s="2">
        <v>45293</v>
      </c>
      <c r="B8" s="20">
        <v>12.3</v>
      </c>
      <c r="C8" s="22">
        <f t="shared" si="0"/>
        <v>186.36363636363637</v>
      </c>
      <c r="D8" s="25">
        <f>C8-(2*C8)</f>
        <v>-186.36363636363637</v>
      </c>
      <c r="E8" s="44">
        <f>IF(D8="",0,D8-D7)</f>
        <v>-21.212121212121218</v>
      </c>
      <c r="F8" s="17"/>
      <c r="I8" t="s">
        <v>9</v>
      </c>
      <c r="J8" s="33">
        <v>45323</v>
      </c>
      <c r="K8" s="38">
        <f>SUM(E17:E26)</f>
        <v>-151.5151515151515</v>
      </c>
      <c r="L8" s="56">
        <f t="shared" ref="L8:L17" si="1">SUMPRODUCT((MONTH($A$7:$A$117)=MONTH(J8))*$E$7:$E$117)</f>
        <v>-151.5151515151515</v>
      </c>
      <c r="M8" t="s">
        <v>35</v>
      </c>
      <c r="O8" t="s">
        <v>11</v>
      </c>
      <c r="X8" s="1">
        <v>45645</v>
      </c>
    </row>
    <row r="9" spans="1:24" x14ac:dyDescent="0.25">
      <c r="A9" s="2">
        <v>45294</v>
      </c>
      <c r="B9" s="20">
        <v>13.3</v>
      </c>
      <c r="C9" s="22">
        <f t="shared" si="0"/>
        <v>201.51515151515153</v>
      </c>
      <c r="D9" s="25">
        <f t="shared" ref="D9:D72" si="2">C9-(2*C9)</f>
        <v>-201.51515151515153</v>
      </c>
      <c r="E9" s="44">
        <f t="shared" ref="E9:E72" si="3">IF(D9="",0,D9-D8)</f>
        <v>-15.151515151515156</v>
      </c>
      <c r="F9" s="17"/>
      <c r="I9" t="s">
        <v>9</v>
      </c>
      <c r="J9" s="33">
        <v>45352</v>
      </c>
      <c r="K9" s="35">
        <f>SUM(E27:E37)</f>
        <v>-166.66666666666663</v>
      </c>
      <c r="L9" s="56">
        <f t="shared" si="1"/>
        <v>-166.66666666666663</v>
      </c>
      <c r="M9" t="s">
        <v>35</v>
      </c>
      <c r="O9" t="s">
        <v>12</v>
      </c>
      <c r="X9" s="59" t="s">
        <v>34</v>
      </c>
    </row>
    <row r="10" spans="1:24" x14ac:dyDescent="0.25">
      <c r="A10" s="2">
        <v>45295</v>
      </c>
      <c r="B10" s="20">
        <v>14.3</v>
      </c>
      <c r="C10" s="22">
        <f t="shared" si="0"/>
        <v>216.66666666666669</v>
      </c>
      <c r="D10" s="25">
        <f t="shared" si="2"/>
        <v>-216.66666666666669</v>
      </c>
      <c r="E10" s="44">
        <f t="shared" si="3"/>
        <v>-15.151515151515156</v>
      </c>
      <c r="F10" s="17"/>
      <c r="I10" t="s">
        <v>9</v>
      </c>
      <c r="J10" s="33">
        <v>45383</v>
      </c>
      <c r="K10" s="35">
        <f>SUM(E38:E47)</f>
        <v>-151.5151515151515</v>
      </c>
      <c r="L10" s="56">
        <f t="shared" si="1"/>
        <v>-151.5151515151515</v>
      </c>
      <c r="M10" t="s">
        <v>35</v>
      </c>
      <c r="O10" t="s">
        <v>13</v>
      </c>
      <c r="X10" s="63" t="s">
        <v>30</v>
      </c>
    </row>
    <row r="11" spans="1:24" x14ac:dyDescent="0.25">
      <c r="A11" s="2">
        <v>45296</v>
      </c>
      <c r="B11" s="20">
        <v>15.3</v>
      </c>
      <c r="C11" s="22">
        <f t="shared" si="0"/>
        <v>231.81818181818184</v>
      </c>
      <c r="D11" s="25">
        <f t="shared" si="2"/>
        <v>-231.81818181818184</v>
      </c>
      <c r="E11" s="44">
        <f t="shared" si="3"/>
        <v>-15.151515151515156</v>
      </c>
      <c r="F11" s="17"/>
      <c r="I11" t="s">
        <v>9</v>
      </c>
      <c r="J11" s="33">
        <v>45413</v>
      </c>
      <c r="K11" s="35">
        <f>SUM(E48:E57)</f>
        <v>-151.5151515151515</v>
      </c>
      <c r="L11" s="56">
        <f t="shared" si="1"/>
        <v>-151.5151515151515</v>
      </c>
      <c r="M11" t="s">
        <v>35</v>
      </c>
      <c r="O11" t="s">
        <v>14</v>
      </c>
      <c r="X11" s="64" t="s">
        <v>31</v>
      </c>
    </row>
    <row r="12" spans="1:24" x14ac:dyDescent="0.25">
      <c r="A12" s="2">
        <v>45297</v>
      </c>
      <c r="B12" s="20">
        <v>16.3</v>
      </c>
      <c r="C12" s="22">
        <f t="shared" si="0"/>
        <v>246.969696969697</v>
      </c>
      <c r="D12" s="25">
        <f t="shared" si="2"/>
        <v>-246.969696969697</v>
      </c>
      <c r="E12" s="44">
        <f t="shared" si="3"/>
        <v>-15.151515151515156</v>
      </c>
      <c r="F12" s="17"/>
      <c r="I12" t="s">
        <v>9</v>
      </c>
      <c r="J12" s="33">
        <v>45444</v>
      </c>
      <c r="K12" s="35">
        <f>SUM(E58:E67)</f>
        <v>-109.09090909090924</v>
      </c>
      <c r="L12" s="56">
        <f t="shared" si="1"/>
        <v>-109.09090909090924</v>
      </c>
      <c r="M12" t="s">
        <v>35</v>
      </c>
      <c r="O12" t="s">
        <v>15</v>
      </c>
      <c r="X12" s="64" t="s">
        <v>33</v>
      </c>
    </row>
    <row r="13" spans="1:24" x14ac:dyDescent="0.25">
      <c r="A13" s="2">
        <v>45298</v>
      </c>
      <c r="B13" s="20">
        <v>17.3</v>
      </c>
      <c r="C13" s="22">
        <f t="shared" si="0"/>
        <v>262.12121212121212</v>
      </c>
      <c r="D13" s="25">
        <f t="shared" si="2"/>
        <v>-262.12121212121212</v>
      </c>
      <c r="E13" s="44">
        <f t="shared" si="3"/>
        <v>-15.151515151515127</v>
      </c>
      <c r="F13" s="17"/>
      <c r="I13" t="s">
        <v>9</v>
      </c>
      <c r="J13" s="33">
        <v>45474</v>
      </c>
      <c r="K13" s="35">
        <f>SUM(E68:E77)</f>
        <v>-77.272727272727025</v>
      </c>
      <c r="L13" s="56">
        <f t="shared" si="1"/>
        <v>-77.272727272727025</v>
      </c>
      <c r="M13" t="s">
        <v>35</v>
      </c>
      <c r="O13" t="s">
        <v>16</v>
      </c>
      <c r="X13" s="14" t="s">
        <v>32</v>
      </c>
    </row>
    <row r="14" spans="1:24" ht="15.75" thickBot="1" x14ac:dyDescent="0.3">
      <c r="A14" s="2">
        <v>45299</v>
      </c>
      <c r="B14" s="20">
        <v>18.3</v>
      </c>
      <c r="C14" s="22">
        <f t="shared" si="0"/>
        <v>277.27272727272731</v>
      </c>
      <c r="D14" s="25">
        <f t="shared" si="2"/>
        <v>-277.27272727272731</v>
      </c>
      <c r="E14" s="44">
        <f t="shared" si="3"/>
        <v>-15.151515151515184</v>
      </c>
      <c r="F14" s="17"/>
      <c r="I14" t="s">
        <v>9</v>
      </c>
      <c r="J14" s="33">
        <v>45505</v>
      </c>
      <c r="K14" s="35">
        <f>SUM(E78:E87)</f>
        <v>-162.12121212121224</v>
      </c>
      <c r="L14" s="56">
        <f t="shared" si="1"/>
        <v>-162.12121212121224</v>
      </c>
      <c r="M14" t="s">
        <v>35</v>
      </c>
      <c r="O14" t="s">
        <v>17</v>
      </c>
    </row>
    <row r="15" spans="1:24" x14ac:dyDescent="0.25">
      <c r="A15" s="2">
        <v>45300</v>
      </c>
      <c r="B15" s="20">
        <v>19.3</v>
      </c>
      <c r="C15" s="22">
        <f t="shared" si="0"/>
        <v>292.42424242424244</v>
      </c>
      <c r="D15" s="25">
        <f t="shared" si="2"/>
        <v>-292.42424242424244</v>
      </c>
      <c r="E15" s="44">
        <f t="shared" si="3"/>
        <v>-15.151515151515127</v>
      </c>
      <c r="F15" s="17"/>
      <c r="I15" t="s">
        <v>9</v>
      </c>
      <c r="J15" s="33">
        <v>45536</v>
      </c>
      <c r="K15" s="35">
        <f>SUM(E88:E97)</f>
        <v>-100.00000000000023</v>
      </c>
      <c r="L15" s="56">
        <f t="shared" si="1"/>
        <v>-100.00000000000023</v>
      </c>
      <c r="M15" t="s">
        <v>35</v>
      </c>
      <c r="O15" t="s">
        <v>18</v>
      </c>
      <c r="X15" s="67" t="s">
        <v>38</v>
      </c>
    </row>
    <row r="16" spans="1:24" ht="15.75" thickBot="1" x14ac:dyDescent="0.3">
      <c r="A16" s="40">
        <v>45301</v>
      </c>
      <c r="B16" s="41">
        <v>20.3</v>
      </c>
      <c r="C16" s="42">
        <f t="shared" si="0"/>
        <v>307.57575757575762</v>
      </c>
      <c r="D16" s="43">
        <f t="shared" si="2"/>
        <v>-307.57575757575762</v>
      </c>
      <c r="E16" s="32">
        <f t="shared" si="3"/>
        <v>-15.151515151515184</v>
      </c>
      <c r="F16" s="17"/>
      <c r="I16" t="s">
        <v>9</v>
      </c>
      <c r="J16" s="33">
        <v>45566</v>
      </c>
      <c r="K16" s="35">
        <f>SUM(E98:E107)</f>
        <v>-98.484848484848499</v>
      </c>
      <c r="L16" s="56">
        <f t="shared" si="1"/>
        <v>-98.484848484848499</v>
      </c>
      <c r="M16" t="s">
        <v>35</v>
      </c>
      <c r="O16" t="s">
        <v>19</v>
      </c>
      <c r="X16" s="69" t="s">
        <v>37</v>
      </c>
    </row>
    <row r="17" spans="1:15" x14ac:dyDescent="0.25">
      <c r="A17" s="45">
        <v>45333</v>
      </c>
      <c r="B17" s="46">
        <v>21.3</v>
      </c>
      <c r="C17" s="47">
        <f t="shared" si="0"/>
        <v>322.72727272727275</v>
      </c>
      <c r="D17" s="48">
        <f t="shared" si="2"/>
        <v>-322.72727272727275</v>
      </c>
      <c r="E17" s="44">
        <f t="shared" si="3"/>
        <v>-15.151515151515127</v>
      </c>
      <c r="F17" s="17"/>
      <c r="I17" t="s">
        <v>9</v>
      </c>
      <c r="J17" s="33">
        <v>45597</v>
      </c>
      <c r="K17" s="35">
        <f>SUM(E108:E117)</f>
        <v>-101.51515151515127</v>
      </c>
      <c r="L17" s="56">
        <f t="shared" si="1"/>
        <v>-101.51515151515127</v>
      </c>
      <c r="M17" t="s">
        <v>35</v>
      </c>
      <c r="O17" t="s">
        <v>20</v>
      </c>
    </row>
    <row r="18" spans="1:15" ht="15.75" thickBot="1" x14ac:dyDescent="0.3">
      <c r="A18" s="4">
        <v>45334</v>
      </c>
      <c r="B18" s="20">
        <v>22.3</v>
      </c>
      <c r="C18" s="22">
        <f t="shared" si="0"/>
        <v>337.87878787878793</v>
      </c>
      <c r="D18" s="25">
        <f t="shared" si="2"/>
        <v>-337.87878787878793</v>
      </c>
      <c r="E18" s="44">
        <f t="shared" si="3"/>
        <v>-15.151515151515184</v>
      </c>
      <c r="F18" s="17"/>
      <c r="I18" t="s">
        <v>9</v>
      </c>
      <c r="J18" s="34">
        <v>45627</v>
      </c>
      <c r="K18" s="36">
        <f>SUM(E118:E128)</f>
        <v>-69.696969696969745</v>
      </c>
      <c r="L18" s="57">
        <f>SUMPRODUCT((MONTH($A$7:$A$128)=MONTH(J18))*$E$7:$E$128)</f>
        <v>-69.696969696969745</v>
      </c>
      <c r="M18" t="s">
        <v>36</v>
      </c>
      <c r="O18" t="s">
        <v>21</v>
      </c>
    </row>
    <row r="19" spans="1:15" x14ac:dyDescent="0.25">
      <c r="A19" s="4">
        <v>45335</v>
      </c>
      <c r="B19" s="20">
        <v>23.3</v>
      </c>
      <c r="C19" s="22">
        <f t="shared" si="0"/>
        <v>353.03030303030306</v>
      </c>
      <c r="D19" s="25">
        <f t="shared" si="2"/>
        <v>-353.03030303030306</v>
      </c>
      <c r="E19" s="44">
        <f t="shared" si="3"/>
        <v>-15.151515151515127</v>
      </c>
      <c r="F19" s="17"/>
    </row>
    <row r="20" spans="1:15" x14ac:dyDescent="0.25">
      <c r="A20" s="4">
        <v>45336</v>
      </c>
      <c r="B20" s="20">
        <v>24.3</v>
      </c>
      <c r="C20" s="22">
        <f t="shared" si="0"/>
        <v>368.18181818181819</v>
      </c>
      <c r="D20" s="25">
        <f t="shared" si="2"/>
        <v>-368.18181818181819</v>
      </c>
      <c r="E20" s="44">
        <f t="shared" si="3"/>
        <v>-15.151515151515127</v>
      </c>
      <c r="F20" s="17"/>
    </row>
    <row r="21" spans="1:15" x14ac:dyDescent="0.25">
      <c r="A21" s="4">
        <v>45337</v>
      </c>
      <c r="B21" s="20">
        <v>25.3</v>
      </c>
      <c r="C21" s="22">
        <f t="shared" si="0"/>
        <v>383.33333333333337</v>
      </c>
      <c r="D21" s="25">
        <f t="shared" si="2"/>
        <v>-383.33333333333337</v>
      </c>
      <c r="E21" s="44">
        <f t="shared" si="3"/>
        <v>-15.151515151515184</v>
      </c>
      <c r="F21" s="17"/>
    </row>
    <row r="22" spans="1:15" x14ac:dyDescent="0.25">
      <c r="A22" s="4">
        <v>45338</v>
      </c>
      <c r="B22" s="20">
        <v>26.3</v>
      </c>
      <c r="C22" s="22">
        <f t="shared" si="0"/>
        <v>398.4848484848485</v>
      </c>
      <c r="D22" s="25">
        <f t="shared" si="2"/>
        <v>-398.4848484848485</v>
      </c>
      <c r="E22" s="44">
        <f t="shared" si="3"/>
        <v>-15.151515151515127</v>
      </c>
      <c r="F22" s="17"/>
    </row>
    <row r="23" spans="1:15" x14ac:dyDescent="0.25">
      <c r="A23" s="4">
        <v>45339</v>
      </c>
      <c r="B23" s="20">
        <v>27.3</v>
      </c>
      <c r="C23" s="22">
        <f t="shared" si="0"/>
        <v>413.63636363636368</v>
      </c>
      <c r="D23" s="25">
        <f t="shared" si="2"/>
        <v>-413.63636363636368</v>
      </c>
      <c r="E23" s="44">
        <f t="shared" si="3"/>
        <v>-15.151515151515184</v>
      </c>
      <c r="F23" s="17"/>
    </row>
    <row r="24" spans="1:15" x14ac:dyDescent="0.25">
      <c r="A24" s="4">
        <v>45340</v>
      </c>
      <c r="B24" s="20">
        <v>28.3</v>
      </c>
      <c r="C24" s="22">
        <f t="shared" si="0"/>
        <v>428.78787878787881</v>
      </c>
      <c r="D24" s="25">
        <f t="shared" si="2"/>
        <v>-428.78787878787881</v>
      </c>
      <c r="E24" s="44">
        <f t="shared" si="3"/>
        <v>-15.151515151515127</v>
      </c>
      <c r="F24" s="17"/>
    </row>
    <row r="25" spans="1:15" x14ac:dyDescent="0.25">
      <c r="A25" s="4">
        <v>45341</v>
      </c>
      <c r="B25" s="20">
        <v>29.3</v>
      </c>
      <c r="C25" s="22">
        <f t="shared" si="0"/>
        <v>443.93939393939399</v>
      </c>
      <c r="D25" s="25">
        <f t="shared" si="2"/>
        <v>-443.93939393939399</v>
      </c>
      <c r="E25" s="44">
        <f t="shared" si="3"/>
        <v>-15.151515151515184</v>
      </c>
      <c r="F25" s="17"/>
    </row>
    <row r="26" spans="1:15" ht="15.75" thickBot="1" x14ac:dyDescent="0.3">
      <c r="A26" s="49">
        <v>45342</v>
      </c>
      <c r="B26" s="21">
        <v>30.3</v>
      </c>
      <c r="C26" s="50">
        <f t="shared" si="0"/>
        <v>459.09090909090912</v>
      </c>
      <c r="D26" s="51">
        <f t="shared" si="2"/>
        <v>-459.09090909090912</v>
      </c>
      <c r="E26" s="32">
        <f t="shared" si="3"/>
        <v>-15.151515151515127</v>
      </c>
      <c r="F26" s="17"/>
    </row>
    <row r="27" spans="1:15" x14ac:dyDescent="0.25">
      <c r="A27" s="13">
        <v>45372</v>
      </c>
      <c r="B27" s="19">
        <v>31.3</v>
      </c>
      <c r="C27" s="22">
        <f t="shared" si="0"/>
        <v>474.24242424242425</v>
      </c>
      <c r="D27" s="25">
        <f t="shared" si="2"/>
        <v>-474.24242424242425</v>
      </c>
      <c r="E27" s="44">
        <f t="shared" si="3"/>
        <v>-15.151515151515127</v>
      </c>
      <c r="F27" s="17"/>
    </row>
    <row r="28" spans="1:15" x14ac:dyDescent="0.25">
      <c r="A28" s="2">
        <v>45373</v>
      </c>
      <c r="B28" s="20">
        <v>32.299999999999997</v>
      </c>
      <c r="C28" s="22">
        <f t="shared" si="0"/>
        <v>489.39393939393938</v>
      </c>
      <c r="D28" s="25">
        <f t="shared" si="2"/>
        <v>-489.39393939393938</v>
      </c>
      <c r="E28" s="44">
        <f t="shared" si="3"/>
        <v>-15.151515151515127</v>
      </c>
      <c r="F28" s="17"/>
    </row>
    <row r="29" spans="1:15" x14ac:dyDescent="0.25">
      <c r="A29" s="2">
        <v>45374</v>
      </c>
      <c r="B29" s="20">
        <v>33.299999999999997</v>
      </c>
      <c r="C29" s="22">
        <f t="shared" si="0"/>
        <v>504.5454545454545</v>
      </c>
      <c r="D29" s="25">
        <f t="shared" si="2"/>
        <v>-504.5454545454545</v>
      </c>
      <c r="E29" s="44">
        <f t="shared" si="3"/>
        <v>-15.151515151515127</v>
      </c>
      <c r="F29" s="17"/>
    </row>
    <row r="30" spans="1:15" x14ac:dyDescent="0.25">
      <c r="A30" s="2">
        <v>45375</v>
      </c>
      <c r="B30" s="20">
        <v>34.299999999999997</v>
      </c>
      <c r="C30" s="22">
        <f t="shared" si="0"/>
        <v>519.69696969696963</v>
      </c>
      <c r="D30" s="25">
        <f t="shared" si="2"/>
        <v>-519.69696969696963</v>
      </c>
      <c r="E30" s="44">
        <f t="shared" si="3"/>
        <v>-15.151515151515127</v>
      </c>
      <c r="F30" s="17"/>
    </row>
    <row r="31" spans="1:15" x14ac:dyDescent="0.25">
      <c r="A31" s="2">
        <v>45376</v>
      </c>
      <c r="B31" s="20">
        <v>35.299999999999997</v>
      </c>
      <c r="C31" s="22">
        <f t="shared" si="0"/>
        <v>534.84848484848487</v>
      </c>
      <c r="D31" s="25">
        <f t="shared" si="2"/>
        <v>-534.84848484848487</v>
      </c>
      <c r="E31" s="44">
        <f t="shared" si="3"/>
        <v>-15.151515151515241</v>
      </c>
      <c r="F31" s="17"/>
    </row>
    <row r="32" spans="1:15" x14ac:dyDescent="0.25">
      <c r="A32" s="2">
        <v>45377</v>
      </c>
      <c r="B32" s="20">
        <v>36.299999999999997</v>
      </c>
      <c r="C32" s="22">
        <f t="shared" si="0"/>
        <v>550</v>
      </c>
      <c r="D32" s="25">
        <f t="shared" si="2"/>
        <v>-550</v>
      </c>
      <c r="E32" s="44">
        <f t="shared" si="3"/>
        <v>-15.151515151515127</v>
      </c>
      <c r="F32" s="17"/>
    </row>
    <row r="33" spans="1:6" x14ac:dyDescent="0.25">
      <c r="A33" s="2">
        <v>45378</v>
      </c>
      <c r="B33" s="20">
        <v>37.299999999999997</v>
      </c>
      <c r="C33" s="22">
        <f t="shared" si="0"/>
        <v>565.15151515151513</v>
      </c>
      <c r="D33" s="25">
        <f t="shared" si="2"/>
        <v>-565.15151515151513</v>
      </c>
      <c r="E33" s="44">
        <f t="shared" si="3"/>
        <v>-15.151515151515127</v>
      </c>
      <c r="F33" s="17"/>
    </row>
    <row r="34" spans="1:6" x14ac:dyDescent="0.25">
      <c r="A34" s="2">
        <v>45379</v>
      </c>
      <c r="B34" s="20">
        <v>38.299999999999997</v>
      </c>
      <c r="C34" s="22">
        <f t="shared" si="0"/>
        <v>580.30303030303025</v>
      </c>
      <c r="D34" s="25">
        <f t="shared" si="2"/>
        <v>-580.30303030303025</v>
      </c>
      <c r="E34" s="44">
        <f t="shared" si="3"/>
        <v>-15.151515151515127</v>
      </c>
      <c r="F34" s="17"/>
    </row>
    <row r="35" spans="1:6" x14ac:dyDescent="0.25">
      <c r="A35" s="2">
        <v>45380</v>
      </c>
      <c r="B35" s="20">
        <v>39.299999999999997</v>
      </c>
      <c r="C35" s="22">
        <f t="shared" si="0"/>
        <v>595.4545454545455</v>
      </c>
      <c r="D35" s="25">
        <f t="shared" si="2"/>
        <v>-595.4545454545455</v>
      </c>
      <c r="E35" s="44">
        <f t="shared" si="3"/>
        <v>-15.151515151515241</v>
      </c>
      <c r="F35" s="17"/>
    </row>
    <row r="36" spans="1:6" x14ac:dyDescent="0.25">
      <c r="A36" s="2">
        <v>45381</v>
      </c>
      <c r="B36" s="20">
        <v>40.299999999999997</v>
      </c>
      <c r="C36" s="22">
        <f t="shared" si="0"/>
        <v>610.60606060606062</v>
      </c>
      <c r="D36" s="25">
        <f t="shared" si="2"/>
        <v>-610.60606060606062</v>
      </c>
      <c r="E36" s="44">
        <f t="shared" si="3"/>
        <v>-15.151515151515127</v>
      </c>
      <c r="F36" s="17"/>
    </row>
    <row r="37" spans="1:6" ht="15.75" thickBot="1" x14ac:dyDescent="0.3">
      <c r="A37" s="40">
        <v>45382</v>
      </c>
      <c r="B37" s="41">
        <v>41.3</v>
      </c>
      <c r="C37" s="42">
        <f t="shared" si="0"/>
        <v>625.75757575757575</v>
      </c>
      <c r="D37" s="43">
        <f t="shared" si="2"/>
        <v>-625.75757575757575</v>
      </c>
      <c r="E37" s="32">
        <f t="shared" si="3"/>
        <v>-15.151515151515127</v>
      </c>
      <c r="F37" s="17"/>
    </row>
    <row r="38" spans="1:6" x14ac:dyDescent="0.25">
      <c r="A38" s="45">
        <v>45383</v>
      </c>
      <c r="B38" s="46">
        <v>42.3</v>
      </c>
      <c r="C38" s="47">
        <f t="shared" si="0"/>
        <v>640.90909090909088</v>
      </c>
      <c r="D38" s="48">
        <f t="shared" si="2"/>
        <v>-640.90909090909088</v>
      </c>
      <c r="E38" s="44">
        <f t="shared" si="3"/>
        <v>-15.151515151515127</v>
      </c>
      <c r="F38" s="17"/>
    </row>
    <row r="39" spans="1:6" x14ac:dyDescent="0.25">
      <c r="A39" s="4">
        <v>45384</v>
      </c>
      <c r="B39" s="20">
        <v>43.3</v>
      </c>
      <c r="C39" s="22">
        <f t="shared" ref="C39:C70" si="4">B39*$H$5</f>
        <v>656.06060606060601</v>
      </c>
      <c r="D39" s="25">
        <f t="shared" si="2"/>
        <v>-656.06060606060601</v>
      </c>
      <c r="E39" s="44">
        <f t="shared" si="3"/>
        <v>-15.151515151515127</v>
      </c>
      <c r="F39" s="17"/>
    </row>
    <row r="40" spans="1:6" x14ac:dyDescent="0.25">
      <c r="A40" s="4">
        <v>45385</v>
      </c>
      <c r="B40" s="20">
        <v>44.3</v>
      </c>
      <c r="C40" s="22">
        <f t="shared" si="4"/>
        <v>671.21212121212125</v>
      </c>
      <c r="D40" s="25">
        <f t="shared" si="2"/>
        <v>-671.21212121212125</v>
      </c>
      <c r="E40" s="44">
        <f t="shared" si="3"/>
        <v>-15.151515151515241</v>
      </c>
      <c r="F40" s="17"/>
    </row>
    <row r="41" spans="1:6" x14ac:dyDescent="0.25">
      <c r="A41" s="4">
        <v>45386</v>
      </c>
      <c r="B41" s="20">
        <v>45.3</v>
      </c>
      <c r="C41" s="22">
        <f t="shared" si="4"/>
        <v>686.36363636363637</v>
      </c>
      <c r="D41" s="25">
        <f t="shared" si="2"/>
        <v>-686.36363636363637</v>
      </c>
      <c r="E41" s="44">
        <f t="shared" si="3"/>
        <v>-15.151515151515127</v>
      </c>
      <c r="F41" s="17"/>
    </row>
    <row r="42" spans="1:6" x14ac:dyDescent="0.25">
      <c r="A42" s="4">
        <v>45387</v>
      </c>
      <c r="B42" s="20">
        <v>46.3</v>
      </c>
      <c r="C42" s="22">
        <f t="shared" si="4"/>
        <v>701.5151515151515</v>
      </c>
      <c r="D42" s="25">
        <f t="shared" si="2"/>
        <v>-701.5151515151515</v>
      </c>
      <c r="E42" s="44">
        <f t="shared" si="3"/>
        <v>-15.151515151515127</v>
      </c>
      <c r="F42" s="17"/>
    </row>
    <row r="43" spans="1:6" x14ac:dyDescent="0.25">
      <c r="A43" s="4">
        <v>45388</v>
      </c>
      <c r="B43" s="20">
        <v>47.3</v>
      </c>
      <c r="C43" s="22">
        <f t="shared" si="4"/>
        <v>716.66666666666663</v>
      </c>
      <c r="D43" s="25">
        <f t="shared" si="2"/>
        <v>-716.66666666666663</v>
      </c>
      <c r="E43" s="44">
        <f t="shared" si="3"/>
        <v>-15.151515151515127</v>
      </c>
      <c r="F43" s="17"/>
    </row>
    <row r="44" spans="1:6" x14ac:dyDescent="0.25">
      <c r="A44" s="4">
        <v>45389</v>
      </c>
      <c r="B44" s="20">
        <v>48.3</v>
      </c>
      <c r="C44" s="22">
        <f t="shared" si="4"/>
        <v>731.81818181818176</v>
      </c>
      <c r="D44" s="25">
        <f t="shared" si="2"/>
        <v>-731.81818181818176</v>
      </c>
      <c r="E44" s="44">
        <f t="shared" si="3"/>
        <v>-15.151515151515127</v>
      </c>
      <c r="F44" s="17"/>
    </row>
    <row r="45" spans="1:6" x14ac:dyDescent="0.25">
      <c r="A45" s="4">
        <v>45390</v>
      </c>
      <c r="B45" s="20">
        <v>49.3</v>
      </c>
      <c r="C45" s="22">
        <f t="shared" si="4"/>
        <v>746.969696969697</v>
      </c>
      <c r="D45" s="25">
        <f t="shared" si="2"/>
        <v>-746.969696969697</v>
      </c>
      <c r="E45" s="44">
        <f t="shared" si="3"/>
        <v>-15.151515151515241</v>
      </c>
      <c r="F45" s="17"/>
    </row>
    <row r="46" spans="1:6" x14ac:dyDescent="0.25">
      <c r="A46" s="4">
        <v>45391</v>
      </c>
      <c r="B46" s="20">
        <v>50.3</v>
      </c>
      <c r="C46" s="22">
        <f t="shared" si="4"/>
        <v>762.12121212121212</v>
      </c>
      <c r="D46" s="25">
        <f t="shared" si="2"/>
        <v>-762.12121212121212</v>
      </c>
      <c r="E46" s="44">
        <f t="shared" si="3"/>
        <v>-15.151515151515127</v>
      </c>
      <c r="F46" s="17"/>
    </row>
    <row r="47" spans="1:6" ht="15.75" thickBot="1" x14ac:dyDescent="0.3">
      <c r="A47" s="49">
        <v>45392</v>
      </c>
      <c r="B47" s="21">
        <v>51.3</v>
      </c>
      <c r="C47" s="50">
        <f t="shared" si="4"/>
        <v>777.27272727272725</v>
      </c>
      <c r="D47" s="51">
        <f t="shared" si="2"/>
        <v>-777.27272727272725</v>
      </c>
      <c r="E47" s="32">
        <f t="shared" si="3"/>
        <v>-15.151515151515127</v>
      </c>
      <c r="F47" s="17"/>
    </row>
    <row r="48" spans="1:6" x14ac:dyDescent="0.25">
      <c r="A48" s="13">
        <v>45423</v>
      </c>
      <c r="B48" s="19">
        <v>52.3</v>
      </c>
      <c r="C48" s="22">
        <f t="shared" si="4"/>
        <v>792.42424242424238</v>
      </c>
      <c r="D48" s="25">
        <f t="shared" si="2"/>
        <v>-792.42424242424238</v>
      </c>
      <c r="E48" s="44">
        <f t="shared" si="3"/>
        <v>-15.151515151515127</v>
      </c>
      <c r="F48" s="17"/>
    </row>
    <row r="49" spans="1:6" x14ac:dyDescent="0.25">
      <c r="A49" s="2">
        <v>45424</v>
      </c>
      <c r="B49" s="20">
        <v>53.3</v>
      </c>
      <c r="C49" s="22">
        <f t="shared" si="4"/>
        <v>807.57575757575762</v>
      </c>
      <c r="D49" s="25">
        <f t="shared" si="2"/>
        <v>-807.57575757575762</v>
      </c>
      <c r="E49" s="44">
        <f t="shared" si="3"/>
        <v>-15.151515151515241</v>
      </c>
      <c r="F49" s="17"/>
    </row>
    <row r="50" spans="1:6" x14ac:dyDescent="0.25">
      <c r="A50" s="2">
        <v>45425</v>
      </c>
      <c r="B50" s="20">
        <v>54.3</v>
      </c>
      <c r="C50" s="22">
        <f t="shared" si="4"/>
        <v>822.72727272727275</v>
      </c>
      <c r="D50" s="25">
        <f t="shared" si="2"/>
        <v>-822.72727272727275</v>
      </c>
      <c r="E50" s="44">
        <f t="shared" si="3"/>
        <v>-15.151515151515127</v>
      </c>
      <c r="F50" s="17"/>
    </row>
    <row r="51" spans="1:6" x14ac:dyDescent="0.25">
      <c r="A51" s="2">
        <v>45426</v>
      </c>
      <c r="B51" s="20">
        <v>55.3</v>
      </c>
      <c r="C51" s="22">
        <f t="shared" si="4"/>
        <v>837.87878787878788</v>
      </c>
      <c r="D51" s="25">
        <f t="shared" si="2"/>
        <v>-837.87878787878788</v>
      </c>
      <c r="E51" s="44">
        <f t="shared" si="3"/>
        <v>-15.151515151515127</v>
      </c>
      <c r="F51" s="17"/>
    </row>
    <row r="52" spans="1:6" x14ac:dyDescent="0.25">
      <c r="A52" s="2">
        <v>45427</v>
      </c>
      <c r="B52" s="20">
        <v>56.3</v>
      </c>
      <c r="C52" s="22">
        <f t="shared" si="4"/>
        <v>853.030303030303</v>
      </c>
      <c r="D52" s="25">
        <f t="shared" si="2"/>
        <v>-853.030303030303</v>
      </c>
      <c r="E52" s="44">
        <f t="shared" si="3"/>
        <v>-15.151515151515127</v>
      </c>
      <c r="F52" s="17"/>
    </row>
    <row r="53" spans="1:6" x14ac:dyDescent="0.25">
      <c r="A53" s="2">
        <v>45428</v>
      </c>
      <c r="B53" s="20">
        <v>57.3</v>
      </c>
      <c r="C53" s="22">
        <f t="shared" si="4"/>
        <v>868.18181818181813</v>
      </c>
      <c r="D53" s="25">
        <f t="shared" si="2"/>
        <v>-868.18181818181813</v>
      </c>
      <c r="E53" s="44">
        <f t="shared" si="3"/>
        <v>-15.151515151515127</v>
      </c>
      <c r="F53" s="17"/>
    </row>
    <row r="54" spans="1:6" x14ac:dyDescent="0.25">
      <c r="A54" s="2">
        <v>45429</v>
      </c>
      <c r="B54" s="20">
        <v>58.3</v>
      </c>
      <c r="C54" s="22">
        <f t="shared" si="4"/>
        <v>883.33333333333337</v>
      </c>
      <c r="D54" s="25">
        <f t="shared" si="2"/>
        <v>-883.33333333333337</v>
      </c>
      <c r="E54" s="44">
        <f t="shared" si="3"/>
        <v>-15.151515151515241</v>
      </c>
      <c r="F54" s="17"/>
    </row>
    <row r="55" spans="1:6" x14ac:dyDescent="0.25">
      <c r="A55" s="2">
        <v>45430</v>
      </c>
      <c r="B55" s="20">
        <v>59.3</v>
      </c>
      <c r="C55" s="22">
        <f t="shared" si="4"/>
        <v>898.4848484848485</v>
      </c>
      <c r="D55" s="25">
        <f t="shared" si="2"/>
        <v>-898.4848484848485</v>
      </c>
      <c r="E55" s="44">
        <f t="shared" si="3"/>
        <v>-15.151515151515127</v>
      </c>
      <c r="F55" s="17"/>
    </row>
    <row r="56" spans="1:6" x14ac:dyDescent="0.25">
      <c r="A56" s="2">
        <v>45431</v>
      </c>
      <c r="B56" s="20">
        <v>60.3</v>
      </c>
      <c r="C56" s="22">
        <f t="shared" si="4"/>
        <v>913.63636363636363</v>
      </c>
      <c r="D56" s="25">
        <f t="shared" si="2"/>
        <v>-913.63636363636363</v>
      </c>
      <c r="E56" s="44">
        <f t="shared" si="3"/>
        <v>-15.151515151515127</v>
      </c>
      <c r="F56" s="17"/>
    </row>
    <row r="57" spans="1:6" ht="15.75" thickBot="1" x14ac:dyDescent="0.3">
      <c r="A57" s="40">
        <v>45432</v>
      </c>
      <c r="B57" s="41">
        <v>61.3</v>
      </c>
      <c r="C57" s="42">
        <f t="shared" si="4"/>
        <v>928.78787878787875</v>
      </c>
      <c r="D57" s="43">
        <f t="shared" si="2"/>
        <v>-928.78787878787875</v>
      </c>
      <c r="E57" s="32">
        <f t="shared" si="3"/>
        <v>-15.151515151515127</v>
      </c>
      <c r="F57" s="17"/>
    </row>
    <row r="58" spans="1:6" x14ac:dyDescent="0.25">
      <c r="A58" s="45">
        <v>45464</v>
      </c>
      <c r="B58" s="46">
        <v>62.3</v>
      </c>
      <c r="C58" s="47">
        <f t="shared" si="4"/>
        <v>943.93939393939399</v>
      </c>
      <c r="D58" s="48">
        <f t="shared" si="2"/>
        <v>-943.93939393939399</v>
      </c>
      <c r="E58" s="44">
        <f t="shared" si="3"/>
        <v>-15.151515151515241</v>
      </c>
      <c r="F58" s="17"/>
    </row>
    <row r="59" spans="1:6" x14ac:dyDescent="0.25">
      <c r="A59" s="4">
        <v>45465</v>
      </c>
      <c r="B59" s="20">
        <v>63.3</v>
      </c>
      <c r="C59" s="22">
        <f t="shared" si="4"/>
        <v>959.09090909090912</v>
      </c>
      <c r="D59" s="25">
        <f t="shared" si="2"/>
        <v>-959.09090909090912</v>
      </c>
      <c r="E59" s="44">
        <f t="shared" si="3"/>
        <v>-15.151515151515127</v>
      </c>
      <c r="F59" s="17"/>
    </row>
    <row r="60" spans="1:6" x14ac:dyDescent="0.25">
      <c r="A60" s="4">
        <v>45466</v>
      </c>
      <c r="B60" s="20">
        <v>64.3</v>
      </c>
      <c r="C60" s="22">
        <f t="shared" si="4"/>
        <v>974.24242424242425</v>
      </c>
      <c r="D60" s="25">
        <f t="shared" si="2"/>
        <v>-974.24242424242425</v>
      </c>
      <c r="E60" s="44">
        <f t="shared" si="3"/>
        <v>-15.151515151515127</v>
      </c>
      <c r="F60" s="17"/>
    </row>
    <row r="61" spans="1:6" x14ac:dyDescent="0.25">
      <c r="A61" s="4">
        <v>45467</v>
      </c>
      <c r="B61" s="20">
        <v>64.900000000000006</v>
      </c>
      <c r="C61" s="22">
        <f t="shared" si="4"/>
        <v>983.33333333333348</v>
      </c>
      <c r="D61" s="25">
        <f t="shared" si="2"/>
        <v>-983.33333333333348</v>
      </c>
      <c r="E61" s="44">
        <f t="shared" si="3"/>
        <v>-9.0909090909092356</v>
      </c>
      <c r="F61" s="17"/>
    </row>
    <row r="62" spans="1:6" x14ac:dyDescent="0.25">
      <c r="A62" s="4">
        <v>45468</v>
      </c>
      <c r="B62" s="20">
        <v>65.599999999999994</v>
      </c>
      <c r="C62" s="22">
        <f t="shared" si="4"/>
        <v>993.93939393939388</v>
      </c>
      <c r="D62" s="25">
        <f t="shared" si="2"/>
        <v>-993.93939393939388</v>
      </c>
      <c r="E62" s="44">
        <f t="shared" si="3"/>
        <v>-10.606060606060396</v>
      </c>
      <c r="F62" s="17"/>
    </row>
    <row r="63" spans="1:6" x14ac:dyDescent="0.25">
      <c r="A63" s="4">
        <v>45469</v>
      </c>
      <c r="B63" s="20">
        <v>66.5</v>
      </c>
      <c r="C63" s="22">
        <f t="shared" si="4"/>
        <v>1007.5757575757576</v>
      </c>
      <c r="D63" s="25">
        <f t="shared" si="2"/>
        <v>-1007.5757575757576</v>
      </c>
      <c r="E63" s="44">
        <f t="shared" si="3"/>
        <v>-13.63636363636374</v>
      </c>
      <c r="F63" s="17"/>
    </row>
    <row r="64" spans="1:6" x14ac:dyDescent="0.25">
      <c r="A64" s="4">
        <v>45470</v>
      </c>
      <c r="B64" s="20">
        <v>67.2</v>
      </c>
      <c r="C64" s="22">
        <f t="shared" si="4"/>
        <v>1018.1818181818182</v>
      </c>
      <c r="D64" s="25">
        <f t="shared" si="2"/>
        <v>-1018.1818181818182</v>
      </c>
      <c r="E64" s="44">
        <f t="shared" si="3"/>
        <v>-10.606060606060623</v>
      </c>
      <c r="F64" s="17"/>
    </row>
    <row r="65" spans="1:6" x14ac:dyDescent="0.25">
      <c r="A65" s="4">
        <v>45471</v>
      </c>
      <c r="B65" s="20">
        <v>67.5</v>
      </c>
      <c r="C65" s="22">
        <f t="shared" si="4"/>
        <v>1022.7272727272727</v>
      </c>
      <c r="D65" s="25">
        <f t="shared" si="2"/>
        <v>-1022.7272727272727</v>
      </c>
      <c r="E65" s="44">
        <f t="shared" si="3"/>
        <v>-4.5454545454545041</v>
      </c>
      <c r="F65" s="17"/>
    </row>
    <row r="66" spans="1:6" x14ac:dyDescent="0.25">
      <c r="A66" s="4">
        <v>45472</v>
      </c>
      <c r="B66" s="20">
        <v>68</v>
      </c>
      <c r="C66" s="22">
        <f t="shared" si="4"/>
        <v>1030.3030303030303</v>
      </c>
      <c r="D66" s="25">
        <f t="shared" si="2"/>
        <v>-1030.3030303030303</v>
      </c>
      <c r="E66" s="44">
        <f t="shared" si="3"/>
        <v>-7.5757575757575069</v>
      </c>
      <c r="F66" s="17"/>
    </row>
    <row r="67" spans="1:6" ht="15.75" thickBot="1" x14ac:dyDescent="0.3">
      <c r="A67" s="49">
        <v>45473</v>
      </c>
      <c r="B67" s="21">
        <v>68.5</v>
      </c>
      <c r="C67" s="50">
        <f t="shared" si="4"/>
        <v>1037.878787878788</v>
      </c>
      <c r="D67" s="51">
        <f t="shared" si="2"/>
        <v>-1037.878787878788</v>
      </c>
      <c r="E67" s="32">
        <f t="shared" si="3"/>
        <v>-7.5757575757577342</v>
      </c>
      <c r="F67" s="17"/>
    </row>
    <row r="68" spans="1:6" x14ac:dyDescent="0.25">
      <c r="A68" s="13">
        <v>45474</v>
      </c>
      <c r="B68" s="19">
        <v>69</v>
      </c>
      <c r="C68" s="22">
        <f t="shared" si="4"/>
        <v>1045.4545454545455</v>
      </c>
      <c r="D68" s="25">
        <f t="shared" si="2"/>
        <v>-1045.4545454545455</v>
      </c>
      <c r="E68" s="44">
        <f t="shared" si="3"/>
        <v>-7.5757575757575069</v>
      </c>
      <c r="F68" s="17"/>
    </row>
    <row r="69" spans="1:6" x14ac:dyDescent="0.25">
      <c r="A69" s="2">
        <v>45475</v>
      </c>
      <c r="B69" s="20">
        <v>69.5</v>
      </c>
      <c r="C69" s="22">
        <f t="shared" si="4"/>
        <v>1053.030303030303</v>
      </c>
      <c r="D69" s="25">
        <f t="shared" si="2"/>
        <v>-1053.030303030303</v>
      </c>
      <c r="E69" s="44">
        <f t="shared" si="3"/>
        <v>-7.5757575757575069</v>
      </c>
      <c r="F69" s="17"/>
    </row>
    <row r="70" spans="1:6" x14ac:dyDescent="0.25">
      <c r="A70" s="2">
        <v>45476</v>
      </c>
      <c r="B70" s="20">
        <v>70</v>
      </c>
      <c r="C70" s="22">
        <f t="shared" si="4"/>
        <v>1060.6060606060607</v>
      </c>
      <c r="D70" s="25">
        <f t="shared" si="2"/>
        <v>-1060.6060606060607</v>
      </c>
      <c r="E70" s="44">
        <f t="shared" si="3"/>
        <v>-7.5757575757577342</v>
      </c>
      <c r="F70" s="17"/>
    </row>
    <row r="71" spans="1:6" x14ac:dyDescent="0.25">
      <c r="A71" s="2">
        <v>45477</v>
      </c>
      <c r="B71" s="20">
        <v>70.5</v>
      </c>
      <c r="C71" s="22">
        <f t="shared" ref="C71:C102" si="5">B71*$H$5</f>
        <v>1068.1818181818182</v>
      </c>
      <c r="D71" s="25">
        <f t="shared" si="2"/>
        <v>-1068.1818181818182</v>
      </c>
      <c r="E71" s="44">
        <f t="shared" si="3"/>
        <v>-7.5757575757575069</v>
      </c>
      <c r="F71" s="17"/>
    </row>
    <row r="72" spans="1:6" x14ac:dyDescent="0.25">
      <c r="A72" s="2">
        <v>45478</v>
      </c>
      <c r="B72" s="20">
        <v>71</v>
      </c>
      <c r="C72" s="22">
        <f t="shared" si="5"/>
        <v>1075.7575757575758</v>
      </c>
      <c r="D72" s="25">
        <f t="shared" si="2"/>
        <v>-1075.7575757575758</v>
      </c>
      <c r="E72" s="44">
        <f t="shared" si="3"/>
        <v>-7.5757575757575069</v>
      </c>
      <c r="F72" s="17"/>
    </row>
    <row r="73" spans="1:6" x14ac:dyDescent="0.25">
      <c r="A73" s="2">
        <v>45479</v>
      </c>
      <c r="B73" s="20">
        <v>71.599999999999994</v>
      </c>
      <c r="C73" s="22">
        <f t="shared" si="5"/>
        <v>1084.8484848484848</v>
      </c>
      <c r="D73" s="25">
        <f t="shared" ref="D73:D117" si="6">C73-(2*C73)</f>
        <v>-1084.8484848484848</v>
      </c>
      <c r="E73" s="44">
        <f t="shared" ref="E73:E128" si="7">IF(D73="",0,D73-D72)</f>
        <v>-9.0909090909090082</v>
      </c>
      <c r="F73" s="17"/>
    </row>
    <row r="74" spans="1:6" x14ac:dyDescent="0.25">
      <c r="A74" s="2">
        <v>45480</v>
      </c>
      <c r="B74" s="20">
        <v>72.099999999999994</v>
      </c>
      <c r="C74" s="22">
        <f t="shared" si="5"/>
        <v>1092.4242424242425</v>
      </c>
      <c r="D74" s="25">
        <f t="shared" si="6"/>
        <v>-1092.4242424242425</v>
      </c>
      <c r="E74" s="44">
        <f t="shared" si="7"/>
        <v>-7.5757575757577342</v>
      </c>
      <c r="F74" s="17"/>
    </row>
    <row r="75" spans="1:6" x14ac:dyDescent="0.25">
      <c r="A75" s="2">
        <v>45481</v>
      </c>
      <c r="B75" s="20">
        <v>72.599999999999994</v>
      </c>
      <c r="C75" s="22">
        <f t="shared" si="5"/>
        <v>1100</v>
      </c>
      <c r="D75" s="25">
        <f t="shared" si="6"/>
        <v>-1100</v>
      </c>
      <c r="E75" s="44">
        <f t="shared" si="7"/>
        <v>-7.5757575757575069</v>
      </c>
      <c r="F75" s="17"/>
    </row>
    <row r="76" spans="1:6" x14ac:dyDescent="0.25">
      <c r="A76" s="2">
        <v>45482</v>
      </c>
      <c r="B76" s="20">
        <v>73.099999999999994</v>
      </c>
      <c r="C76" s="22">
        <f t="shared" si="5"/>
        <v>1107.5757575757575</v>
      </c>
      <c r="D76" s="25">
        <f t="shared" si="6"/>
        <v>-1107.5757575757575</v>
      </c>
      <c r="E76" s="44">
        <f t="shared" si="7"/>
        <v>-7.5757575757575069</v>
      </c>
      <c r="F76" s="17"/>
    </row>
    <row r="77" spans="1:6" ht="15.75" thickBot="1" x14ac:dyDescent="0.3">
      <c r="A77" s="40">
        <v>45483</v>
      </c>
      <c r="B77" s="41">
        <v>73.599999999999994</v>
      </c>
      <c r="C77" s="42">
        <f t="shared" si="5"/>
        <v>1115.151515151515</v>
      </c>
      <c r="D77" s="43">
        <f t="shared" si="6"/>
        <v>-1115.151515151515</v>
      </c>
      <c r="E77" s="32">
        <f t="shared" si="7"/>
        <v>-7.5757575757575069</v>
      </c>
      <c r="F77" s="17"/>
    </row>
    <row r="78" spans="1:6" x14ac:dyDescent="0.25">
      <c r="A78" s="45">
        <v>45515</v>
      </c>
      <c r="B78" s="46">
        <v>74.099999999999994</v>
      </c>
      <c r="C78" s="47">
        <f t="shared" si="5"/>
        <v>1122.7272727272727</v>
      </c>
      <c r="D78" s="48">
        <f t="shared" si="6"/>
        <v>-1122.7272727272727</v>
      </c>
      <c r="E78" s="44">
        <f t="shared" si="7"/>
        <v>-7.5757575757577342</v>
      </c>
      <c r="F78" s="17"/>
    </row>
    <row r="79" spans="1:6" x14ac:dyDescent="0.25">
      <c r="A79" s="4">
        <v>45516</v>
      </c>
      <c r="B79" s="20">
        <v>74.599999999999994</v>
      </c>
      <c r="C79" s="22">
        <f t="shared" si="5"/>
        <v>1130.3030303030303</v>
      </c>
      <c r="D79" s="25">
        <f t="shared" si="6"/>
        <v>-1130.3030303030303</v>
      </c>
      <c r="E79" s="44">
        <f t="shared" si="7"/>
        <v>-7.5757575757575069</v>
      </c>
      <c r="F79" s="17"/>
    </row>
    <row r="80" spans="1:6" x14ac:dyDescent="0.25">
      <c r="A80" s="4">
        <v>45517</v>
      </c>
      <c r="B80" s="20">
        <v>75.099999999999994</v>
      </c>
      <c r="C80" s="22">
        <f t="shared" si="5"/>
        <v>1137.8787878787878</v>
      </c>
      <c r="D80" s="25">
        <f t="shared" si="6"/>
        <v>-1137.8787878787878</v>
      </c>
      <c r="E80" s="44">
        <f t="shared" si="7"/>
        <v>-7.5757575757575069</v>
      </c>
      <c r="F80" s="17"/>
    </row>
    <row r="81" spans="1:6" x14ac:dyDescent="0.25">
      <c r="A81" s="4">
        <v>45518</v>
      </c>
      <c r="B81" s="20">
        <v>75.599999999999994</v>
      </c>
      <c r="C81" s="22">
        <f t="shared" si="5"/>
        <v>1145.4545454545455</v>
      </c>
      <c r="D81" s="25">
        <f t="shared" si="6"/>
        <v>-1145.4545454545455</v>
      </c>
      <c r="E81" s="44">
        <f t="shared" si="7"/>
        <v>-7.5757575757577342</v>
      </c>
      <c r="F81" s="17"/>
    </row>
    <row r="82" spans="1:6" x14ac:dyDescent="0.25">
      <c r="A82" s="4">
        <v>45519</v>
      </c>
      <c r="B82" s="20">
        <v>76.099999999999994</v>
      </c>
      <c r="C82" s="22">
        <f t="shared" si="5"/>
        <v>1153.030303030303</v>
      </c>
      <c r="D82" s="25">
        <f t="shared" si="6"/>
        <v>-1153.030303030303</v>
      </c>
      <c r="E82" s="44">
        <f t="shared" si="7"/>
        <v>-7.5757575757575069</v>
      </c>
      <c r="F82" s="17"/>
    </row>
    <row r="83" spans="1:6" x14ac:dyDescent="0.25">
      <c r="A83" s="4">
        <v>45520</v>
      </c>
      <c r="B83" s="20">
        <v>76.599999999999994</v>
      </c>
      <c r="C83" s="22">
        <f t="shared" si="5"/>
        <v>1160.6060606060605</v>
      </c>
      <c r="D83" s="25">
        <f t="shared" si="6"/>
        <v>-1160.6060606060605</v>
      </c>
      <c r="E83" s="44">
        <f t="shared" si="7"/>
        <v>-7.5757575757575069</v>
      </c>
      <c r="F83" s="17"/>
    </row>
    <row r="84" spans="1:6" x14ac:dyDescent="0.25">
      <c r="A84" s="4">
        <v>45521</v>
      </c>
      <c r="B84" s="20">
        <v>77.099999999999994</v>
      </c>
      <c r="C84" s="22">
        <f t="shared" si="5"/>
        <v>1168.1818181818182</v>
      </c>
      <c r="D84" s="25">
        <f t="shared" si="6"/>
        <v>-1168.1818181818182</v>
      </c>
      <c r="E84" s="44">
        <f t="shared" si="7"/>
        <v>-7.5757575757577342</v>
      </c>
      <c r="F84" s="17"/>
    </row>
    <row r="85" spans="1:6" x14ac:dyDescent="0.25">
      <c r="A85" s="4">
        <v>45522</v>
      </c>
      <c r="B85" s="20">
        <v>77.599999999999994</v>
      </c>
      <c r="C85" s="22">
        <f t="shared" si="5"/>
        <v>1175.7575757575758</v>
      </c>
      <c r="D85" s="25">
        <f t="shared" si="6"/>
        <v>-1175.7575757575758</v>
      </c>
      <c r="E85" s="44">
        <f t="shared" si="7"/>
        <v>-7.5757575757575069</v>
      </c>
      <c r="F85" s="17"/>
    </row>
    <row r="86" spans="1:6" x14ac:dyDescent="0.25">
      <c r="A86" s="4">
        <v>45523</v>
      </c>
      <c r="B86" s="20">
        <v>78.099999999999994</v>
      </c>
      <c r="C86" s="22">
        <f t="shared" si="5"/>
        <v>1183.3333333333333</v>
      </c>
      <c r="D86" s="25">
        <f t="shared" si="6"/>
        <v>-1183.3333333333333</v>
      </c>
      <c r="E86" s="44">
        <f t="shared" si="7"/>
        <v>-7.5757575757575069</v>
      </c>
      <c r="F86" s="17"/>
    </row>
    <row r="87" spans="1:6" ht="15.75" thickBot="1" x14ac:dyDescent="0.3">
      <c r="A87" s="49">
        <v>45524</v>
      </c>
      <c r="B87" s="21">
        <v>84.3</v>
      </c>
      <c r="C87" s="50">
        <f t="shared" si="5"/>
        <v>1277.2727272727273</v>
      </c>
      <c r="D87" s="51">
        <f t="shared" si="6"/>
        <v>-1277.2727272727273</v>
      </c>
      <c r="E87" s="32">
        <f t="shared" si="7"/>
        <v>-93.939393939393995</v>
      </c>
      <c r="F87" s="17"/>
    </row>
    <row r="88" spans="1:6" x14ac:dyDescent="0.25">
      <c r="A88" s="13">
        <v>45556</v>
      </c>
      <c r="B88" s="19">
        <v>84.9</v>
      </c>
      <c r="C88" s="22">
        <f t="shared" si="5"/>
        <v>1286.3636363636365</v>
      </c>
      <c r="D88" s="25">
        <f t="shared" si="6"/>
        <v>-1286.3636363636365</v>
      </c>
      <c r="E88" s="44">
        <f t="shared" si="7"/>
        <v>-9.0909090909092356</v>
      </c>
      <c r="F88" s="17"/>
    </row>
    <row r="89" spans="1:6" x14ac:dyDescent="0.25">
      <c r="A89" s="2">
        <v>45557</v>
      </c>
      <c r="B89" s="20">
        <v>85.6</v>
      </c>
      <c r="C89" s="22">
        <f t="shared" si="5"/>
        <v>1296.969696969697</v>
      </c>
      <c r="D89" s="25">
        <f t="shared" si="6"/>
        <v>-1296.969696969697</v>
      </c>
      <c r="E89" s="44">
        <f t="shared" si="7"/>
        <v>-10.60606060606051</v>
      </c>
      <c r="F89" s="17"/>
    </row>
    <row r="90" spans="1:6" x14ac:dyDescent="0.25">
      <c r="A90" s="2">
        <v>45558</v>
      </c>
      <c r="B90" s="20">
        <v>86.3</v>
      </c>
      <c r="C90" s="22">
        <f t="shared" si="5"/>
        <v>1307.5757575757575</v>
      </c>
      <c r="D90" s="25">
        <f t="shared" si="6"/>
        <v>-1307.5757575757575</v>
      </c>
      <c r="E90" s="44">
        <f t="shared" si="7"/>
        <v>-10.60606060606051</v>
      </c>
      <c r="F90" s="17"/>
    </row>
    <row r="91" spans="1:6" x14ac:dyDescent="0.25">
      <c r="A91" s="2">
        <v>45559</v>
      </c>
      <c r="B91" s="20">
        <v>86.9</v>
      </c>
      <c r="C91" s="22">
        <f t="shared" si="5"/>
        <v>1316.6666666666667</v>
      </c>
      <c r="D91" s="25">
        <f t="shared" si="6"/>
        <v>-1316.6666666666667</v>
      </c>
      <c r="E91" s="44">
        <f t="shared" si="7"/>
        <v>-9.0909090909092356</v>
      </c>
      <c r="F91" s="17"/>
    </row>
    <row r="92" spans="1:6" x14ac:dyDescent="0.25">
      <c r="A92" s="2">
        <v>45560</v>
      </c>
      <c r="B92" s="20">
        <v>87.6</v>
      </c>
      <c r="C92" s="22">
        <f t="shared" si="5"/>
        <v>1327.2727272727273</v>
      </c>
      <c r="D92" s="25">
        <f t="shared" si="6"/>
        <v>-1327.2727272727273</v>
      </c>
      <c r="E92" s="44">
        <f t="shared" si="7"/>
        <v>-10.60606060606051</v>
      </c>
      <c r="F92" s="17"/>
    </row>
    <row r="93" spans="1:6" x14ac:dyDescent="0.25">
      <c r="A93" s="2">
        <v>45561</v>
      </c>
      <c r="B93" s="20">
        <v>88.2</v>
      </c>
      <c r="C93" s="22">
        <f t="shared" si="5"/>
        <v>1336.3636363636365</v>
      </c>
      <c r="D93" s="25">
        <f t="shared" si="6"/>
        <v>-1336.3636363636365</v>
      </c>
      <c r="E93" s="44">
        <f t="shared" si="7"/>
        <v>-9.0909090909092356</v>
      </c>
      <c r="F93" s="17"/>
    </row>
    <row r="94" spans="1:6" x14ac:dyDescent="0.25">
      <c r="A94" s="2">
        <v>45562</v>
      </c>
      <c r="B94" s="20">
        <v>88.9</v>
      </c>
      <c r="C94" s="22">
        <f t="shared" si="5"/>
        <v>1346.9696969696972</v>
      </c>
      <c r="D94" s="25">
        <f t="shared" si="6"/>
        <v>-1346.9696969696972</v>
      </c>
      <c r="E94" s="44">
        <f t="shared" si="7"/>
        <v>-10.606060606060737</v>
      </c>
      <c r="F94" s="17"/>
    </row>
    <row r="95" spans="1:6" x14ac:dyDescent="0.25">
      <c r="A95" s="2">
        <v>45563</v>
      </c>
      <c r="B95" s="20">
        <v>89.5</v>
      </c>
      <c r="C95" s="22">
        <f t="shared" si="5"/>
        <v>1356.0606060606062</v>
      </c>
      <c r="D95" s="25">
        <f t="shared" si="6"/>
        <v>-1356.0606060606062</v>
      </c>
      <c r="E95" s="44">
        <f t="shared" si="7"/>
        <v>-9.0909090909090082</v>
      </c>
      <c r="F95" s="17"/>
    </row>
    <row r="96" spans="1:6" x14ac:dyDescent="0.25">
      <c r="A96" s="2">
        <v>45564</v>
      </c>
      <c r="B96" s="20">
        <v>90.2</v>
      </c>
      <c r="C96" s="22">
        <f t="shared" si="5"/>
        <v>1366.6666666666667</v>
      </c>
      <c r="D96" s="25">
        <f t="shared" si="6"/>
        <v>-1366.6666666666667</v>
      </c>
      <c r="E96" s="44">
        <f t="shared" si="7"/>
        <v>-10.60606060606051</v>
      </c>
      <c r="F96" s="17"/>
    </row>
    <row r="97" spans="1:6" ht="15.75" thickBot="1" x14ac:dyDescent="0.3">
      <c r="A97" s="40">
        <v>45565</v>
      </c>
      <c r="B97" s="41">
        <v>90.9</v>
      </c>
      <c r="C97" s="42">
        <f t="shared" si="5"/>
        <v>1377.2727272727275</v>
      </c>
      <c r="D97" s="43">
        <f t="shared" si="6"/>
        <v>-1377.2727272727275</v>
      </c>
      <c r="E97" s="44">
        <f t="shared" si="7"/>
        <v>-10.606060606060737</v>
      </c>
      <c r="F97" s="17"/>
    </row>
    <row r="98" spans="1:6" x14ac:dyDescent="0.25">
      <c r="A98" s="45">
        <v>45566</v>
      </c>
      <c r="B98" s="46">
        <v>91.5</v>
      </c>
      <c r="C98" s="47">
        <f t="shared" si="5"/>
        <v>1386.3636363636365</v>
      </c>
      <c r="D98" s="48">
        <f t="shared" si="6"/>
        <v>-1386.3636363636365</v>
      </c>
      <c r="E98" s="44">
        <f t="shared" si="7"/>
        <v>-9.0909090909090082</v>
      </c>
      <c r="F98" s="17"/>
    </row>
    <row r="99" spans="1:6" x14ac:dyDescent="0.25">
      <c r="A99" s="4">
        <v>45567</v>
      </c>
      <c r="B99" s="20">
        <v>92.2</v>
      </c>
      <c r="C99" s="22">
        <f t="shared" si="5"/>
        <v>1396.969696969697</v>
      </c>
      <c r="D99" s="25">
        <f t="shared" si="6"/>
        <v>-1396.969696969697</v>
      </c>
      <c r="E99" s="44">
        <f t="shared" si="7"/>
        <v>-10.60606060606051</v>
      </c>
      <c r="F99" s="17"/>
    </row>
    <row r="100" spans="1:6" x14ac:dyDescent="0.25">
      <c r="A100" s="4">
        <v>45568</v>
      </c>
      <c r="B100" s="20">
        <v>92.8</v>
      </c>
      <c r="C100" s="22">
        <f t="shared" si="5"/>
        <v>1406.060606060606</v>
      </c>
      <c r="D100" s="25">
        <f t="shared" si="6"/>
        <v>-1406.060606060606</v>
      </c>
      <c r="E100" s="44">
        <f t="shared" si="7"/>
        <v>-9.0909090909090082</v>
      </c>
      <c r="F100" s="17"/>
    </row>
    <row r="101" spans="1:6" x14ac:dyDescent="0.25">
      <c r="A101" s="4">
        <v>45569</v>
      </c>
      <c r="B101" s="20">
        <v>93.5</v>
      </c>
      <c r="C101" s="22">
        <f t="shared" si="5"/>
        <v>1416.6666666666667</v>
      </c>
      <c r="D101" s="25">
        <f t="shared" si="6"/>
        <v>-1416.6666666666667</v>
      </c>
      <c r="E101" s="44">
        <f t="shared" si="7"/>
        <v>-10.606060606060737</v>
      </c>
      <c r="F101" s="17"/>
    </row>
    <row r="102" spans="1:6" x14ac:dyDescent="0.25">
      <c r="A102" s="4">
        <v>45570</v>
      </c>
      <c r="B102" s="20">
        <v>94.1</v>
      </c>
      <c r="C102" s="22">
        <f t="shared" si="5"/>
        <v>1425.7575757575758</v>
      </c>
      <c r="D102" s="25">
        <f t="shared" si="6"/>
        <v>-1425.7575757575758</v>
      </c>
      <c r="E102" s="44">
        <f t="shared" si="7"/>
        <v>-9.0909090909090082</v>
      </c>
      <c r="F102" s="17"/>
    </row>
    <row r="103" spans="1:6" x14ac:dyDescent="0.25">
      <c r="A103" s="4">
        <v>45571</v>
      </c>
      <c r="B103" s="20">
        <v>94.8</v>
      </c>
      <c r="C103" s="22">
        <f t="shared" ref="C103:C117" si="8">B103*$H$5</f>
        <v>1436.3636363636365</v>
      </c>
      <c r="D103" s="25">
        <f t="shared" si="6"/>
        <v>-1436.3636363636365</v>
      </c>
      <c r="E103" s="44">
        <f t="shared" si="7"/>
        <v>-10.606060606060737</v>
      </c>
      <c r="F103" s="17"/>
    </row>
    <row r="104" spans="1:6" x14ac:dyDescent="0.25">
      <c r="A104" s="4">
        <v>45572</v>
      </c>
      <c r="B104" s="20">
        <v>95.4</v>
      </c>
      <c r="C104" s="22">
        <f t="shared" si="8"/>
        <v>1445.4545454545457</v>
      </c>
      <c r="D104" s="25">
        <f t="shared" si="6"/>
        <v>-1445.4545454545457</v>
      </c>
      <c r="E104" s="44">
        <f t="shared" si="7"/>
        <v>-9.0909090909092356</v>
      </c>
      <c r="F104" s="17"/>
    </row>
    <row r="105" spans="1:6" x14ac:dyDescent="0.25">
      <c r="A105" s="4">
        <v>45573</v>
      </c>
      <c r="B105" s="20">
        <v>96.1</v>
      </c>
      <c r="C105" s="22">
        <f t="shared" si="8"/>
        <v>1456.060606060606</v>
      </c>
      <c r="D105" s="25">
        <f t="shared" si="6"/>
        <v>-1456.060606060606</v>
      </c>
      <c r="E105" s="44">
        <f t="shared" si="7"/>
        <v>-10.606060606060282</v>
      </c>
      <c r="F105" s="17"/>
    </row>
    <row r="106" spans="1:6" x14ac:dyDescent="0.25">
      <c r="A106" s="4">
        <v>45574</v>
      </c>
      <c r="B106" s="20">
        <v>96.8</v>
      </c>
      <c r="C106" s="22">
        <f t="shared" si="8"/>
        <v>1466.6666666666667</v>
      </c>
      <c r="D106" s="25">
        <f t="shared" si="6"/>
        <v>-1466.6666666666667</v>
      </c>
      <c r="E106" s="44">
        <f t="shared" si="7"/>
        <v>-10.606060606060737</v>
      </c>
      <c r="F106" s="17"/>
    </row>
    <row r="107" spans="1:6" ht="15.75" thickBot="1" x14ac:dyDescent="0.3">
      <c r="A107" s="49">
        <v>45575</v>
      </c>
      <c r="B107" s="21">
        <v>97.4</v>
      </c>
      <c r="C107" s="50">
        <f t="shared" si="8"/>
        <v>1475.757575757576</v>
      </c>
      <c r="D107" s="51">
        <f t="shared" si="6"/>
        <v>-1475.757575757576</v>
      </c>
      <c r="E107" s="32">
        <f t="shared" si="7"/>
        <v>-9.0909090909092356</v>
      </c>
      <c r="F107" s="17"/>
    </row>
    <row r="108" spans="1:6" x14ac:dyDescent="0.25">
      <c r="A108" s="13">
        <v>45607</v>
      </c>
      <c r="B108" s="19">
        <v>98.1</v>
      </c>
      <c r="C108" s="22">
        <f t="shared" si="8"/>
        <v>1486.3636363636363</v>
      </c>
      <c r="D108" s="25">
        <f t="shared" si="6"/>
        <v>-1486.3636363636363</v>
      </c>
      <c r="E108" s="44">
        <f t="shared" si="7"/>
        <v>-10.606060606060282</v>
      </c>
      <c r="F108" s="17"/>
    </row>
    <row r="109" spans="1:6" x14ac:dyDescent="0.25">
      <c r="A109" s="2">
        <v>45608</v>
      </c>
      <c r="B109" s="20">
        <v>98.7</v>
      </c>
      <c r="C109" s="22">
        <f t="shared" si="8"/>
        <v>1495.4545454545455</v>
      </c>
      <c r="D109" s="25">
        <f t="shared" si="6"/>
        <v>-1495.4545454545455</v>
      </c>
      <c r="E109" s="44">
        <f t="shared" si="7"/>
        <v>-9.0909090909092356</v>
      </c>
      <c r="F109" s="17"/>
    </row>
    <row r="110" spans="1:6" x14ac:dyDescent="0.25">
      <c r="A110" s="2">
        <v>45609</v>
      </c>
      <c r="B110" s="20">
        <v>99.4</v>
      </c>
      <c r="C110" s="22">
        <f t="shared" si="8"/>
        <v>1506.0606060606062</v>
      </c>
      <c r="D110" s="25">
        <f t="shared" si="6"/>
        <v>-1506.0606060606062</v>
      </c>
      <c r="E110" s="44">
        <f t="shared" si="7"/>
        <v>-10.606060606060737</v>
      </c>
      <c r="F110" s="17"/>
    </row>
    <row r="111" spans="1:6" x14ac:dyDescent="0.25">
      <c r="A111" s="2">
        <v>45610</v>
      </c>
      <c r="B111" s="20">
        <v>100</v>
      </c>
      <c r="C111" s="22">
        <f t="shared" si="8"/>
        <v>1515.1515151515152</v>
      </c>
      <c r="D111" s="25">
        <f t="shared" si="6"/>
        <v>-1515.1515151515152</v>
      </c>
      <c r="E111" s="44">
        <f t="shared" si="7"/>
        <v>-9.0909090909090082</v>
      </c>
      <c r="F111" s="17"/>
    </row>
    <row r="112" spans="1:6" x14ac:dyDescent="0.25">
      <c r="A112" s="2">
        <v>45611</v>
      </c>
      <c r="B112" s="20">
        <v>100.7</v>
      </c>
      <c r="C112" s="22">
        <f t="shared" si="8"/>
        <v>1525.757575757576</v>
      </c>
      <c r="D112" s="25">
        <f t="shared" si="6"/>
        <v>-1525.757575757576</v>
      </c>
      <c r="E112" s="44">
        <f t="shared" si="7"/>
        <v>-10.606060606060737</v>
      </c>
      <c r="F112" s="17"/>
    </row>
    <row r="113" spans="1:17" x14ac:dyDescent="0.25">
      <c r="A113" s="2">
        <v>45612</v>
      </c>
      <c r="B113" s="20">
        <v>101.3</v>
      </c>
      <c r="C113" s="22">
        <f t="shared" si="8"/>
        <v>1534.848484848485</v>
      </c>
      <c r="D113" s="25">
        <f t="shared" si="6"/>
        <v>-1534.848484848485</v>
      </c>
      <c r="E113" s="44">
        <f t="shared" si="7"/>
        <v>-9.0909090909090082</v>
      </c>
      <c r="F113" s="17"/>
    </row>
    <row r="114" spans="1:17" x14ac:dyDescent="0.25">
      <c r="A114" s="2">
        <v>45613</v>
      </c>
      <c r="B114" s="20">
        <v>102.1</v>
      </c>
      <c r="C114" s="22">
        <f t="shared" si="8"/>
        <v>1546.969696969697</v>
      </c>
      <c r="D114" s="25">
        <f t="shared" si="6"/>
        <v>-1546.969696969697</v>
      </c>
      <c r="E114" s="44">
        <f t="shared" si="7"/>
        <v>-12.121212121212011</v>
      </c>
      <c r="F114" s="17"/>
    </row>
    <row r="115" spans="1:17" x14ac:dyDescent="0.25">
      <c r="A115" s="2">
        <v>45614</v>
      </c>
      <c r="B115" s="20">
        <v>102.7</v>
      </c>
      <c r="C115" s="22">
        <f t="shared" si="8"/>
        <v>1556.0606060606062</v>
      </c>
      <c r="D115" s="25">
        <f t="shared" si="6"/>
        <v>-1556.0606060606062</v>
      </c>
      <c r="E115" s="44">
        <f t="shared" si="7"/>
        <v>-9.0909090909092356</v>
      </c>
      <c r="F115" s="17"/>
    </row>
    <row r="116" spans="1:17" x14ac:dyDescent="0.25">
      <c r="A116" s="2">
        <v>45615</v>
      </c>
      <c r="B116" s="20">
        <v>103.3</v>
      </c>
      <c r="C116" s="22">
        <f t="shared" si="8"/>
        <v>1565.1515151515152</v>
      </c>
      <c r="D116" s="25">
        <f t="shared" si="6"/>
        <v>-1565.1515151515152</v>
      </c>
      <c r="E116" s="44">
        <f t="shared" si="7"/>
        <v>-9.0909090909090082</v>
      </c>
      <c r="F116" s="17"/>
    </row>
    <row r="117" spans="1:17" ht="15.75" thickBot="1" x14ac:dyDescent="0.3">
      <c r="A117" s="18">
        <v>45616</v>
      </c>
      <c r="B117" s="21">
        <v>104.1</v>
      </c>
      <c r="C117" s="53">
        <f t="shared" si="8"/>
        <v>1577.2727272727273</v>
      </c>
      <c r="D117" s="27">
        <f t="shared" si="6"/>
        <v>-1577.2727272727273</v>
      </c>
      <c r="E117" s="32">
        <f t="shared" si="7"/>
        <v>-12.121212121212011</v>
      </c>
      <c r="F117" s="17"/>
    </row>
    <row r="118" spans="1:17" x14ac:dyDescent="0.25">
      <c r="A118" s="52">
        <v>45647</v>
      </c>
      <c r="B118" s="19">
        <v>104.8</v>
      </c>
      <c r="C118" s="22">
        <f>IF(B118="","",B118*$H$5)</f>
        <v>1587.878787878788</v>
      </c>
      <c r="D118" s="25">
        <f>IF(B118="","",C118-(2*C118))</f>
        <v>-1587.878787878788</v>
      </c>
      <c r="E118" s="44">
        <f t="shared" si="7"/>
        <v>-10.606060606060737</v>
      </c>
      <c r="F118" s="17"/>
    </row>
    <row r="119" spans="1:17" x14ac:dyDescent="0.25">
      <c r="A119" s="4">
        <v>45648</v>
      </c>
      <c r="B119" s="20">
        <v>105.4</v>
      </c>
      <c r="C119" s="22">
        <f t="shared" ref="C119:C128" si="9">IF(B119="","",B119*$H$5)</f>
        <v>1596.9696969696972</v>
      </c>
      <c r="D119" s="26">
        <f t="shared" ref="D119:D128" si="10">IF(B119="","",C119-(2*C119))</f>
        <v>-1596.9696969696972</v>
      </c>
      <c r="E119" s="44">
        <f t="shared" si="7"/>
        <v>-9.0909090909092356</v>
      </c>
      <c r="F119" s="17"/>
    </row>
    <row r="120" spans="1:17" x14ac:dyDescent="0.25">
      <c r="A120" s="4">
        <v>45649</v>
      </c>
      <c r="B120" s="20">
        <v>106</v>
      </c>
      <c r="C120" s="22">
        <f t="shared" si="9"/>
        <v>1606.0606060606062</v>
      </c>
      <c r="D120" s="26">
        <f t="shared" si="10"/>
        <v>-1606.0606060606062</v>
      </c>
      <c r="E120" s="44">
        <f t="shared" si="7"/>
        <v>-9.0909090909090082</v>
      </c>
      <c r="F120" s="17"/>
    </row>
    <row r="121" spans="1:17" x14ac:dyDescent="0.25">
      <c r="A121" s="4">
        <v>45650</v>
      </c>
      <c r="B121" s="20">
        <v>106.7</v>
      </c>
      <c r="C121" s="22">
        <f t="shared" si="9"/>
        <v>1616.6666666666667</v>
      </c>
      <c r="D121" s="26">
        <f t="shared" si="10"/>
        <v>-1616.6666666666667</v>
      </c>
      <c r="E121" s="44">
        <f t="shared" si="7"/>
        <v>-10.60606060606051</v>
      </c>
      <c r="F121" s="17"/>
    </row>
    <row r="122" spans="1:17" x14ac:dyDescent="0.25">
      <c r="A122" s="4">
        <v>45651</v>
      </c>
      <c r="B122" s="20">
        <v>107.3</v>
      </c>
      <c r="C122" s="22">
        <f t="shared" si="9"/>
        <v>1625.7575757575758</v>
      </c>
      <c r="D122" s="26">
        <f t="shared" si="10"/>
        <v>-1625.7575757575758</v>
      </c>
      <c r="E122" s="44">
        <f t="shared" si="7"/>
        <v>-9.0909090909090082</v>
      </c>
      <c r="F122" s="17"/>
    </row>
    <row r="123" spans="1:17" ht="15.75" thickBot="1" x14ac:dyDescent="0.3">
      <c r="A123" s="4">
        <v>45652</v>
      </c>
      <c r="B123" s="20">
        <v>108.1</v>
      </c>
      <c r="C123" s="22">
        <f t="shared" si="9"/>
        <v>1637.8787878787878</v>
      </c>
      <c r="D123" s="26">
        <f t="shared" si="10"/>
        <v>-1637.8787878787878</v>
      </c>
      <c r="E123" s="44">
        <f t="shared" si="7"/>
        <v>-12.121212121212011</v>
      </c>
      <c r="F123" s="17"/>
    </row>
    <row r="124" spans="1:17" x14ac:dyDescent="0.25">
      <c r="A124" s="4">
        <v>45653</v>
      </c>
      <c r="B124" s="20">
        <v>108.7</v>
      </c>
      <c r="C124" s="22">
        <f t="shared" si="9"/>
        <v>1646.969696969697</v>
      </c>
      <c r="D124" s="26">
        <f t="shared" si="10"/>
        <v>-1646.969696969697</v>
      </c>
      <c r="E124" s="44">
        <f t="shared" si="7"/>
        <v>-9.0909090909092356</v>
      </c>
      <c r="F124" s="17"/>
      <c r="K124" s="3"/>
      <c r="L124" s="3"/>
      <c r="M124" s="3"/>
      <c r="N124" s="3"/>
      <c r="O124" s="3"/>
      <c r="P124" s="3"/>
      <c r="Q124" s="68"/>
    </row>
    <row r="125" spans="1:17" ht="15.75" thickBot="1" x14ac:dyDescent="0.3">
      <c r="A125" s="4">
        <v>45654</v>
      </c>
      <c r="B125" s="20"/>
      <c r="C125" s="22" t="str">
        <f t="shared" si="9"/>
        <v/>
      </c>
      <c r="D125" s="26" t="str">
        <f t="shared" si="10"/>
        <v/>
      </c>
      <c r="E125" s="44">
        <f t="shared" si="7"/>
        <v>0</v>
      </c>
      <c r="F125" s="17"/>
      <c r="K125" s="5"/>
      <c r="L125" s="5"/>
      <c r="M125" s="5"/>
      <c r="N125" s="5"/>
      <c r="O125" s="5"/>
      <c r="P125" s="5"/>
      <c r="Q125" s="70"/>
    </row>
    <row r="126" spans="1:17" x14ac:dyDescent="0.25">
      <c r="A126" s="4">
        <v>45655</v>
      </c>
      <c r="B126" s="20"/>
      <c r="C126" s="22" t="str">
        <f t="shared" si="9"/>
        <v/>
      </c>
      <c r="D126" s="26" t="str">
        <f t="shared" si="10"/>
        <v/>
      </c>
      <c r="E126" s="44">
        <f t="shared" si="7"/>
        <v>0</v>
      </c>
      <c r="F126" s="17"/>
    </row>
    <row r="127" spans="1:17" x14ac:dyDescent="0.25">
      <c r="A127" s="4">
        <v>45656</v>
      </c>
      <c r="B127" s="20"/>
      <c r="C127" s="22" t="str">
        <f t="shared" si="9"/>
        <v/>
      </c>
      <c r="D127" s="26" t="str">
        <f t="shared" si="10"/>
        <v/>
      </c>
      <c r="E127" s="44">
        <f t="shared" si="7"/>
        <v>0</v>
      </c>
      <c r="F127" s="17"/>
    </row>
    <row r="128" spans="1:17" ht="15.75" thickBot="1" x14ac:dyDescent="0.3">
      <c r="A128" s="49">
        <v>45657</v>
      </c>
      <c r="B128" s="21"/>
      <c r="C128" s="53" t="str">
        <f t="shared" si="9"/>
        <v/>
      </c>
      <c r="D128" s="27" t="str">
        <f t="shared" si="10"/>
        <v/>
      </c>
      <c r="E128" s="32">
        <f t="shared" si="7"/>
        <v>0</v>
      </c>
      <c r="F128" s="17"/>
    </row>
  </sheetData>
  <conditionalFormatting sqref="A7:A128">
    <cfRule type="cellIs" dxfId="30" priority="4" operator="greaterThanOrEqual">
      <formula>$W$2</formula>
    </cfRule>
    <cfRule type="cellIs" dxfId="29" priority="5" operator="between">
      <formula>$V$2</formula>
      <formula>$W$2</formula>
    </cfRule>
    <cfRule type="cellIs" dxfId="28" priority="6" operator="between">
      <formula>$U$2</formula>
      <formula>$V$2</formula>
    </cfRule>
    <cfRule type="cellIs" dxfId="27" priority="7" operator="between">
      <formula>$T$2</formula>
      <formula>$U$2</formula>
    </cfRule>
    <cfRule type="cellIs" dxfId="26" priority="8" operator="between">
      <formula>$S$2</formula>
      <formula>$T$2</formula>
    </cfRule>
    <cfRule type="cellIs" dxfId="25" priority="9" operator="between">
      <formula>$R$2</formula>
      <formula>$S$2</formula>
    </cfRule>
    <cfRule type="cellIs" dxfId="24" priority="10" operator="between">
      <formula>$Q$2</formula>
      <formula>$R$2</formula>
    </cfRule>
    <cfRule type="cellIs" dxfId="23" priority="11" operator="between">
      <formula>$P$2</formula>
      <formula>$Q$2</formula>
    </cfRule>
    <cfRule type="cellIs" dxfId="22" priority="12" operator="between">
      <formula>$O$2</formula>
      <formula>$P$2</formula>
    </cfRule>
    <cfRule type="cellIs" dxfId="21" priority="13" operator="between">
      <formula>$N$2</formula>
      <formula>$O$2</formula>
    </cfRule>
    <cfRule type="cellIs" dxfId="20" priority="14" operator="between">
      <formula>$M$2</formula>
      <formula>$N$2</formula>
    </cfRule>
    <cfRule type="cellIs" dxfId="19" priority="15" operator="between">
      <formula>$L$2</formula>
      <formula>$M$2</formula>
    </cfRule>
  </conditionalFormatting>
  <conditionalFormatting sqref="K6:K18">
    <cfRule type="cellIs" dxfId="18" priority="3" operator="lessThan">
      <formula>0</formula>
    </cfRule>
  </conditionalFormatting>
  <conditionalFormatting sqref="K3:K5">
    <cfRule type="cellIs" dxfId="17" priority="1" operator="equal">
      <formula>"FAUX"</formula>
    </cfRule>
    <cfRule type="cellIs" dxfId="16" priority="2" operator="equal">
      <formula>"ok"</formula>
    </cfRule>
  </conditionalFormatting>
  <hyperlinks>
    <hyperlink ref="X2" r:id="rId1" xr:uid="{00000000-0004-0000-0000-000000000000}"/>
    <hyperlink ref="X4" r:id="rId2" location="p197365" display="https://forum.excel-pratique.com/excel/somme-mensuelle-en-fonction-de-date-34925 - p197365" xr:uid="{00000000-0004-0000-0000-000001000000}"/>
    <hyperlink ref="X9" r:id="rId3" location="p1230939" display="https://forum.excel-pratique.com/excel/somme-condition-si-pour-date-mensuelle-197343 - p1230939" xr:uid="{00000000-0004-0000-0000-000002000000}"/>
  </hyperlinks>
  <pageMargins left="0.7" right="0.7" top="0.75" bottom="0.75" header="0.3" footer="0.3"/>
  <ignoredErrors>
    <ignoredError sqref="C118 C119:D128 D118" emptyCellReference="1"/>
  </ignoredErrors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X148"/>
  <sheetViews>
    <sheetView tabSelected="1" topLeftCell="A3" workbookViewId="0">
      <selection activeCell="L7" sqref="L7"/>
    </sheetView>
  </sheetViews>
  <sheetFormatPr baseColWidth="10" defaultRowHeight="15" x14ac:dyDescent="0.25"/>
  <cols>
    <col min="1" max="1" width="30" bestFit="1" customWidth="1"/>
    <col min="2" max="2" width="9" bestFit="1" customWidth="1"/>
    <col min="3" max="3" width="10.5703125" bestFit="1" customWidth="1"/>
    <col min="4" max="4" width="9.28515625" bestFit="1" customWidth="1"/>
    <col min="5" max="5" width="8.28515625" bestFit="1" customWidth="1"/>
    <col min="6" max="6" width="26.5703125" bestFit="1" customWidth="1"/>
    <col min="7" max="7" width="6.42578125" bestFit="1" customWidth="1"/>
    <col min="8" max="8" width="6.28515625" bestFit="1" customWidth="1"/>
    <col min="9" max="9" width="3.140625" bestFit="1" customWidth="1"/>
    <col min="10" max="10" width="10.7109375" bestFit="1" customWidth="1"/>
    <col min="11" max="11" width="8.42578125" bestFit="1" customWidth="1"/>
    <col min="12" max="12" width="9.5703125" bestFit="1" customWidth="1"/>
    <col min="13" max="13" width="8.42578125" bestFit="1" customWidth="1"/>
    <col min="14" max="14" width="10.7109375" bestFit="1" customWidth="1"/>
    <col min="15" max="23" width="8.42578125" bestFit="1" customWidth="1"/>
    <col min="24" max="24" width="89.5703125" bestFit="1" customWidth="1"/>
  </cols>
  <sheetData>
    <row r="1" spans="1:24" ht="15.75" thickBot="1" x14ac:dyDescent="0.3">
      <c r="B1" s="3"/>
      <c r="C1" s="3"/>
      <c r="D1" s="3"/>
      <c r="E1" s="3"/>
      <c r="F1" s="3"/>
      <c r="X1" t="s">
        <v>23</v>
      </c>
    </row>
    <row r="2" spans="1:24" ht="15.75" thickBot="1" x14ac:dyDescent="0.3">
      <c r="J2" s="99">
        <v>45231</v>
      </c>
      <c r="K2" s="100">
        <v>45261</v>
      </c>
      <c r="L2" s="101">
        <v>45292</v>
      </c>
      <c r="M2" s="102">
        <v>45323</v>
      </c>
      <c r="N2" s="102">
        <v>45352</v>
      </c>
      <c r="O2" s="102">
        <v>45383</v>
      </c>
      <c r="P2" s="102">
        <v>45413</v>
      </c>
      <c r="Q2" s="102">
        <v>45444</v>
      </c>
      <c r="R2" s="102">
        <v>45474</v>
      </c>
      <c r="S2" s="102">
        <v>45505</v>
      </c>
      <c r="T2" s="102">
        <v>45536</v>
      </c>
      <c r="U2" s="102">
        <v>45566</v>
      </c>
      <c r="V2" s="102">
        <v>45597</v>
      </c>
      <c r="W2" s="103">
        <v>45627</v>
      </c>
      <c r="X2" s="58" t="s">
        <v>24</v>
      </c>
    </row>
    <row r="3" spans="1:24" ht="15.75" thickBot="1" x14ac:dyDescent="0.3">
      <c r="K3" s="39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t="s">
        <v>25</v>
      </c>
    </row>
    <row r="4" spans="1:24" ht="15.75" thickBot="1" x14ac:dyDescent="0.3">
      <c r="A4" s="10" t="s">
        <v>2</v>
      </c>
      <c r="G4" s="8" t="s">
        <v>0</v>
      </c>
      <c r="H4" s="9" t="s">
        <v>1</v>
      </c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59" t="s">
        <v>26</v>
      </c>
    </row>
    <row r="5" spans="1:24" ht="15.75" thickBot="1" x14ac:dyDescent="0.3">
      <c r="A5" s="11">
        <v>45231</v>
      </c>
      <c r="D5" s="28" t="s">
        <v>6</v>
      </c>
      <c r="E5" s="29" t="s">
        <v>6</v>
      </c>
      <c r="G5" s="61">
        <v>1</v>
      </c>
      <c r="H5" s="7">
        <v>15.151515151515152</v>
      </c>
      <c r="K5" s="3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60" t="s">
        <v>27</v>
      </c>
    </row>
    <row r="6" spans="1:24" ht="15.75" thickBot="1" x14ac:dyDescent="0.3">
      <c r="A6" s="73" t="s">
        <v>3</v>
      </c>
      <c r="B6" s="74" t="s">
        <v>4</v>
      </c>
      <c r="C6" s="75" t="s">
        <v>5</v>
      </c>
      <c r="D6" s="76" t="s">
        <v>7</v>
      </c>
      <c r="E6" s="77" t="s">
        <v>8</v>
      </c>
      <c r="G6" s="62">
        <v>33</v>
      </c>
      <c r="H6" s="6">
        <v>500</v>
      </c>
      <c r="J6" s="71">
        <v>2024</v>
      </c>
      <c r="K6" s="66">
        <f>SUM(K7:K18)-2*SUM(K7:K18)</f>
        <v>1503.030303030303</v>
      </c>
      <c r="L6" s="24" t="s">
        <v>22</v>
      </c>
      <c r="N6" s="72">
        <v>2023</v>
      </c>
      <c r="O6" s="66">
        <f>SUM(O7:O18)-2*SUM(O7:O18)</f>
        <v>121.21212121212122</v>
      </c>
      <c r="P6" s="24" t="s">
        <v>22</v>
      </c>
      <c r="X6" t="s">
        <v>28</v>
      </c>
    </row>
    <row r="7" spans="1:24" ht="15.75" thickBot="1" x14ac:dyDescent="0.3">
      <c r="A7" s="80">
        <v>45242</v>
      </c>
      <c r="B7" s="81">
        <v>1.5</v>
      </c>
      <c r="C7" s="82">
        <f t="shared" ref="C7:C26" si="0">B7*$H$5</f>
        <v>22.727272727272727</v>
      </c>
      <c r="D7" s="83">
        <f t="shared" ref="D7:D26" si="1">C7-(2*C7)</f>
        <v>-22.727272727272727</v>
      </c>
      <c r="E7" s="55">
        <f>IF(D7="",0,D7-$D$7)</f>
        <v>0</v>
      </c>
      <c r="G7" s="3"/>
      <c r="H7" s="3"/>
      <c r="I7" s="39">
        <v>1</v>
      </c>
      <c r="J7" s="37">
        <v>45292</v>
      </c>
      <c r="K7" s="38">
        <f>SUM(E27:E36)</f>
        <v>-163.63636363636368</v>
      </c>
      <c r="L7" s="104" cm="1">
        <f t="array" ref="L7">SUMPRODUCT((TEXT($A$7:$A$148,"mmaa")=TEXT(J7,"mmaa"))*$E$7:$E$148)</f>
        <v>-163.63636363636368</v>
      </c>
      <c r="N7" s="37">
        <v>44927</v>
      </c>
      <c r="O7" s="38"/>
      <c r="P7" s="56"/>
      <c r="X7" t="s">
        <v>29</v>
      </c>
    </row>
    <row r="8" spans="1:24" x14ac:dyDescent="0.25">
      <c r="A8" s="84">
        <v>45243</v>
      </c>
      <c r="B8" s="85">
        <v>1.8</v>
      </c>
      <c r="C8" s="86">
        <f t="shared" si="0"/>
        <v>27.272727272727273</v>
      </c>
      <c r="D8" s="87">
        <f t="shared" si="1"/>
        <v>-27.272727272727273</v>
      </c>
      <c r="E8" s="88">
        <f t="shared" ref="E8:E27" si="2">IF(D8="",0,D8-D7)</f>
        <v>-4.5454545454545467</v>
      </c>
      <c r="I8" s="39">
        <v>2</v>
      </c>
      <c r="J8" s="33">
        <v>45323</v>
      </c>
      <c r="K8" s="38">
        <f>SUM(E37:E46)</f>
        <v>-151.5151515151515</v>
      </c>
      <c r="L8" s="104" cm="1">
        <f t="array" ref="L8">SUMPRODUCT((TEXT($A$7:$A$148,"mmaa")=TEXT(J8,"mmaa"))*$E$7:$E$148)</f>
        <v>-151.5151515151515</v>
      </c>
      <c r="N8" s="33">
        <v>44958</v>
      </c>
      <c r="O8" s="38"/>
      <c r="P8" s="56"/>
      <c r="X8" s="1">
        <v>45645</v>
      </c>
    </row>
    <row r="9" spans="1:24" x14ac:dyDescent="0.25">
      <c r="A9" s="84">
        <v>45244</v>
      </c>
      <c r="B9" s="89">
        <v>2.2999999999999998</v>
      </c>
      <c r="C9" s="86">
        <f t="shared" si="0"/>
        <v>34.848484848484844</v>
      </c>
      <c r="D9" s="87">
        <f t="shared" si="1"/>
        <v>-34.848484848484844</v>
      </c>
      <c r="E9" s="88">
        <f t="shared" si="2"/>
        <v>-7.5757575757575708</v>
      </c>
      <c r="I9" s="39">
        <v>3</v>
      </c>
      <c r="J9" s="33">
        <v>45352</v>
      </c>
      <c r="K9" s="35">
        <f>SUM(E47:E57)</f>
        <v>-166.66666666666663</v>
      </c>
      <c r="L9" s="104" cm="1">
        <f t="array" ref="L9">SUMPRODUCT((TEXT($A$7:$A$148,"mmaa")=TEXT(J9,"mmaa"))*$E$7:$E$148)</f>
        <v>-166.66666666666663</v>
      </c>
      <c r="N9" s="33">
        <v>44986</v>
      </c>
      <c r="O9" s="35"/>
      <c r="P9" s="56"/>
      <c r="X9" s="59" t="s">
        <v>34</v>
      </c>
    </row>
    <row r="10" spans="1:24" x14ac:dyDescent="0.25">
      <c r="A10" s="84">
        <v>45245</v>
      </c>
      <c r="B10" s="85">
        <v>2.7</v>
      </c>
      <c r="C10" s="86">
        <f t="shared" si="0"/>
        <v>40.909090909090914</v>
      </c>
      <c r="D10" s="87">
        <f t="shared" si="1"/>
        <v>-40.909090909090914</v>
      </c>
      <c r="E10" s="88">
        <f t="shared" si="2"/>
        <v>-6.0606060606060694</v>
      </c>
      <c r="G10">
        <v>56.1</v>
      </c>
      <c r="I10" s="39">
        <v>4</v>
      </c>
      <c r="J10" s="33">
        <v>45383</v>
      </c>
      <c r="K10" s="35">
        <f>SUM(E58:E67)</f>
        <v>-151.5151515151515</v>
      </c>
      <c r="L10" s="104" cm="1">
        <f t="array" ref="L10">SUMPRODUCT((TEXT($A$7:$A$148,"mmaa")=TEXT(J10,"mmaa"))*$E$7:$E$148)</f>
        <v>-151.5151515151515</v>
      </c>
      <c r="N10" s="33">
        <v>45017</v>
      </c>
      <c r="O10" s="35"/>
      <c r="P10" s="56"/>
      <c r="X10" s="63" t="s">
        <v>30</v>
      </c>
    </row>
    <row r="11" spans="1:24" x14ac:dyDescent="0.25">
      <c r="A11" s="84">
        <v>45246</v>
      </c>
      <c r="B11" s="89">
        <v>3.1</v>
      </c>
      <c r="C11" s="86">
        <f t="shared" si="0"/>
        <v>46.969696969696976</v>
      </c>
      <c r="D11" s="87">
        <f t="shared" si="1"/>
        <v>-46.969696969696976</v>
      </c>
      <c r="E11" s="88">
        <f t="shared" si="2"/>
        <v>-6.0606060606060623</v>
      </c>
      <c r="G11">
        <v>101.5</v>
      </c>
      <c r="I11" s="39">
        <v>5</v>
      </c>
      <c r="J11" s="33">
        <v>45413</v>
      </c>
      <c r="K11" s="35">
        <f>SUM(E68:E77)</f>
        <v>-151.5151515151515</v>
      </c>
      <c r="L11" s="104" cm="1">
        <f t="array" ref="L11">SUMPRODUCT((TEXT($A$7:$A$148,"mmaa")=TEXT(J11,"mmaa"))*$E$7:$E$148)</f>
        <v>-151.5151515151515</v>
      </c>
      <c r="N11" s="33">
        <v>45047</v>
      </c>
      <c r="O11" s="35"/>
      <c r="P11" s="56"/>
      <c r="X11" s="64" t="s">
        <v>31</v>
      </c>
    </row>
    <row r="12" spans="1:24" x14ac:dyDescent="0.25">
      <c r="A12" s="84">
        <v>45247</v>
      </c>
      <c r="B12" s="85">
        <v>3.6</v>
      </c>
      <c r="C12" s="86">
        <f t="shared" si="0"/>
        <v>54.545454545454547</v>
      </c>
      <c r="D12" s="87">
        <f t="shared" si="1"/>
        <v>-54.545454545454547</v>
      </c>
      <c r="E12" s="88">
        <f t="shared" si="2"/>
        <v>-7.5757575757575708</v>
      </c>
      <c r="G12">
        <f>SUM(G10:G11)</f>
        <v>157.6</v>
      </c>
      <c r="I12" s="39">
        <v>6</v>
      </c>
      <c r="J12" s="33">
        <v>45444</v>
      </c>
      <c r="K12" s="35">
        <f>SUM(E78:E87)</f>
        <v>-109.09090909090924</v>
      </c>
      <c r="L12" s="104" cm="1">
        <f t="array" ref="L12">SUMPRODUCT((TEXT($A$7:$A$148,"mmaa")=TEXT(J12,"mmaa"))*$E$7:$E$148)</f>
        <v>-109.09090909090924</v>
      </c>
      <c r="N12" s="33">
        <v>45078</v>
      </c>
      <c r="O12" s="35"/>
      <c r="P12" s="56"/>
      <c r="X12" s="64" t="s">
        <v>33</v>
      </c>
    </row>
    <row r="13" spans="1:24" x14ac:dyDescent="0.25">
      <c r="A13" s="84">
        <v>45248</v>
      </c>
      <c r="B13" s="89">
        <v>3.9</v>
      </c>
      <c r="C13" s="86">
        <f t="shared" si="0"/>
        <v>59.090909090909093</v>
      </c>
      <c r="D13" s="87">
        <f t="shared" si="1"/>
        <v>-59.090909090909093</v>
      </c>
      <c r="E13" s="88">
        <f t="shared" si="2"/>
        <v>-4.5454545454545467</v>
      </c>
      <c r="I13" s="39">
        <v>7</v>
      </c>
      <c r="J13" s="33">
        <v>45474</v>
      </c>
      <c r="K13" s="35">
        <f>SUM(E88:E97)</f>
        <v>-77.272727272727025</v>
      </c>
      <c r="L13" s="104" cm="1">
        <f t="array" ref="L13">SUMPRODUCT((TEXT($A$7:$A$148,"mmaa")=TEXT(J13,"mmaa"))*$E$7:$E$148)</f>
        <v>-77.272727272727025</v>
      </c>
      <c r="N13" s="33">
        <v>45108</v>
      </c>
      <c r="O13" s="35"/>
      <c r="P13" s="56"/>
      <c r="X13" s="14" t="s">
        <v>32</v>
      </c>
    </row>
    <row r="14" spans="1:24" ht="15.75" thickBot="1" x14ac:dyDescent="0.3">
      <c r="A14" s="84">
        <v>45249</v>
      </c>
      <c r="B14" s="85">
        <v>4.4000000000000004</v>
      </c>
      <c r="C14" s="86">
        <f t="shared" si="0"/>
        <v>66.666666666666671</v>
      </c>
      <c r="D14" s="87">
        <f t="shared" si="1"/>
        <v>-66.666666666666671</v>
      </c>
      <c r="E14" s="88">
        <f t="shared" si="2"/>
        <v>-7.5757575757575779</v>
      </c>
      <c r="I14" s="39">
        <v>8</v>
      </c>
      <c r="J14" s="33">
        <v>45505</v>
      </c>
      <c r="K14" s="35">
        <f>SUM(E98:E107)</f>
        <v>-162.12121212121224</v>
      </c>
      <c r="L14" s="104" cm="1">
        <f t="array" ref="L14">SUMPRODUCT((TEXT($A$7:$A$148,"mmaa")=TEXT(J14,"mmaa"))*$E$7:$E$148)</f>
        <v>-162.12121212121224</v>
      </c>
      <c r="N14" s="33">
        <v>45139</v>
      </c>
      <c r="O14" s="35"/>
      <c r="P14" s="56"/>
    </row>
    <row r="15" spans="1:24" x14ac:dyDescent="0.25">
      <c r="A15" s="84">
        <v>45250</v>
      </c>
      <c r="B15" s="89">
        <v>4.9000000000000004</v>
      </c>
      <c r="C15" s="86">
        <f t="shared" si="0"/>
        <v>74.242424242424249</v>
      </c>
      <c r="D15" s="87">
        <f t="shared" si="1"/>
        <v>-74.242424242424249</v>
      </c>
      <c r="E15" s="88">
        <f t="shared" si="2"/>
        <v>-7.5757575757575779</v>
      </c>
      <c r="I15" s="39">
        <v>9</v>
      </c>
      <c r="J15" s="33">
        <v>45536</v>
      </c>
      <c r="K15" s="35">
        <f>SUM(E108:E117)</f>
        <v>-100.00000000000023</v>
      </c>
      <c r="L15" s="104" cm="1">
        <f t="array" ref="L15">SUMPRODUCT((TEXT($A$7:$A$148,"mmaa")=TEXT(J15,"mmaa"))*$E$7:$E$148)</f>
        <v>-100.00000000000023</v>
      </c>
      <c r="N15" s="33">
        <v>45170</v>
      </c>
      <c r="O15" s="35"/>
      <c r="P15" s="56"/>
      <c r="X15" s="67" t="s">
        <v>38</v>
      </c>
    </row>
    <row r="16" spans="1:24" ht="15.75" thickBot="1" x14ac:dyDescent="0.3">
      <c r="A16" s="90">
        <v>45251</v>
      </c>
      <c r="B16" s="91">
        <v>5.2</v>
      </c>
      <c r="C16" s="92">
        <f t="shared" si="0"/>
        <v>78.787878787878796</v>
      </c>
      <c r="D16" s="93">
        <f t="shared" si="1"/>
        <v>-78.787878787878796</v>
      </c>
      <c r="E16" s="94">
        <f t="shared" si="2"/>
        <v>-4.5454545454545467</v>
      </c>
      <c r="I16" s="39">
        <v>10</v>
      </c>
      <c r="J16" s="33">
        <v>45566</v>
      </c>
      <c r="K16" s="35">
        <f>SUM(E118:E127)</f>
        <v>-98.484848484848499</v>
      </c>
      <c r="L16" s="104" cm="1">
        <f t="array" ref="L16">SUMPRODUCT((TEXT($A$7:$A$148,"mmaa")=TEXT(J16,"mmaa"))*$E$7:$E$148)</f>
        <v>-98.484848484848499</v>
      </c>
      <c r="N16" s="33">
        <v>45200</v>
      </c>
      <c r="O16" s="35"/>
      <c r="P16" s="56"/>
      <c r="X16" s="69" t="s">
        <v>39</v>
      </c>
    </row>
    <row r="17" spans="1:16" x14ac:dyDescent="0.25">
      <c r="A17" s="84">
        <v>45282</v>
      </c>
      <c r="B17" s="89">
        <v>5.6</v>
      </c>
      <c r="C17" s="86">
        <f t="shared" si="0"/>
        <v>84.848484848484844</v>
      </c>
      <c r="D17" s="87">
        <f t="shared" si="1"/>
        <v>-84.848484848484844</v>
      </c>
      <c r="E17" s="88">
        <f t="shared" si="2"/>
        <v>-6.0606060606060481</v>
      </c>
      <c r="I17" s="39">
        <v>11</v>
      </c>
      <c r="J17" s="33">
        <v>45597</v>
      </c>
      <c r="K17" s="35">
        <f>SUM(E128:E137)</f>
        <v>-101.51515151515127</v>
      </c>
      <c r="L17" s="104" cm="1">
        <f t="array" ref="L17">SUMPRODUCT((TEXT($A$7:$A$148,"mmaa")=TEXT(J17,"mmaa"))*$E$7:$E$148)</f>
        <v>-101.51515151515127</v>
      </c>
      <c r="N17" s="33">
        <v>45231</v>
      </c>
      <c r="O17" s="35">
        <f>SUM(E7:E16)</f>
        <v>-56.060606060606069</v>
      </c>
      <c r="P17" s="56">
        <f>SUMPRODUCT((YEAR($A$7:$A$148)=YEAR(N$6))*$E$7:$E$148)*(MONTH($A$7:$A$148)=MONTH(N17))*$E$7:$E$148</f>
        <v>0</v>
      </c>
    </row>
    <row r="18" spans="1:16" ht="15.75" thickBot="1" x14ac:dyDescent="0.3">
      <c r="A18" s="84">
        <v>45283</v>
      </c>
      <c r="B18" s="85">
        <v>6.1</v>
      </c>
      <c r="C18" s="86">
        <f t="shared" si="0"/>
        <v>92.424242424242422</v>
      </c>
      <c r="D18" s="87">
        <f t="shared" si="1"/>
        <v>-92.424242424242422</v>
      </c>
      <c r="E18" s="88">
        <f t="shared" si="2"/>
        <v>-7.5757575757575779</v>
      </c>
      <c r="I18" s="39">
        <v>12</v>
      </c>
      <c r="J18" s="34">
        <v>45627</v>
      </c>
      <c r="K18" s="36">
        <f>SUM(E138:E148)</f>
        <v>-69.696969696969745</v>
      </c>
      <c r="L18" s="104" cm="1">
        <f t="array" ref="L18">SUMPRODUCT((TEXT($A$7:$A$148,"mmaa")=TEXT(J18,"mmaa"))*$E$7:$E$148)</f>
        <v>-69.696969696969745</v>
      </c>
      <c r="N18" s="34">
        <v>45261</v>
      </c>
      <c r="O18" s="36">
        <f>SUM(E17:E26)</f>
        <v>-65.151515151515142</v>
      </c>
      <c r="P18" s="56">
        <f>SUMPRODUCT((YEAR($A$7:$A$148)=YEAR(N$6))*$E$7:$E$148)*(MONTH($A$7:$A$148)=MONTH(N18))*$E$7:$E$148</f>
        <v>0</v>
      </c>
    </row>
    <row r="19" spans="1:16" x14ac:dyDescent="0.25">
      <c r="A19" s="84">
        <v>45284</v>
      </c>
      <c r="B19" s="89">
        <v>6.6</v>
      </c>
      <c r="C19" s="86">
        <f t="shared" si="0"/>
        <v>100</v>
      </c>
      <c r="D19" s="87">
        <f t="shared" si="1"/>
        <v>-100</v>
      </c>
      <c r="E19" s="88">
        <f t="shared" si="2"/>
        <v>-7.5757575757575779</v>
      </c>
    </row>
    <row r="20" spans="1:16" x14ac:dyDescent="0.25">
      <c r="A20" s="84">
        <v>45285</v>
      </c>
      <c r="B20" s="85">
        <v>7.1</v>
      </c>
      <c r="C20" s="86">
        <f t="shared" si="0"/>
        <v>107.57575757575758</v>
      </c>
      <c r="D20" s="87">
        <f t="shared" si="1"/>
        <v>-107.57575757575758</v>
      </c>
      <c r="E20" s="88">
        <f t="shared" si="2"/>
        <v>-7.5757575757575779</v>
      </c>
    </row>
    <row r="21" spans="1:16" x14ac:dyDescent="0.25">
      <c r="A21" s="84">
        <v>45286</v>
      </c>
      <c r="B21" s="89">
        <v>7.5</v>
      </c>
      <c r="C21" s="86">
        <f t="shared" si="0"/>
        <v>113.63636363636364</v>
      </c>
      <c r="D21" s="87">
        <f t="shared" si="1"/>
        <v>-113.63636363636364</v>
      </c>
      <c r="E21" s="88">
        <f t="shared" si="2"/>
        <v>-6.0606060606060623</v>
      </c>
    </row>
    <row r="22" spans="1:16" x14ac:dyDescent="0.25">
      <c r="A22" s="84">
        <v>45287</v>
      </c>
      <c r="B22" s="85">
        <v>7.9</v>
      </c>
      <c r="C22" s="86">
        <f t="shared" si="0"/>
        <v>119.6969696969697</v>
      </c>
      <c r="D22" s="87">
        <f t="shared" si="1"/>
        <v>-119.6969696969697</v>
      </c>
      <c r="E22" s="88">
        <f t="shared" si="2"/>
        <v>-6.0606060606060623</v>
      </c>
    </row>
    <row r="23" spans="1:16" x14ac:dyDescent="0.25">
      <c r="A23" s="84">
        <v>45288</v>
      </c>
      <c r="B23" s="89">
        <v>8.1999999999999993</v>
      </c>
      <c r="C23" s="86">
        <f t="shared" si="0"/>
        <v>124.24242424242424</v>
      </c>
      <c r="D23" s="87">
        <f t="shared" si="1"/>
        <v>-124.24242424242424</v>
      </c>
      <c r="E23" s="88">
        <f t="shared" si="2"/>
        <v>-4.5454545454545325</v>
      </c>
    </row>
    <row r="24" spans="1:16" x14ac:dyDescent="0.25">
      <c r="A24" s="84">
        <v>45289</v>
      </c>
      <c r="B24" s="85">
        <v>8.6</v>
      </c>
      <c r="C24" s="86">
        <f t="shared" si="0"/>
        <v>130.30303030303031</v>
      </c>
      <c r="D24" s="87">
        <f t="shared" si="1"/>
        <v>-130.30303030303031</v>
      </c>
      <c r="E24" s="88">
        <f t="shared" si="2"/>
        <v>-6.0606060606060765</v>
      </c>
    </row>
    <row r="25" spans="1:16" x14ac:dyDescent="0.25">
      <c r="A25" s="84">
        <v>45290</v>
      </c>
      <c r="B25" s="89">
        <v>9.1</v>
      </c>
      <c r="C25" s="86">
        <f t="shared" si="0"/>
        <v>137.87878787878788</v>
      </c>
      <c r="D25" s="87">
        <f t="shared" si="1"/>
        <v>-137.87878787878788</v>
      </c>
      <c r="E25" s="88">
        <f t="shared" si="2"/>
        <v>-7.5757575757575637</v>
      </c>
    </row>
    <row r="26" spans="1:16" ht="15.75" thickBot="1" x14ac:dyDescent="0.3">
      <c r="A26" s="95">
        <v>45291</v>
      </c>
      <c r="B26" s="91">
        <v>9.5</v>
      </c>
      <c r="C26" s="96">
        <f t="shared" si="0"/>
        <v>143.93939393939394</v>
      </c>
      <c r="D26" s="97">
        <f t="shared" si="1"/>
        <v>-143.93939393939394</v>
      </c>
      <c r="E26" s="98">
        <f t="shared" si="2"/>
        <v>-6.0606060606060623</v>
      </c>
    </row>
    <row r="27" spans="1:16" x14ac:dyDescent="0.25">
      <c r="A27" s="13">
        <v>45292</v>
      </c>
      <c r="B27" s="19">
        <v>10.9</v>
      </c>
      <c r="C27" s="22">
        <f t="shared" ref="C27:C90" si="3">B27*$H$5</f>
        <v>165.15151515151516</v>
      </c>
      <c r="D27" s="54">
        <f>C27-(2*C27)</f>
        <v>-165.15151515151516</v>
      </c>
      <c r="E27" s="79">
        <f t="shared" si="2"/>
        <v>-21.212121212121218</v>
      </c>
    </row>
    <row r="28" spans="1:16" x14ac:dyDescent="0.25">
      <c r="A28" s="2">
        <v>45293</v>
      </c>
      <c r="B28" s="20">
        <v>12.3</v>
      </c>
      <c r="C28" s="22">
        <f t="shared" si="3"/>
        <v>186.36363636363637</v>
      </c>
      <c r="D28" s="25">
        <f>C28-(2*C28)</f>
        <v>-186.36363636363637</v>
      </c>
      <c r="E28" s="44">
        <f>IF(D28="",0,D28-D27)</f>
        <v>-21.212121212121218</v>
      </c>
      <c r="F28" s="17"/>
    </row>
    <row r="29" spans="1:16" x14ac:dyDescent="0.25">
      <c r="A29" s="2">
        <v>45294</v>
      </c>
      <c r="B29" s="20">
        <v>13.3</v>
      </c>
      <c r="C29" s="22">
        <f t="shared" si="3"/>
        <v>201.51515151515153</v>
      </c>
      <c r="D29" s="25">
        <f t="shared" ref="D29:D92" si="4">C29-(2*C29)</f>
        <v>-201.51515151515153</v>
      </c>
      <c r="E29" s="44">
        <f t="shared" ref="E29:E92" si="5">IF(D29="",0,D29-D28)</f>
        <v>-15.151515151515156</v>
      </c>
      <c r="F29" s="17"/>
    </row>
    <row r="30" spans="1:16" x14ac:dyDescent="0.25">
      <c r="A30" s="2">
        <v>45295</v>
      </c>
      <c r="B30" s="20">
        <v>14.3</v>
      </c>
      <c r="C30" s="22">
        <f t="shared" si="3"/>
        <v>216.66666666666669</v>
      </c>
      <c r="D30" s="25">
        <f t="shared" si="4"/>
        <v>-216.66666666666669</v>
      </c>
      <c r="E30" s="44">
        <f t="shared" si="5"/>
        <v>-15.151515151515156</v>
      </c>
      <c r="F30" s="17"/>
    </row>
    <row r="31" spans="1:16" x14ac:dyDescent="0.25">
      <c r="A31" s="2">
        <v>45296</v>
      </c>
      <c r="B31" s="20">
        <v>15.3</v>
      </c>
      <c r="C31" s="22">
        <f t="shared" si="3"/>
        <v>231.81818181818184</v>
      </c>
      <c r="D31" s="25">
        <f t="shared" si="4"/>
        <v>-231.81818181818184</v>
      </c>
      <c r="E31" s="44">
        <f t="shared" si="5"/>
        <v>-15.151515151515156</v>
      </c>
      <c r="F31" s="17"/>
    </row>
    <row r="32" spans="1:16" x14ac:dyDescent="0.25">
      <c r="A32" s="2">
        <v>45297</v>
      </c>
      <c r="B32" s="20">
        <v>16.3</v>
      </c>
      <c r="C32" s="22">
        <f t="shared" si="3"/>
        <v>246.969696969697</v>
      </c>
      <c r="D32" s="25">
        <f t="shared" si="4"/>
        <v>-246.969696969697</v>
      </c>
      <c r="E32" s="44">
        <f t="shared" si="5"/>
        <v>-15.151515151515156</v>
      </c>
      <c r="F32" s="17"/>
    </row>
    <row r="33" spans="1:6" x14ac:dyDescent="0.25">
      <c r="A33" s="2">
        <v>45298</v>
      </c>
      <c r="B33" s="20">
        <v>17.3</v>
      </c>
      <c r="C33" s="22">
        <f t="shared" si="3"/>
        <v>262.12121212121212</v>
      </c>
      <c r="D33" s="25">
        <f t="shared" si="4"/>
        <v>-262.12121212121212</v>
      </c>
      <c r="E33" s="44">
        <f t="shared" si="5"/>
        <v>-15.151515151515127</v>
      </c>
      <c r="F33" s="17"/>
    </row>
    <row r="34" spans="1:6" x14ac:dyDescent="0.25">
      <c r="A34" s="2">
        <v>45299</v>
      </c>
      <c r="B34" s="20">
        <v>18.3</v>
      </c>
      <c r="C34" s="22">
        <f t="shared" si="3"/>
        <v>277.27272727272731</v>
      </c>
      <c r="D34" s="25">
        <f t="shared" si="4"/>
        <v>-277.27272727272731</v>
      </c>
      <c r="E34" s="44">
        <f t="shared" si="5"/>
        <v>-15.151515151515184</v>
      </c>
      <c r="F34" s="17"/>
    </row>
    <row r="35" spans="1:6" x14ac:dyDescent="0.25">
      <c r="A35" s="2">
        <v>45300</v>
      </c>
      <c r="B35" s="20">
        <v>19.3</v>
      </c>
      <c r="C35" s="22">
        <f t="shared" si="3"/>
        <v>292.42424242424244</v>
      </c>
      <c r="D35" s="25">
        <f t="shared" si="4"/>
        <v>-292.42424242424244</v>
      </c>
      <c r="E35" s="44">
        <f t="shared" si="5"/>
        <v>-15.151515151515127</v>
      </c>
      <c r="F35" s="17"/>
    </row>
    <row r="36" spans="1:6" ht="15.75" thickBot="1" x14ac:dyDescent="0.3">
      <c r="A36" s="40">
        <v>45301</v>
      </c>
      <c r="B36" s="41">
        <v>20.3</v>
      </c>
      <c r="C36" s="42">
        <f t="shared" si="3"/>
        <v>307.57575757575762</v>
      </c>
      <c r="D36" s="43">
        <f t="shared" si="4"/>
        <v>-307.57575757575762</v>
      </c>
      <c r="E36" s="32">
        <f t="shared" si="5"/>
        <v>-15.151515151515184</v>
      </c>
      <c r="F36" s="17"/>
    </row>
    <row r="37" spans="1:6" x14ac:dyDescent="0.25">
      <c r="A37" s="45">
        <v>45333</v>
      </c>
      <c r="B37" s="46">
        <v>21.3</v>
      </c>
      <c r="C37" s="47">
        <f t="shared" si="3"/>
        <v>322.72727272727275</v>
      </c>
      <c r="D37" s="48">
        <f t="shared" si="4"/>
        <v>-322.72727272727275</v>
      </c>
      <c r="E37" s="44">
        <f t="shared" si="5"/>
        <v>-15.151515151515127</v>
      </c>
      <c r="F37" s="17"/>
    </row>
    <row r="38" spans="1:6" x14ac:dyDescent="0.25">
      <c r="A38" s="4">
        <v>45334</v>
      </c>
      <c r="B38" s="20">
        <v>22.3</v>
      </c>
      <c r="C38" s="22">
        <f t="shared" si="3"/>
        <v>337.87878787878793</v>
      </c>
      <c r="D38" s="25">
        <f t="shared" si="4"/>
        <v>-337.87878787878793</v>
      </c>
      <c r="E38" s="44">
        <f t="shared" si="5"/>
        <v>-15.151515151515184</v>
      </c>
      <c r="F38" s="17"/>
    </row>
    <row r="39" spans="1:6" x14ac:dyDescent="0.25">
      <c r="A39" s="4">
        <v>45335</v>
      </c>
      <c r="B39" s="20">
        <v>23.3</v>
      </c>
      <c r="C39" s="22">
        <f t="shared" si="3"/>
        <v>353.03030303030306</v>
      </c>
      <c r="D39" s="25">
        <f t="shared" si="4"/>
        <v>-353.03030303030306</v>
      </c>
      <c r="E39" s="44">
        <f t="shared" si="5"/>
        <v>-15.151515151515127</v>
      </c>
      <c r="F39" s="17"/>
    </row>
    <row r="40" spans="1:6" x14ac:dyDescent="0.25">
      <c r="A40" s="4">
        <v>45336</v>
      </c>
      <c r="B40" s="20">
        <v>24.3</v>
      </c>
      <c r="C40" s="22">
        <f t="shared" si="3"/>
        <v>368.18181818181819</v>
      </c>
      <c r="D40" s="25">
        <f t="shared" si="4"/>
        <v>-368.18181818181819</v>
      </c>
      <c r="E40" s="44">
        <f t="shared" si="5"/>
        <v>-15.151515151515127</v>
      </c>
      <c r="F40" s="17"/>
    </row>
    <row r="41" spans="1:6" x14ac:dyDescent="0.25">
      <c r="A41" s="4">
        <v>45337</v>
      </c>
      <c r="B41" s="20">
        <v>25.3</v>
      </c>
      <c r="C41" s="22">
        <f t="shared" si="3"/>
        <v>383.33333333333337</v>
      </c>
      <c r="D41" s="25">
        <f t="shared" si="4"/>
        <v>-383.33333333333337</v>
      </c>
      <c r="E41" s="44">
        <f t="shared" si="5"/>
        <v>-15.151515151515184</v>
      </c>
      <c r="F41" s="17"/>
    </row>
    <row r="42" spans="1:6" x14ac:dyDescent="0.25">
      <c r="A42" s="4">
        <v>45338</v>
      </c>
      <c r="B42" s="20">
        <v>26.3</v>
      </c>
      <c r="C42" s="22">
        <f t="shared" si="3"/>
        <v>398.4848484848485</v>
      </c>
      <c r="D42" s="25">
        <f t="shared" si="4"/>
        <v>-398.4848484848485</v>
      </c>
      <c r="E42" s="44">
        <f t="shared" si="5"/>
        <v>-15.151515151515127</v>
      </c>
      <c r="F42" s="17"/>
    </row>
    <row r="43" spans="1:6" x14ac:dyDescent="0.25">
      <c r="A43" s="4">
        <v>45339</v>
      </c>
      <c r="B43" s="20">
        <v>27.3</v>
      </c>
      <c r="C43" s="22">
        <f t="shared" si="3"/>
        <v>413.63636363636368</v>
      </c>
      <c r="D43" s="25">
        <f t="shared" si="4"/>
        <v>-413.63636363636368</v>
      </c>
      <c r="E43" s="44">
        <f t="shared" si="5"/>
        <v>-15.151515151515184</v>
      </c>
      <c r="F43" s="17"/>
    </row>
    <row r="44" spans="1:6" x14ac:dyDescent="0.25">
      <c r="A44" s="4">
        <v>45340</v>
      </c>
      <c r="B44" s="20">
        <v>28.3</v>
      </c>
      <c r="C44" s="22">
        <f t="shared" si="3"/>
        <v>428.78787878787881</v>
      </c>
      <c r="D44" s="25">
        <f t="shared" si="4"/>
        <v>-428.78787878787881</v>
      </c>
      <c r="E44" s="44">
        <f t="shared" si="5"/>
        <v>-15.151515151515127</v>
      </c>
      <c r="F44" s="17"/>
    </row>
    <row r="45" spans="1:6" x14ac:dyDescent="0.25">
      <c r="A45" s="4">
        <v>45341</v>
      </c>
      <c r="B45" s="20">
        <v>29.3</v>
      </c>
      <c r="C45" s="22">
        <f t="shared" si="3"/>
        <v>443.93939393939399</v>
      </c>
      <c r="D45" s="25">
        <f t="shared" si="4"/>
        <v>-443.93939393939399</v>
      </c>
      <c r="E45" s="44">
        <f t="shared" si="5"/>
        <v>-15.151515151515184</v>
      </c>
      <c r="F45" s="17"/>
    </row>
    <row r="46" spans="1:6" ht="15.75" thickBot="1" x14ac:dyDescent="0.3">
      <c r="A46" s="49">
        <v>45342</v>
      </c>
      <c r="B46" s="21">
        <v>30.3</v>
      </c>
      <c r="C46" s="50">
        <f t="shared" si="3"/>
        <v>459.09090909090912</v>
      </c>
      <c r="D46" s="51">
        <f t="shared" si="4"/>
        <v>-459.09090909090912</v>
      </c>
      <c r="E46" s="32">
        <f t="shared" si="5"/>
        <v>-15.151515151515127</v>
      </c>
      <c r="F46" s="17"/>
    </row>
    <row r="47" spans="1:6" x14ac:dyDescent="0.25">
      <c r="A47" s="13">
        <v>45372</v>
      </c>
      <c r="B47" s="19">
        <v>31.3</v>
      </c>
      <c r="C47" s="22">
        <f t="shared" si="3"/>
        <v>474.24242424242425</v>
      </c>
      <c r="D47" s="25">
        <f t="shared" si="4"/>
        <v>-474.24242424242425</v>
      </c>
      <c r="E47" s="44">
        <f t="shared" si="5"/>
        <v>-15.151515151515127</v>
      </c>
      <c r="F47" s="17"/>
    </row>
    <row r="48" spans="1:6" x14ac:dyDescent="0.25">
      <c r="A48" s="2">
        <v>45373</v>
      </c>
      <c r="B48" s="20">
        <v>32.299999999999997</v>
      </c>
      <c r="C48" s="22">
        <f t="shared" si="3"/>
        <v>489.39393939393938</v>
      </c>
      <c r="D48" s="25">
        <f t="shared" si="4"/>
        <v>-489.39393939393938</v>
      </c>
      <c r="E48" s="44">
        <f t="shared" si="5"/>
        <v>-15.151515151515127</v>
      </c>
      <c r="F48" s="17"/>
    </row>
    <row r="49" spans="1:6" x14ac:dyDescent="0.25">
      <c r="A49" s="2">
        <v>45374</v>
      </c>
      <c r="B49" s="20">
        <v>33.299999999999997</v>
      </c>
      <c r="C49" s="22">
        <f t="shared" si="3"/>
        <v>504.5454545454545</v>
      </c>
      <c r="D49" s="25">
        <f t="shared" si="4"/>
        <v>-504.5454545454545</v>
      </c>
      <c r="E49" s="44">
        <f t="shared" si="5"/>
        <v>-15.151515151515127</v>
      </c>
      <c r="F49" s="17"/>
    </row>
    <row r="50" spans="1:6" x14ac:dyDescent="0.25">
      <c r="A50" s="2">
        <v>45375</v>
      </c>
      <c r="B50" s="20">
        <v>34.299999999999997</v>
      </c>
      <c r="C50" s="22">
        <f t="shared" si="3"/>
        <v>519.69696969696963</v>
      </c>
      <c r="D50" s="25">
        <f t="shared" si="4"/>
        <v>-519.69696969696963</v>
      </c>
      <c r="E50" s="44">
        <f t="shared" si="5"/>
        <v>-15.151515151515127</v>
      </c>
      <c r="F50" s="17"/>
    </row>
    <row r="51" spans="1:6" x14ac:dyDescent="0.25">
      <c r="A51" s="2">
        <v>45376</v>
      </c>
      <c r="B51" s="20">
        <v>35.299999999999997</v>
      </c>
      <c r="C51" s="22">
        <f t="shared" si="3"/>
        <v>534.84848484848487</v>
      </c>
      <c r="D51" s="25">
        <f t="shared" si="4"/>
        <v>-534.84848484848487</v>
      </c>
      <c r="E51" s="44">
        <f t="shared" si="5"/>
        <v>-15.151515151515241</v>
      </c>
      <c r="F51" s="17"/>
    </row>
    <row r="52" spans="1:6" x14ac:dyDescent="0.25">
      <c r="A52" s="2">
        <v>45377</v>
      </c>
      <c r="B52" s="20">
        <v>36.299999999999997</v>
      </c>
      <c r="C52" s="22">
        <f t="shared" si="3"/>
        <v>550</v>
      </c>
      <c r="D52" s="25">
        <f t="shared" si="4"/>
        <v>-550</v>
      </c>
      <c r="E52" s="44">
        <f t="shared" si="5"/>
        <v>-15.151515151515127</v>
      </c>
      <c r="F52" s="17"/>
    </row>
    <row r="53" spans="1:6" x14ac:dyDescent="0.25">
      <c r="A53" s="2">
        <v>45378</v>
      </c>
      <c r="B53" s="20">
        <v>37.299999999999997</v>
      </c>
      <c r="C53" s="22">
        <f t="shared" si="3"/>
        <v>565.15151515151513</v>
      </c>
      <c r="D53" s="25">
        <f t="shared" si="4"/>
        <v>-565.15151515151513</v>
      </c>
      <c r="E53" s="44">
        <f t="shared" si="5"/>
        <v>-15.151515151515127</v>
      </c>
      <c r="F53" s="17"/>
    </row>
    <row r="54" spans="1:6" x14ac:dyDescent="0.25">
      <c r="A54" s="2">
        <v>45379</v>
      </c>
      <c r="B54" s="20">
        <v>38.299999999999997</v>
      </c>
      <c r="C54" s="22">
        <f t="shared" si="3"/>
        <v>580.30303030303025</v>
      </c>
      <c r="D54" s="25">
        <f t="shared" si="4"/>
        <v>-580.30303030303025</v>
      </c>
      <c r="E54" s="44">
        <f t="shared" si="5"/>
        <v>-15.151515151515127</v>
      </c>
      <c r="F54" s="17"/>
    </row>
    <row r="55" spans="1:6" x14ac:dyDescent="0.25">
      <c r="A55" s="2">
        <v>45380</v>
      </c>
      <c r="B55" s="20">
        <v>39.299999999999997</v>
      </c>
      <c r="C55" s="22">
        <f t="shared" si="3"/>
        <v>595.4545454545455</v>
      </c>
      <c r="D55" s="25">
        <f t="shared" si="4"/>
        <v>-595.4545454545455</v>
      </c>
      <c r="E55" s="44">
        <f t="shared" si="5"/>
        <v>-15.151515151515241</v>
      </c>
      <c r="F55" s="17"/>
    </row>
    <row r="56" spans="1:6" x14ac:dyDescent="0.25">
      <c r="A56" s="2">
        <v>45381</v>
      </c>
      <c r="B56" s="20">
        <v>40.299999999999997</v>
      </c>
      <c r="C56" s="22">
        <f t="shared" si="3"/>
        <v>610.60606060606062</v>
      </c>
      <c r="D56" s="25">
        <f t="shared" si="4"/>
        <v>-610.60606060606062</v>
      </c>
      <c r="E56" s="44">
        <f t="shared" si="5"/>
        <v>-15.151515151515127</v>
      </c>
      <c r="F56" s="17"/>
    </row>
    <row r="57" spans="1:6" ht="15.75" thickBot="1" x14ac:dyDescent="0.3">
      <c r="A57" s="40">
        <v>45382</v>
      </c>
      <c r="B57" s="41">
        <v>41.3</v>
      </c>
      <c r="C57" s="42">
        <f t="shared" si="3"/>
        <v>625.75757575757575</v>
      </c>
      <c r="D57" s="43">
        <f t="shared" si="4"/>
        <v>-625.75757575757575</v>
      </c>
      <c r="E57" s="32">
        <f t="shared" si="5"/>
        <v>-15.151515151515127</v>
      </c>
      <c r="F57" s="17"/>
    </row>
    <row r="58" spans="1:6" x14ac:dyDescent="0.25">
      <c r="A58" s="45">
        <v>45383</v>
      </c>
      <c r="B58" s="46">
        <v>42.3</v>
      </c>
      <c r="C58" s="47">
        <f t="shared" si="3"/>
        <v>640.90909090909088</v>
      </c>
      <c r="D58" s="48">
        <f t="shared" si="4"/>
        <v>-640.90909090909088</v>
      </c>
      <c r="E58" s="44">
        <f t="shared" si="5"/>
        <v>-15.151515151515127</v>
      </c>
      <c r="F58" s="17"/>
    </row>
    <row r="59" spans="1:6" x14ac:dyDescent="0.25">
      <c r="A59" s="4">
        <v>45384</v>
      </c>
      <c r="B59" s="20">
        <v>43.3</v>
      </c>
      <c r="C59" s="22">
        <f t="shared" si="3"/>
        <v>656.06060606060601</v>
      </c>
      <c r="D59" s="25">
        <f t="shared" si="4"/>
        <v>-656.06060606060601</v>
      </c>
      <c r="E59" s="44">
        <f t="shared" si="5"/>
        <v>-15.151515151515127</v>
      </c>
      <c r="F59" s="17"/>
    </row>
    <row r="60" spans="1:6" x14ac:dyDescent="0.25">
      <c r="A60" s="4">
        <v>45385</v>
      </c>
      <c r="B60" s="20">
        <v>44.3</v>
      </c>
      <c r="C60" s="22">
        <f t="shared" si="3"/>
        <v>671.21212121212125</v>
      </c>
      <c r="D60" s="25">
        <f t="shared" si="4"/>
        <v>-671.21212121212125</v>
      </c>
      <c r="E60" s="44">
        <f t="shared" si="5"/>
        <v>-15.151515151515241</v>
      </c>
      <c r="F60" s="17"/>
    </row>
    <row r="61" spans="1:6" x14ac:dyDescent="0.25">
      <c r="A61" s="4">
        <v>45386</v>
      </c>
      <c r="B61" s="20">
        <v>45.3</v>
      </c>
      <c r="C61" s="22">
        <f t="shared" si="3"/>
        <v>686.36363636363637</v>
      </c>
      <c r="D61" s="25">
        <f t="shared" si="4"/>
        <v>-686.36363636363637</v>
      </c>
      <c r="E61" s="44">
        <f t="shared" si="5"/>
        <v>-15.151515151515127</v>
      </c>
      <c r="F61" s="17"/>
    </row>
    <row r="62" spans="1:6" x14ac:dyDescent="0.25">
      <c r="A62" s="4">
        <v>45387</v>
      </c>
      <c r="B62" s="20">
        <v>46.3</v>
      </c>
      <c r="C62" s="22">
        <f t="shared" si="3"/>
        <v>701.5151515151515</v>
      </c>
      <c r="D62" s="25">
        <f t="shared" si="4"/>
        <v>-701.5151515151515</v>
      </c>
      <c r="E62" s="44">
        <f t="shared" si="5"/>
        <v>-15.151515151515127</v>
      </c>
      <c r="F62" s="17"/>
    </row>
    <row r="63" spans="1:6" x14ac:dyDescent="0.25">
      <c r="A63" s="4">
        <v>45388</v>
      </c>
      <c r="B63" s="20">
        <v>47.3</v>
      </c>
      <c r="C63" s="22">
        <f t="shared" si="3"/>
        <v>716.66666666666663</v>
      </c>
      <c r="D63" s="25">
        <f t="shared" si="4"/>
        <v>-716.66666666666663</v>
      </c>
      <c r="E63" s="44">
        <f t="shared" si="5"/>
        <v>-15.151515151515127</v>
      </c>
      <c r="F63" s="17"/>
    </row>
    <row r="64" spans="1:6" x14ac:dyDescent="0.25">
      <c r="A64" s="4">
        <v>45389</v>
      </c>
      <c r="B64" s="20">
        <v>48.3</v>
      </c>
      <c r="C64" s="22">
        <f t="shared" si="3"/>
        <v>731.81818181818176</v>
      </c>
      <c r="D64" s="25">
        <f t="shared" si="4"/>
        <v>-731.81818181818176</v>
      </c>
      <c r="E64" s="44">
        <f t="shared" si="5"/>
        <v>-15.151515151515127</v>
      </c>
      <c r="F64" s="17"/>
    </row>
    <row r="65" spans="1:6" x14ac:dyDescent="0.25">
      <c r="A65" s="4">
        <v>45390</v>
      </c>
      <c r="B65" s="20">
        <v>49.3</v>
      </c>
      <c r="C65" s="22">
        <f t="shared" si="3"/>
        <v>746.969696969697</v>
      </c>
      <c r="D65" s="25">
        <f t="shared" si="4"/>
        <v>-746.969696969697</v>
      </c>
      <c r="E65" s="44">
        <f t="shared" si="5"/>
        <v>-15.151515151515241</v>
      </c>
      <c r="F65" s="17"/>
    </row>
    <row r="66" spans="1:6" x14ac:dyDescent="0.25">
      <c r="A66" s="4">
        <v>45391</v>
      </c>
      <c r="B66" s="20">
        <v>50.3</v>
      </c>
      <c r="C66" s="22">
        <f t="shared" si="3"/>
        <v>762.12121212121212</v>
      </c>
      <c r="D66" s="25">
        <f t="shared" si="4"/>
        <v>-762.12121212121212</v>
      </c>
      <c r="E66" s="44">
        <f t="shared" si="5"/>
        <v>-15.151515151515127</v>
      </c>
      <c r="F66" s="17"/>
    </row>
    <row r="67" spans="1:6" ht="15.75" thickBot="1" x14ac:dyDescent="0.3">
      <c r="A67" s="49">
        <v>45392</v>
      </c>
      <c r="B67" s="21">
        <v>51.3</v>
      </c>
      <c r="C67" s="50">
        <f t="shared" si="3"/>
        <v>777.27272727272725</v>
      </c>
      <c r="D67" s="51">
        <f t="shared" si="4"/>
        <v>-777.27272727272725</v>
      </c>
      <c r="E67" s="32">
        <f t="shared" si="5"/>
        <v>-15.151515151515127</v>
      </c>
      <c r="F67" s="17"/>
    </row>
    <row r="68" spans="1:6" x14ac:dyDescent="0.25">
      <c r="A68" s="13">
        <v>45423</v>
      </c>
      <c r="B68" s="19">
        <v>52.3</v>
      </c>
      <c r="C68" s="22">
        <f t="shared" si="3"/>
        <v>792.42424242424238</v>
      </c>
      <c r="D68" s="25">
        <f t="shared" si="4"/>
        <v>-792.42424242424238</v>
      </c>
      <c r="E68" s="44">
        <f t="shared" si="5"/>
        <v>-15.151515151515127</v>
      </c>
      <c r="F68" s="17"/>
    </row>
    <row r="69" spans="1:6" x14ac:dyDescent="0.25">
      <c r="A69" s="2">
        <v>45424</v>
      </c>
      <c r="B69" s="20">
        <v>53.3</v>
      </c>
      <c r="C69" s="22">
        <f t="shared" si="3"/>
        <v>807.57575757575762</v>
      </c>
      <c r="D69" s="25">
        <f t="shared" si="4"/>
        <v>-807.57575757575762</v>
      </c>
      <c r="E69" s="44">
        <f t="shared" si="5"/>
        <v>-15.151515151515241</v>
      </c>
      <c r="F69" s="17"/>
    </row>
    <row r="70" spans="1:6" x14ac:dyDescent="0.25">
      <c r="A70" s="2">
        <v>45425</v>
      </c>
      <c r="B70" s="20">
        <v>54.3</v>
      </c>
      <c r="C70" s="22">
        <f t="shared" si="3"/>
        <v>822.72727272727275</v>
      </c>
      <c r="D70" s="25">
        <f t="shared" si="4"/>
        <v>-822.72727272727275</v>
      </c>
      <c r="E70" s="44">
        <f t="shared" si="5"/>
        <v>-15.151515151515127</v>
      </c>
      <c r="F70" s="17"/>
    </row>
    <row r="71" spans="1:6" x14ac:dyDescent="0.25">
      <c r="A71" s="2">
        <v>45426</v>
      </c>
      <c r="B71" s="20">
        <v>55.3</v>
      </c>
      <c r="C71" s="22">
        <f t="shared" si="3"/>
        <v>837.87878787878788</v>
      </c>
      <c r="D71" s="25">
        <f t="shared" si="4"/>
        <v>-837.87878787878788</v>
      </c>
      <c r="E71" s="44">
        <f t="shared" si="5"/>
        <v>-15.151515151515127</v>
      </c>
      <c r="F71" s="17"/>
    </row>
    <row r="72" spans="1:6" x14ac:dyDescent="0.25">
      <c r="A72" s="2">
        <v>45427</v>
      </c>
      <c r="B72" s="20">
        <v>56.3</v>
      </c>
      <c r="C72" s="22">
        <f t="shared" si="3"/>
        <v>853.030303030303</v>
      </c>
      <c r="D72" s="25">
        <f t="shared" si="4"/>
        <v>-853.030303030303</v>
      </c>
      <c r="E72" s="44">
        <f t="shared" si="5"/>
        <v>-15.151515151515127</v>
      </c>
      <c r="F72" s="17"/>
    </row>
    <row r="73" spans="1:6" x14ac:dyDescent="0.25">
      <c r="A73" s="2">
        <v>45428</v>
      </c>
      <c r="B73" s="20">
        <v>57.3</v>
      </c>
      <c r="C73" s="22">
        <f t="shared" si="3"/>
        <v>868.18181818181813</v>
      </c>
      <c r="D73" s="25">
        <f t="shared" si="4"/>
        <v>-868.18181818181813</v>
      </c>
      <c r="E73" s="44">
        <f t="shared" si="5"/>
        <v>-15.151515151515127</v>
      </c>
      <c r="F73" s="17"/>
    </row>
    <row r="74" spans="1:6" x14ac:dyDescent="0.25">
      <c r="A74" s="2">
        <v>45429</v>
      </c>
      <c r="B74" s="20">
        <v>58.3</v>
      </c>
      <c r="C74" s="22">
        <f t="shared" si="3"/>
        <v>883.33333333333337</v>
      </c>
      <c r="D74" s="25">
        <f t="shared" si="4"/>
        <v>-883.33333333333337</v>
      </c>
      <c r="E74" s="44">
        <f t="shared" si="5"/>
        <v>-15.151515151515241</v>
      </c>
      <c r="F74" s="17"/>
    </row>
    <row r="75" spans="1:6" x14ac:dyDescent="0.25">
      <c r="A75" s="2">
        <v>45430</v>
      </c>
      <c r="B75" s="20">
        <v>59.3</v>
      </c>
      <c r="C75" s="22">
        <f t="shared" si="3"/>
        <v>898.4848484848485</v>
      </c>
      <c r="D75" s="25">
        <f t="shared" si="4"/>
        <v>-898.4848484848485</v>
      </c>
      <c r="E75" s="44">
        <f t="shared" si="5"/>
        <v>-15.151515151515127</v>
      </c>
      <c r="F75" s="17"/>
    </row>
    <row r="76" spans="1:6" x14ac:dyDescent="0.25">
      <c r="A76" s="2">
        <v>45431</v>
      </c>
      <c r="B76" s="20">
        <v>60.3</v>
      </c>
      <c r="C76" s="22">
        <f t="shared" si="3"/>
        <v>913.63636363636363</v>
      </c>
      <c r="D76" s="25">
        <f t="shared" si="4"/>
        <v>-913.63636363636363</v>
      </c>
      <c r="E76" s="44">
        <f t="shared" si="5"/>
        <v>-15.151515151515127</v>
      </c>
      <c r="F76" s="17"/>
    </row>
    <row r="77" spans="1:6" ht="15.75" thickBot="1" x14ac:dyDescent="0.3">
      <c r="A77" s="40">
        <v>45432</v>
      </c>
      <c r="B77" s="41">
        <v>61.3</v>
      </c>
      <c r="C77" s="42">
        <f t="shared" si="3"/>
        <v>928.78787878787875</v>
      </c>
      <c r="D77" s="43">
        <f t="shared" si="4"/>
        <v>-928.78787878787875</v>
      </c>
      <c r="E77" s="32">
        <f t="shared" si="5"/>
        <v>-15.151515151515127</v>
      </c>
      <c r="F77" s="17"/>
    </row>
    <row r="78" spans="1:6" x14ac:dyDescent="0.25">
      <c r="A78" s="45">
        <v>45464</v>
      </c>
      <c r="B78" s="46">
        <v>62.3</v>
      </c>
      <c r="C78" s="47">
        <f t="shared" si="3"/>
        <v>943.93939393939399</v>
      </c>
      <c r="D78" s="48">
        <f t="shared" si="4"/>
        <v>-943.93939393939399</v>
      </c>
      <c r="E78" s="44">
        <f t="shared" si="5"/>
        <v>-15.151515151515241</v>
      </c>
      <c r="F78" s="17"/>
    </row>
    <row r="79" spans="1:6" x14ac:dyDescent="0.25">
      <c r="A79" s="4">
        <v>45465</v>
      </c>
      <c r="B79" s="20">
        <v>63.3</v>
      </c>
      <c r="C79" s="22">
        <f t="shared" si="3"/>
        <v>959.09090909090912</v>
      </c>
      <c r="D79" s="25">
        <f t="shared" si="4"/>
        <v>-959.09090909090912</v>
      </c>
      <c r="E79" s="44">
        <f t="shared" si="5"/>
        <v>-15.151515151515127</v>
      </c>
      <c r="F79" s="17"/>
    </row>
    <row r="80" spans="1:6" x14ac:dyDescent="0.25">
      <c r="A80" s="4">
        <v>45466</v>
      </c>
      <c r="B80" s="20">
        <v>64.3</v>
      </c>
      <c r="C80" s="22">
        <f t="shared" si="3"/>
        <v>974.24242424242425</v>
      </c>
      <c r="D80" s="25">
        <f t="shared" si="4"/>
        <v>-974.24242424242425</v>
      </c>
      <c r="E80" s="44">
        <f t="shared" si="5"/>
        <v>-15.151515151515127</v>
      </c>
      <c r="F80" s="17"/>
    </row>
    <row r="81" spans="1:6" x14ac:dyDescent="0.25">
      <c r="A81" s="4">
        <v>45467</v>
      </c>
      <c r="B81" s="20">
        <v>64.900000000000006</v>
      </c>
      <c r="C81" s="22">
        <f t="shared" si="3"/>
        <v>983.33333333333348</v>
      </c>
      <c r="D81" s="25">
        <f t="shared" si="4"/>
        <v>-983.33333333333348</v>
      </c>
      <c r="E81" s="44">
        <f t="shared" si="5"/>
        <v>-9.0909090909092356</v>
      </c>
      <c r="F81" s="17"/>
    </row>
    <row r="82" spans="1:6" x14ac:dyDescent="0.25">
      <c r="A82" s="4">
        <v>45468</v>
      </c>
      <c r="B82" s="20">
        <v>65.599999999999994</v>
      </c>
      <c r="C82" s="22">
        <f t="shared" si="3"/>
        <v>993.93939393939388</v>
      </c>
      <c r="D82" s="25">
        <f t="shared" si="4"/>
        <v>-993.93939393939388</v>
      </c>
      <c r="E82" s="44">
        <f t="shared" si="5"/>
        <v>-10.606060606060396</v>
      </c>
      <c r="F82" s="17"/>
    </row>
    <row r="83" spans="1:6" x14ac:dyDescent="0.25">
      <c r="A83" s="4">
        <v>45469</v>
      </c>
      <c r="B83" s="20">
        <v>66.5</v>
      </c>
      <c r="C83" s="22">
        <f t="shared" si="3"/>
        <v>1007.5757575757576</v>
      </c>
      <c r="D83" s="25">
        <f t="shared" si="4"/>
        <v>-1007.5757575757576</v>
      </c>
      <c r="E83" s="44">
        <f t="shared" si="5"/>
        <v>-13.63636363636374</v>
      </c>
      <c r="F83" s="17"/>
    </row>
    <row r="84" spans="1:6" x14ac:dyDescent="0.25">
      <c r="A84" s="4">
        <v>45470</v>
      </c>
      <c r="B84" s="20">
        <v>67.2</v>
      </c>
      <c r="C84" s="22">
        <f t="shared" si="3"/>
        <v>1018.1818181818182</v>
      </c>
      <c r="D84" s="25">
        <f t="shared" si="4"/>
        <v>-1018.1818181818182</v>
      </c>
      <c r="E84" s="44">
        <f t="shared" si="5"/>
        <v>-10.606060606060623</v>
      </c>
      <c r="F84" s="17"/>
    </row>
    <row r="85" spans="1:6" x14ac:dyDescent="0.25">
      <c r="A85" s="4">
        <v>45471</v>
      </c>
      <c r="B85" s="20">
        <v>67.5</v>
      </c>
      <c r="C85" s="22">
        <f t="shared" si="3"/>
        <v>1022.7272727272727</v>
      </c>
      <c r="D85" s="25">
        <f t="shared" si="4"/>
        <v>-1022.7272727272727</v>
      </c>
      <c r="E85" s="44">
        <f t="shared" si="5"/>
        <v>-4.5454545454545041</v>
      </c>
      <c r="F85" s="17"/>
    </row>
    <row r="86" spans="1:6" x14ac:dyDescent="0.25">
      <c r="A86" s="4">
        <v>45472</v>
      </c>
      <c r="B86" s="20">
        <v>68</v>
      </c>
      <c r="C86" s="22">
        <f t="shared" si="3"/>
        <v>1030.3030303030303</v>
      </c>
      <c r="D86" s="25">
        <f t="shared" si="4"/>
        <v>-1030.3030303030303</v>
      </c>
      <c r="E86" s="44">
        <f t="shared" si="5"/>
        <v>-7.5757575757575069</v>
      </c>
      <c r="F86" s="17"/>
    </row>
    <row r="87" spans="1:6" ht="15.75" thickBot="1" x14ac:dyDescent="0.3">
      <c r="A87" s="49">
        <v>45473</v>
      </c>
      <c r="B87" s="21">
        <v>68.5</v>
      </c>
      <c r="C87" s="50">
        <f t="shared" si="3"/>
        <v>1037.878787878788</v>
      </c>
      <c r="D87" s="51">
        <f t="shared" si="4"/>
        <v>-1037.878787878788</v>
      </c>
      <c r="E87" s="32">
        <f t="shared" si="5"/>
        <v>-7.5757575757577342</v>
      </c>
      <c r="F87" s="17"/>
    </row>
    <row r="88" spans="1:6" x14ac:dyDescent="0.25">
      <c r="A88" s="13">
        <v>45474</v>
      </c>
      <c r="B88" s="19">
        <v>69</v>
      </c>
      <c r="C88" s="22">
        <f t="shared" si="3"/>
        <v>1045.4545454545455</v>
      </c>
      <c r="D88" s="25">
        <f t="shared" si="4"/>
        <v>-1045.4545454545455</v>
      </c>
      <c r="E88" s="44">
        <f t="shared" si="5"/>
        <v>-7.5757575757575069</v>
      </c>
      <c r="F88" s="17"/>
    </row>
    <row r="89" spans="1:6" x14ac:dyDescent="0.25">
      <c r="A89" s="2">
        <v>45475</v>
      </c>
      <c r="B89" s="20">
        <v>69.5</v>
      </c>
      <c r="C89" s="22">
        <f t="shared" si="3"/>
        <v>1053.030303030303</v>
      </c>
      <c r="D89" s="25">
        <f t="shared" si="4"/>
        <v>-1053.030303030303</v>
      </c>
      <c r="E89" s="44">
        <f t="shared" si="5"/>
        <v>-7.5757575757575069</v>
      </c>
      <c r="F89" s="17"/>
    </row>
    <row r="90" spans="1:6" x14ac:dyDescent="0.25">
      <c r="A90" s="2">
        <v>45476</v>
      </c>
      <c r="B90" s="20">
        <v>70</v>
      </c>
      <c r="C90" s="22">
        <f t="shared" si="3"/>
        <v>1060.6060606060607</v>
      </c>
      <c r="D90" s="25">
        <f t="shared" si="4"/>
        <v>-1060.6060606060607</v>
      </c>
      <c r="E90" s="44">
        <f t="shared" si="5"/>
        <v>-7.5757575757577342</v>
      </c>
      <c r="F90" s="17"/>
    </row>
    <row r="91" spans="1:6" x14ac:dyDescent="0.25">
      <c r="A91" s="2">
        <v>45477</v>
      </c>
      <c r="B91" s="20">
        <v>70.5</v>
      </c>
      <c r="C91" s="22">
        <f t="shared" ref="C91:C137" si="6">B91*$H$5</f>
        <v>1068.1818181818182</v>
      </c>
      <c r="D91" s="25">
        <f t="shared" si="4"/>
        <v>-1068.1818181818182</v>
      </c>
      <c r="E91" s="44">
        <f t="shared" si="5"/>
        <v>-7.5757575757575069</v>
      </c>
      <c r="F91" s="17"/>
    </row>
    <row r="92" spans="1:6" x14ac:dyDescent="0.25">
      <c r="A92" s="2">
        <v>45478</v>
      </c>
      <c r="B92" s="20">
        <v>71</v>
      </c>
      <c r="C92" s="22">
        <f t="shared" si="6"/>
        <v>1075.7575757575758</v>
      </c>
      <c r="D92" s="25">
        <f t="shared" si="4"/>
        <v>-1075.7575757575758</v>
      </c>
      <c r="E92" s="44">
        <f t="shared" si="5"/>
        <v>-7.5757575757575069</v>
      </c>
      <c r="F92" s="17"/>
    </row>
    <row r="93" spans="1:6" x14ac:dyDescent="0.25">
      <c r="A93" s="2">
        <v>45479</v>
      </c>
      <c r="B93" s="20">
        <v>71.599999999999994</v>
      </c>
      <c r="C93" s="22">
        <f t="shared" si="6"/>
        <v>1084.8484848484848</v>
      </c>
      <c r="D93" s="25">
        <f t="shared" ref="D93:D137" si="7">C93-(2*C93)</f>
        <v>-1084.8484848484848</v>
      </c>
      <c r="E93" s="44">
        <f t="shared" ref="E93:E148" si="8">IF(D93="",0,D93-D92)</f>
        <v>-9.0909090909090082</v>
      </c>
      <c r="F93" s="17"/>
    </row>
    <row r="94" spans="1:6" x14ac:dyDescent="0.25">
      <c r="A94" s="2">
        <v>45480</v>
      </c>
      <c r="B94" s="20">
        <v>72.099999999999994</v>
      </c>
      <c r="C94" s="22">
        <f t="shared" si="6"/>
        <v>1092.4242424242425</v>
      </c>
      <c r="D94" s="25">
        <f t="shared" si="7"/>
        <v>-1092.4242424242425</v>
      </c>
      <c r="E94" s="44">
        <f t="shared" si="8"/>
        <v>-7.5757575757577342</v>
      </c>
      <c r="F94" s="17"/>
    </row>
    <row r="95" spans="1:6" x14ac:dyDescent="0.25">
      <c r="A95" s="2">
        <v>45481</v>
      </c>
      <c r="B95" s="20">
        <v>72.599999999999994</v>
      </c>
      <c r="C95" s="22">
        <f t="shared" si="6"/>
        <v>1100</v>
      </c>
      <c r="D95" s="25">
        <f t="shared" si="7"/>
        <v>-1100</v>
      </c>
      <c r="E95" s="44">
        <f t="shared" si="8"/>
        <v>-7.5757575757575069</v>
      </c>
      <c r="F95" s="17"/>
    </row>
    <row r="96" spans="1:6" x14ac:dyDescent="0.25">
      <c r="A96" s="2">
        <v>45482</v>
      </c>
      <c r="B96" s="20">
        <v>73.099999999999994</v>
      </c>
      <c r="C96" s="22">
        <f t="shared" si="6"/>
        <v>1107.5757575757575</v>
      </c>
      <c r="D96" s="25">
        <f t="shared" si="7"/>
        <v>-1107.5757575757575</v>
      </c>
      <c r="E96" s="44">
        <f t="shared" si="8"/>
        <v>-7.5757575757575069</v>
      </c>
      <c r="F96" s="17"/>
    </row>
    <row r="97" spans="1:6" ht="15.75" thickBot="1" x14ac:dyDescent="0.3">
      <c r="A97" s="40">
        <v>45483</v>
      </c>
      <c r="B97" s="41">
        <v>73.599999999999994</v>
      </c>
      <c r="C97" s="42">
        <f t="shared" si="6"/>
        <v>1115.151515151515</v>
      </c>
      <c r="D97" s="43">
        <f t="shared" si="7"/>
        <v>-1115.151515151515</v>
      </c>
      <c r="E97" s="32">
        <f t="shared" si="8"/>
        <v>-7.5757575757575069</v>
      </c>
      <c r="F97" s="17"/>
    </row>
    <row r="98" spans="1:6" x14ac:dyDescent="0.25">
      <c r="A98" s="45">
        <v>45515</v>
      </c>
      <c r="B98" s="46">
        <v>74.099999999999994</v>
      </c>
      <c r="C98" s="47">
        <f t="shared" si="6"/>
        <v>1122.7272727272727</v>
      </c>
      <c r="D98" s="48">
        <f t="shared" si="7"/>
        <v>-1122.7272727272727</v>
      </c>
      <c r="E98" s="44">
        <f t="shared" si="8"/>
        <v>-7.5757575757577342</v>
      </c>
      <c r="F98" s="17"/>
    </row>
    <row r="99" spans="1:6" x14ac:dyDescent="0.25">
      <c r="A99" s="4">
        <v>45516</v>
      </c>
      <c r="B99" s="20">
        <v>74.599999999999994</v>
      </c>
      <c r="C99" s="22">
        <f t="shared" si="6"/>
        <v>1130.3030303030303</v>
      </c>
      <c r="D99" s="25">
        <f t="shared" si="7"/>
        <v>-1130.3030303030303</v>
      </c>
      <c r="E99" s="44">
        <f t="shared" si="8"/>
        <v>-7.5757575757575069</v>
      </c>
      <c r="F99" s="17"/>
    </row>
    <row r="100" spans="1:6" x14ac:dyDescent="0.25">
      <c r="A100" s="4">
        <v>45517</v>
      </c>
      <c r="B100" s="20">
        <v>75.099999999999994</v>
      </c>
      <c r="C100" s="22">
        <f t="shared" si="6"/>
        <v>1137.8787878787878</v>
      </c>
      <c r="D100" s="25">
        <f t="shared" si="7"/>
        <v>-1137.8787878787878</v>
      </c>
      <c r="E100" s="44">
        <f t="shared" si="8"/>
        <v>-7.5757575757575069</v>
      </c>
      <c r="F100" s="17"/>
    </row>
    <row r="101" spans="1:6" x14ac:dyDescent="0.25">
      <c r="A101" s="4">
        <v>45518</v>
      </c>
      <c r="B101" s="20">
        <v>75.599999999999994</v>
      </c>
      <c r="C101" s="22">
        <f t="shared" si="6"/>
        <v>1145.4545454545455</v>
      </c>
      <c r="D101" s="25">
        <f t="shared" si="7"/>
        <v>-1145.4545454545455</v>
      </c>
      <c r="E101" s="44">
        <f t="shared" si="8"/>
        <v>-7.5757575757577342</v>
      </c>
      <c r="F101" s="17"/>
    </row>
    <row r="102" spans="1:6" x14ac:dyDescent="0.25">
      <c r="A102" s="4">
        <v>45519</v>
      </c>
      <c r="B102" s="20">
        <v>76.099999999999994</v>
      </c>
      <c r="C102" s="22">
        <f t="shared" si="6"/>
        <v>1153.030303030303</v>
      </c>
      <c r="D102" s="25">
        <f t="shared" si="7"/>
        <v>-1153.030303030303</v>
      </c>
      <c r="E102" s="44">
        <f t="shared" si="8"/>
        <v>-7.5757575757575069</v>
      </c>
      <c r="F102" s="17"/>
    </row>
    <row r="103" spans="1:6" x14ac:dyDescent="0.25">
      <c r="A103" s="4">
        <v>45520</v>
      </c>
      <c r="B103" s="20">
        <v>76.599999999999994</v>
      </c>
      <c r="C103" s="22">
        <f t="shared" si="6"/>
        <v>1160.6060606060605</v>
      </c>
      <c r="D103" s="25">
        <f t="shared" si="7"/>
        <v>-1160.6060606060605</v>
      </c>
      <c r="E103" s="44">
        <f t="shared" si="8"/>
        <v>-7.5757575757575069</v>
      </c>
      <c r="F103" s="17"/>
    </row>
    <row r="104" spans="1:6" x14ac:dyDescent="0.25">
      <c r="A104" s="4">
        <v>45521</v>
      </c>
      <c r="B104" s="20">
        <v>77.099999999999994</v>
      </c>
      <c r="C104" s="22">
        <f t="shared" si="6"/>
        <v>1168.1818181818182</v>
      </c>
      <c r="D104" s="25">
        <f t="shared" si="7"/>
        <v>-1168.1818181818182</v>
      </c>
      <c r="E104" s="44">
        <f t="shared" si="8"/>
        <v>-7.5757575757577342</v>
      </c>
      <c r="F104" s="17"/>
    </row>
    <row r="105" spans="1:6" x14ac:dyDescent="0.25">
      <c r="A105" s="4">
        <v>45522</v>
      </c>
      <c r="B105" s="20">
        <v>77.599999999999994</v>
      </c>
      <c r="C105" s="22">
        <f t="shared" si="6"/>
        <v>1175.7575757575758</v>
      </c>
      <c r="D105" s="25">
        <f t="shared" si="7"/>
        <v>-1175.7575757575758</v>
      </c>
      <c r="E105" s="44">
        <f t="shared" si="8"/>
        <v>-7.5757575757575069</v>
      </c>
      <c r="F105" s="17"/>
    </row>
    <row r="106" spans="1:6" x14ac:dyDescent="0.25">
      <c r="A106" s="4">
        <v>45523</v>
      </c>
      <c r="B106" s="20">
        <v>78.099999999999994</v>
      </c>
      <c r="C106" s="22">
        <f t="shared" si="6"/>
        <v>1183.3333333333333</v>
      </c>
      <c r="D106" s="25">
        <f t="shared" si="7"/>
        <v>-1183.3333333333333</v>
      </c>
      <c r="E106" s="44">
        <f t="shared" si="8"/>
        <v>-7.5757575757575069</v>
      </c>
      <c r="F106" s="17"/>
    </row>
    <row r="107" spans="1:6" ht="15.75" thickBot="1" x14ac:dyDescent="0.3">
      <c r="A107" s="49">
        <v>45524</v>
      </c>
      <c r="B107" s="21">
        <v>84.3</v>
      </c>
      <c r="C107" s="50">
        <f t="shared" si="6"/>
        <v>1277.2727272727273</v>
      </c>
      <c r="D107" s="51">
        <f t="shared" si="7"/>
        <v>-1277.2727272727273</v>
      </c>
      <c r="E107" s="32">
        <f t="shared" si="8"/>
        <v>-93.939393939393995</v>
      </c>
      <c r="F107" s="17"/>
    </row>
    <row r="108" spans="1:6" x14ac:dyDescent="0.25">
      <c r="A108" s="13">
        <v>45556</v>
      </c>
      <c r="B108" s="19">
        <v>84.9</v>
      </c>
      <c r="C108" s="22">
        <f t="shared" si="6"/>
        <v>1286.3636363636365</v>
      </c>
      <c r="D108" s="25">
        <f t="shared" si="7"/>
        <v>-1286.3636363636365</v>
      </c>
      <c r="E108" s="44">
        <f t="shared" si="8"/>
        <v>-9.0909090909092356</v>
      </c>
      <c r="F108" s="17"/>
    </row>
    <row r="109" spans="1:6" x14ac:dyDescent="0.25">
      <c r="A109" s="2">
        <v>45557</v>
      </c>
      <c r="B109" s="20">
        <v>85.6</v>
      </c>
      <c r="C109" s="22">
        <f t="shared" si="6"/>
        <v>1296.969696969697</v>
      </c>
      <c r="D109" s="25">
        <f t="shared" si="7"/>
        <v>-1296.969696969697</v>
      </c>
      <c r="E109" s="44">
        <f t="shared" si="8"/>
        <v>-10.60606060606051</v>
      </c>
      <c r="F109" s="17"/>
    </row>
    <row r="110" spans="1:6" x14ac:dyDescent="0.25">
      <c r="A110" s="2">
        <v>45558</v>
      </c>
      <c r="B110" s="20">
        <v>86.3</v>
      </c>
      <c r="C110" s="22">
        <f t="shared" si="6"/>
        <v>1307.5757575757575</v>
      </c>
      <c r="D110" s="25">
        <f t="shared" si="7"/>
        <v>-1307.5757575757575</v>
      </c>
      <c r="E110" s="44">
        <f t="shared" si="8"/>
        <v>-10.60606060606051</v>
      </c>
      <c r="F110" s="17"/>
    </row>
    <row r="111" spans="1:6" x14ac:dyDescent="0.25">
      <c r="A111" s="2">
        <v>45559</v>
      </c>
      <c r="B111" s="20">
        <v>86.9</v>
      </c>
      <c r="C111" s="22">
        <f t="shared" si="6"/>
        <v>1316.6666666666667</v>
      </c>
      <c r="D111" s="25">
        <f t="shared" si="7"/>
        <v>-1316.6666666666667</v>
      </c>
      <c r="E111" s="44">
        <f t="shared" si="8"/>
        <v>-9.0909090909092356</v>
      </c>
      <c r="F111" s="17"/>
    </row>
    <row r="112" spans="1:6" x14ac:dyDescent="0.25">
      <c r="A112" s="2">
        <v>45560</v>
      </c>
      <c r="B112" s="20">
        <v>87.6</v>
      </c>
      <c r="C112" s="22">
        <f t="shared" si="6"/>
        <v>1327.2727272727273</v>
      </c>
      <c r="D112" s="25">
        <f t="shared" si="7"/>
        <v>-1327.2727272727273</v>
      </c>
      <c r="E112" s="44">
        <f t="shared" si="8"/>
        <v>-10.60606060606051</v>
      </c>
      <c r="F112" s="17"/>
    </row>
    <row r="113" spans="1:6" x14ac:dyDescent="0.25">
      <c r="A113" s="2">
        <v>45561</v>
      </c>
      <c r="B113" s="20">
        <v>88.2</v>
      </c>
      <c r="C113" s="22">
        <f t="shared" si="6"/>
        <v>1336.3636363636365</v>
      </c>
      <c r="D113" s="25">
        <f t="shared" si="7"/>
        <v>-1336.3636363636365</v>
      </c>
      <c r="E113" s="44">
        <f t="shared" si="8"/>
        <v>-9.0909090909092356</v>
      </c>
      <c r="F113" s="17"/>
    </row>
    <row r="114" spans="1:6" x14ac:dyDescent="0.25">
      <c r="A114" s="2">
        <v>45562</v>
      </c>
      <c r="B114" s="20">
        <v>88.9</v>
      </c>
      <c r="C114" s="22">
        <f t="shared" si="6"/>
        <v>1346.9696969696972</v>
      </c>
      <c r="D114" s="25">
        <f t="shared" si="7"/>
        <v>-1346.9696969696972</v>
      </c>
      <c r="E114" s="44">
        <f t="shared" si="8"/>
        <v>-10.606060606060737</v>
      </c>
      <c r="F114" s="17"/>
    </row>
    <row r="115" spans="1:6" x14ac:dyDescent="0.25">
      <c r="A115" s="2">
        <v>45563</v>
      </c>
      <c r="B115" s="20">
        <v>89.5</v>
      </c>
      <c r="C115" s="22">
        <f t="shared" si="6"/>
        <v>1356.0606060606062</v>
      </c>
      <c r="D115" s="25">
        <f t="shared" si="7"/>
        <v>-1356.0606060606062</v>
      </c>
      <c r="E115" s="44">
        <f t="shared" si="8"/>
        <v>-9.0909090909090082</v>
      </c>
      <c r="F115" s="17"/>
    </row>
    <row r="116" spans="1:6" x14ac:dyDescent="0.25">
      <c r="A116" s="2">
        <v>45564</v>
      </c>
      <c r="B116" s="20">
        <v>90.2</v>
      </c>
      <c r="C116" s="22">
        <f t="shared" si="6"/>
        <v>1366.6666666666667</v>
      </c>
      <c r="D116" s="25">
        <f t="shared" si="7"/>
        <v>-1366.6666666666667</v>
      </c>
      <c r="E116" s="44">
        <f t="shared" si="8"/>
        <v>-10.60606060606051</v>
      </c>
      <c r="F116" s="17"/>
    </row>
    <row r="117" spans="1:6" ht="15.75" thickBot="1" x14ac:dyDescent="0.3">
      <c r="A117" s="40">
        <v>45565</v>
      </c>
      <c r="B117" s="41">
        <v>90.9</v>
      </c>
      <c r="C117" s="42">
        <f t="shared" si="6"/>
        <v>1377.2727272727275</v>
      </c>
      <c r="D117" s="43">
        <f t="shared" si="7"/>
        <v>-1377.2727272727275</v>
      </c>
      <c r="E117" s="44">
        <f t="shared" si="8"/>
        <v>-10.606060606060737</v>
      </c>
      <c r="F117" s="17"/>
    </row>
    <row r="118" spans="1:6" x14ac:dyDescent="0.25">
      <c r="A118" s="45">
        <v>45566</v>
      </c>
      <c r="B118" s="46">
        <v>91.5</v>
      </c>
      <c r="C118" s="47">
        <f t="shared" si="6"/>
        <v>1386.3636363636365</v>
      </c>
      <c r="D118" s="48">
        <f t="shared" si="7"/>
        <v>-1386.3636363636365</v>
      </c>
      <c r="E118" s="44">
        <f t="shared" si="8"/>
        <v>-9.0909090909090082</v>
      </c>
      <c r="F118" s="17"/>
    </row>
    <row r="119" spans="1:6" x14ac:dyDescent="0.25">
      <c r="A119" s="4">
        <v>45567</v>
      </c>
      <c r="B119" s="20">
        <v>92.2</v>
      </c>
      <c r="C119" s="22">
        <f t="shared" si="6"/>
        <v>1396.969696969697</v>
      </c>
      <c r="D119" s="25">
        <f t="shared" si="7"/>
        <v>-1396.969696969697</v>
      </c>
      <c r="E119" s="44">
        <f t="shared" si="8"/>
        <v>-10.60606060606051</v>
      </c>
      <c r="F119" s="17"/>
    </row>
    <row r="120" spans="1:6" x14ac:dyDescent="0.25">
      <c r="A120" s="4">
        <v>45568</v>
      </c>
      <c r="B120" s="20">
        <v>92.8</v>
      </c>
      <c r="C120" s="22">
        <f t="shared" si="6"/>
        <v>1406.060606060606</v>
      </c>
      <c r="D120" s="25">
        <f t="shared" si="7"/>
        <v>-1406.060606060606</v>
      </c>
      <c r="E120" s="44">
        <f t="shared" si="8"/>
        <v>-9.0909090909090082</v>
      </c>
      <c r="F120" s="17"/>
    </row>
    <row r="121" spans="1:6" x14ac:dyDescent="0.25">
      <c r="A121" s="4">
        <v>45569</v>
      </c>
      <c r="B121" s="20">
        <v>93.5</v>
      </c>
      <c r="C121" s="22">
        <f t="shared" si="6"/>
        <v>1416.6666666666667</v>
      </c>
      <c r="D121" s="25">
        <f t="shared" si="7"/>
        <v>-1416.6666666666667</v>
      </c>
      <c r="E121" s="44">
        <f t="shared" si="8"/>
        <v>-10.606060606060737</v>
      </c>
      <c r="F121" s="17"/>
    </row>
    <row r="122" spans="1:6" x14ac:dyDescent="0.25">
      <c r="A122" s="4">
        <v>45570</v>
      </c>
      <c r="B122" s="20">
        <v>94.1</v>
      </c>
      <c r="C122" s="22">
        <f t="shared" si="6"/>
        <v>1425.7575757575758</v>
      </c>
      <c r="D122" s="25">
        <f t="shared" si="7"/>
        <v>-1425.7575757575758</v>
      </c>
      <c r="E122" s="44">
        <f t="shared" si="8"/>
        <v>-9.0909090909090082</v>
      </c>
      <c r="F122" s="17"/>
    </row>
    <row r="123" spans="1:6" x14ac:dyDescent="0.25">
      <c r="A123" s="4">
        <v>45571</v>
      </c>
      <c r="B123" s="20">
        <v>94.8</v>
      </c>
      <c r="C123" s="22">
        <f t="shared" si="6"/>
        <v>1436.3636363636365</v>
      </c>
      <c r="D123" s="25">
        <f t="shared" si="7"/>
        <v>-1436.3636363636365</v>
      </c>
      <c r="E123" s="44">
        <f t="shared" si="8"/>
        <v>-10.606060606060737</v>
      </c>
      <c r="F123" s="17"/>
    </row>
    <row r="124" spans="1:6" x14ac:dyDescent="0.25">
      <c r="A124" s="4">
        <v>45572</v>
      </c>
      <c r="B124" s="20">
        <v>95.4</v>
      </c>
      <c r="C124" s="22">
        <f t="shared" si="6"/>
        <v>1445.4545454545457</v>
      </c>
      <c r="D124" s="25">
        <f t="shared" si="7"/>
        <v>-1445.4545454545457</v>
      </c>
      <c r="E124" s="44">
        <f t="shared" si="8"/>
        <v>-9.0909090909092356</v>
      </c>
      <c r="F124" s="17"/>
    </row>
    <row r="125" spans="1:6" x14ac:dyDescent="0.25">
      <c r="A125" s="4">
        <v>45573</v>
      </c>
      <c r="B125" s="20">
        <v>96.1</v>
      </c>
      <c r="C125" s="22">
        <f t="shared" si="6"/>
        <v>1456.060606060606</v>
      </c>
      <c r="D125" s="25">
        <f t="shared" si="7"/>
        <v>-1456.060606060606</v>
      </c>
      <c r="E125" s="44">
        <f t="shared" si="8"/>
        <v>-10.606060606060282</v>
      </c>
      <c r="F125" s="17"/>
    </row>
    <row r="126" spans="1:6" x14ac:dyDescent="0.25">
      <c r="A126" s="4">
        <v>45574</v>
      </c>
      <c r="B126" s="20">
        <v>96.8</v>
      </c>
      <c r="C126" s="22">
        <f t="shared" si="6"/>
        <v>1466.6666666666667</v>
      </c>
      <c r="D126" s="25">
        <f t="shared" si="7"/>
        <v>-1466.6666666666667</v>
      </c>
      <c r="E126" s="44">
        <f t="shared" si="8"/>
        <v>-10.606060606060737</v>
      </c>
      <c r="F126" s="17"/>
    </row>
    <row r="127" spans="1:6" ht="15.75" thickBot="1" x14ac:dyDescent="0.3">
      <c r="A127" s="49">
        <v>45575</v>
      </c>
      <c r="B127" s="21">
        <v>97.4</v>
      </c>
      <c r="C127" s="50">
        <f t="shared" si="6"/>
        <v>1475.757575757576</v>
      </c>
      <c r="D127" s="51">
        <f t="shared" si="7"/>
        <v>-1475.757575757576</v>
      </c>
      <c r="E127" s="32">
        <f t="shared" si="8"/>
        <v>-9.0909090909092356</v>
      </c>
      <c r="F127" s="17"/>
    </row>
    <row r="128" spans="1:6" x14ac:dyDescent="0.25">
      <c r="A128" s="13">
        <v>45607</v>
      </c>
      <c r="B128" s="19">
        <v>98.1</v>
      </c>
      <c r="C128" s="22">
        <f t="shared" si="6"/>
        <v>1486.3636363636363</v>
      </c>
      <c r="D128" s="25">
        <f t="shared" si="7"/>
        <v>-1486.3636363636363</v>
      </c>
      <c r="E128" s="79">
        <f t="shared" si="8"/>
        <v>-10.606060606060282</v>
      </c>
    </row>
    <row r="129" spans="1:5" x14ac:dyDescent="0.25">
      <c r="A129" s="2">
        <v>45608</v>
      </c>
      <c r="B129" s="20">
        <v>98.7</v>
      </c>
      <c r="C129" s="22">
        <f t="shared" si="6"/>
        <v>1495.4545454545455</v>
      </c>
      <c r="D129" s="25">
        <f t="shared" si="7"/>
        <v>-1495.4545454545455</v>
      </c>
      <c r="E129" s="78">
        <f t="shared" si="8"/>
        <v>-9.0909090909092356</v>
      </c>
    </row>
    <row r="130" spans="1:5" x14ac:dyDescent="0.25">
      <c r="A130" s="2">
        <v>45609</v>
      </c>
      <c r="B130" s="20">
        <v>99.4</v>
      </c>
      <c r="C130" s="22">
        <f t="shared" si="6"/>
        <v>1506.0606060606062</v>
      </c>
      <c r="D130" s="25">
        <f t="shared" si="7"/>
        <v>-1506.0606060606062</v>
      </c>
      <c r="E130" s="78">
        <f t="shared" si="8"/>
        <v>-10.606060606060737</v>
      </c>
    </row>
    <row r="131" spans="1:5" x14ac:dyDescent="0.25">
      <c r="A131" s="2">
        <v>45610</v>
      </c>
      <c r="B131" s="20">
        <v>100</v>
      </c>
      <c r="C131" s="22">
        <f t="shared" si="6"/>
        <v>1515.1515151515152</v>
      </c>
      <c r="D131" s="25">
        <f t="shared" si="7"/>
        <v>-1515.1515151515152</v>
      </c>
      <c r="E131" s="78">
        <f t="shared" si="8"/>
        <v>-9.0909090909090082</v>
      </c>
    </row>
    <row r="132" spans="1:5" x14ac:dyDescent="0.25">
      <c r="A132" s="2">
        <v>45611</v>
      </c>
      <c r="B132" s="20">
        <v>100.7</v>
      </c>
      <c r="C132" s="22">
        <f t="shared" si="6"/>
        <v>1525.757575757576</v>
      </c>
      <c r="D132" s="25">
        <f t="shared" si="7"/>
        <v>-1525.757575757576</v>
      </c>
      <c r="E132" s="78">
        <f t="shared" si="8"/>
        <v>-10.606060606060737</v>
      </c>
    </row>
    <row r="133" spans="1:5" x14ac:dyDescent="0.25">
      <c r="A133" s="2">
        <v>45612</v>
      </c>
      <c r="B133" s="20">
        <v>101.3</v>
      </c>
      <c r="C133" s="22">
        <f t="shared" si="6"/>
        <v>1534.848484848485</v>
      </c>
      <c r="D133" s="25">
        <f t="shared" si="7"/>
        <v>-1534.848484848485</v>
      </c>
      <c r="E133" s="78">
        <f t="shared" si="8"/>
        <v>-9.0909090909090082</v>
      </c>
    </row>
    <row r="134" spans="1:5" x14ac:dyDescent="0.25">
      <c r="A134" s="2">
        <v>45613</v>
      </c>
      <c r="B134" s="20">
        <v>102.1</v>
      </c>
      <c r="C134" s="22">
        <f t="shared" si="6"/>
        <v>1546.969696969697</v>
      </c>
      <c r="D134" s="25">
        <f t="shared" si="7"/>
        <v>-1546.969696969697</v>
      </c>
      <c r="E134" s="78">
        <f t="shared" si="8"/>
        <v>-12.121212121212011</v>
      </c>
    </row>
    <row r="135" spans="1:5" x14ac:dyDescent="0.25">
      <c r="A135" s="2">
        <v>45614</v>
      </c>
      <c r="B135" s="20">
        <v>102.7</v>
      </c>
      <c r="C135" s="22">
        <f t="shared" si="6"/>
        <v>1556.0606060606062</v>
      </c>
      <c r="D135" s="25">
        <f t="shared" si="7"/>
        <v>-1556.0606060606062</v>
      </c>
      <c r="E135" s="78">
        <f t="shared" si="8"/>
        <v>-9.0909090909092356</v>
      </c>
    </row>
    <row r="136" spans="1:5" x14ac:dyDescent="0.25">
      <c r="A136" s="2">
        <v>45615</v>
      </c>
      <c r="B136" s="20">
        <v>103.3</v>
      </c>
      <c r="C136" s="22">
        <f t="shared" si="6"/>
        <v>1565.1515151515152</v>
      </c>
      <c r="D136" s="25">
        <f t="shared" si="7"/>
        <v>-1565.1515151515152</v>
      </c>
      <c r="E136" s="78">
        <f t="shared" si="8"/>
        <v>-9.0909090909090082</v>
      </c>
    </row>
    <row r="137" spans="1:5" ht="15.75" thickBot="1" x14ac:dyDescent="0.3">
      <c r="A137" s="18">
        <v>45616</v>
      </c>
      <c r="B137" s="21">
        <v>104.1</v>
      </c>
      <c r="C137" s="53">
        <f t="shared" si="6"/>
        <v>1577.2727272727273</v>
      </c>
      <c r="D137" s="27">
        <f t="shared" si="7"/>
        <v>-1577.2727272727273</v>
      </c>
      <c r="E137" s="32">
        <f t="shared" si="8"/>
        <v>-12.121212121212011</v>
      </c>
    </row>
    <row r="138" spans="1:5" x14ac:dyDescent="0.25">
      <c r="A138" s="52">
        <v>45647</v>
      </c>
      <c r="B138" s="19">
        <v>104.8</v>
      </c>
      <c r="C138" s="22">
        <f>IF(B138="","",B138*$H$5)</f>
        <v>1587.878787878788</v>
      </c>
      <c r="D138" s="25">
        <f>IF(B138="","",C138-(2*C138))</f>
        <v>-1587.878787878788</v>
      </c>
      <c r="E138" s="78">
        <f t="shared" si="8"/>
        <v>-10.606060606060737</v>
      </c>
    </row>
    <row r="139" spans="1:5" x14ac:dyDescent="0.25">
      <c r="A139" s="4">
        <v>45648</v>
      </c>
      <c r="B139" s="20">
        <v>105.4</v>
      </c>
      <c r="C139" s="22">
        <f t="shared" ref="C139:C148" si="9">IF(B139="","",B139*$H$5)</f>
        <v>1596.9696969696972</v>
      </c>
      <c r="D139" s="26">
        <f t="shared" ref="D139:D148" si="10">IF(B139="","",C139-(2*C139))</f>
        <v>-1596.9696969696972</v>
      </c>
      <c r="E139" s="78">
        <f t="shared" si="8"/>
        <v>-9.0909090909092356</v>
      </c>
    </row>
    <row r="140" spans="1:5" x14ac:dyDescent="0.25">
      <c r="A140" s="4">
        <v>45649</v>
      </c>
      <c r="B140" s="20">
        <v>106</v>
      </c>
      <c r="C140" s="22">
        <f t="shared" si="9"/>
        <v>1606.0606060606062</v>
      </c>
      <c r="D140" s="26">
        <f t="shared" si="10"/>
        <v>-1606.0606060606062</v>
      </c>
      <c r="E140" s="78">
        <f t="shared" si="8"/>
        <v>-9.0909090909090082</v>
      </c>
    </row>
    <row r="141" spans="1:5" x14ac:dyDescent="0.25">
      <c r="A141" s="4">
        <v>45650</v>
      </c>
      <c r="B141" s="20">
        <v>106.7</v>
      </c>
      <c r="C141" s="22">
        <f t="shared" si="9"/>
        <v>1616.6666666666667</v>
      </c>
      <c r="D141" s="26">
        <f t="shared" si="10"/>
        <v>-1616.6666666666667</v>
      </c>
      <c r="E141" s="78">
        <f t="shared" si="8"/>
        <v>-10.60606060606051</v>
      </c>
    </row>
    <row r="142" spans="1:5" x14ac:dyDescent="0.25">
      <c r="A142" s="4">
        <v>45651</v>
      </c>
      <c r="B142" s="20">
        <v>107.3</v>
      </c>
      <c r="C142" s="22">
        <f t="shared" si="9"/>
        <v>1625.7575757575758</v>
      </c>
      <c r="D142" s="26">
        <f t="shared" si="10"/>
        <v>-1625.7575757575758</v>
      </c>
      <c r="E142" s="78">
        <f t="shared" si="8"/>
        <v>-9.0909090909090082</v>
      </c>
    </row>
    <row r="143" spans="1:5" x14ac:dyDescent="0.25">
      <c r="A143" s="4">
        <v>45652</v>
      </c>
      <c r="B143" s="20">
        <v>108.1</v>
      </c>
      <c r="C143" s="22">
        <f t="shared" si="9"/>
        <v>1637.8787878787878</v>
      </c>
      <c r="D143" s="26">
        <f t="shared" si="10"/>
        <v>-1637.8787878787878</v>
      </c>
      <c r="E143" s="78">
        <f t="shared" si="8"/>
        <v>-12.121212121212011</v>
      </c>
    </row>
    <row r="144" spans="1:5" x14ac:dyDescent="0.25">
      <c r="A144" s="4">
        <v>45653</v>
      </c>
      <c r="B144" s="20">
        <v>108.7</v>
      </c>
      <c r="C144" s="22">
        <f t="shared" si="9"/>
        <v>1646.969696969697</v>
      </c>
      <c r="D144" s="26">
        <f t="shared" si="10"/>
        <v>-1646.969696969697</v>
      </c>
      <c r="E144" s="78">
        <f t="shared" si="8"/>
        <v>-9.0909090909092356</v>
      </c>
    </row>
    <row r="145" spans="1:5" x14ac:dyDescent="0.25">
      <c r="A145" s="4">
        <v>45654</v>
      </c>
      <c r="B145" s="20"/>
      <c r="C145" s="22" t="str">
        <f t="shared" si="9"/>
        <v/>
      </c>
      <c r="D145" s="26" t="str">
        <f t="shared" si="10"/>
        <v/>
      </c>
      <c r="E145" s="78">
        <f t="shared" si="8"/>
        <v>0</v>
      </c>
    </row>
    <row r="146" spans="1:5" x14ac:dyDescent="0.25">
      <c r="A146" s="4">
        <v>45655</v>
      </c>
      <c r="B146" s="20"/>
      <c r="C146" s="22" t="str">
        <f t="shared" si="9"/>
        <v/>
      </c>
      <c r="D146" s="26" t="str">
        <f t="shared" si="10"/>
        <v/>
      </c>
      <c r="E146" s="78">
        <f t="shared" si="8"/>
        <v>0</v>
      </c>
    </row>
    <row r="147" spans="1:5" x14ac:dyDescent="0.25">
      <c r="A147" s="4">
        <v>45656</v>
      </c>
      <c r="B147" s="20"/>
      <c r="C147" s="22" t="str">
        <f t="shared" si="9"/>
        <v/>
      </c>
      <c r="D147" s="26" t="str">
        <f t="shared" si="10"/>
        <v/>
      </c>
      <c r="E147" s="78">
        <f t="shared" si="8"/>
        <v>0</v>
      </c>
    </row>
    <row r="148" spans="1:5" ht="15.75" thickBot="1" x14ac:dyDescent="0.3">
      <c r="A148" s="49">
        <v>45657</v>
      </c>
      <c r="B148" s="21"/>
      <c r="C148" s="53" t="str">
        <f t="shared" si="9"/>
        <v/>
      </c>
      <c r="D148" s="27" t="str">
        <f t="shared" si="10"/>
        <v/>
      </c>
      <c r="E148" s="32">
        <f t="shared" si="8"/>
        <v>0</v>
      </c>
    </row>
  </sheetData>
  <conditionalFormatting sqref="A7:A148">
    <cfRule type="cellIs" dxfId="15" priority="5" operator="greaterThanOrEqual">
      <formula>$W$2</formula>
    </cfRule>
    <cfRule type="cellIs" dxfId="14" priority="6" operator="between">
      <formula>$V$2</formula>
      <formula>$W$2</formula>
    </cfRule>
    <cfRule type="cellIs" dxfId="13" priority="7" operator="between">
      <formula>$U$2</formula>
      <formula>$V$2</formula>
    </cfRule>
    <cfRule type="cellIs" dxfId="12" priority="8" operator="between">
      <formula>$T$2</formula>
      <formula>$U$2</formula>
    </cfRule>
    <cfRule type="cellIs" dxfId="11" priority="9" operator="between">
      <formula>$S$2</formula>
      <formula>$T$2</formula>
    </cfRule>
    <cfRule type="cellIs" dxfId="10" priority="10" operator="between">
      <formula>$R$2</formula>
      <formula>$S$2</formula>
    </cfRule>
    <cfRule type="cellIs" dxfId="9" priority="11" operator="between">
      <formula>$Q$2</formula>
      <formula>$R$2</formula>
    </cfRule>
    <cfRule type="cellIs" dxfId="8" priority="12" operator="between">
      <formula>$P$2</formula>
      <formula>$Q$2</formula>
    </cfRule>
    <cfRule type="cellIs" dxfId="7" priority="13" operator="between">
      <formula>$O$2</formula>
      <formula>$P$2</formula>
    </cfRule>
    <cfRule type="cellIs" dxfId="6" priority="14" operator="between">
      <formula>$N$2</formula>
      <formula>$O$2</formula>
    </cfRule>
    <cfRule type="cellIs" dxfId="5" priority="15" operator="between">
      <formula>$M$2</formula>
      <formula>$N$2</formula>
    </cfRule>
    <cfRule type="cellIs" dxfId="4" priority="16" operator="between">
      <formula>$L$2</formula>
      <formula>$M$2</formula>
    </cfRule>
  </conditionalFormatting>
  <conditionalFormatting sqref="K6:K18">
    <cfRule type="cellIs" dxfId="3" priority="4" operator="lessThan">
      <formula>0</formula>
    </cfRule>
  </conditionalFormatting>
  <conditionalFormatting sqref="K3:K5">
    <cfRule type="cellIs" dxfId="2" priority="2" operator="equal">
      <formula>"FAUX"</formula>
    </cfRule>
    <cfRule type="cellIs" dxfId="1" priority="3" operator="equal">
      <formula>"ok"</formula>
    </cfRule>
  </conditionalFormatting>
  <conditionalFormatting sqref="O6:O18">
    <cfRule type="cellIs" dxfId="0" priority="1" operator="lessThan">
      <formula>0</formula>
    </cfRule>
  </conditionalFormatting>
  <hyperlinks>
    <hyperlink ref="X2" r:id="rId1" xr:uid="{00000000-0004-0000-0100-000000000000}"/>
    <hyperlink ref="X4" r:id="rId2" location="p197365" display="https://forum.excel-pratique.com/excel/somme-mensuelle-en-fonction-de-date-34925 - p197365" xr:uid="{00000000-0004-0000-0100-000001000000}"/>
    <hyperlink ref="X9" r:id="rId3" location="p1230939" display="https://forum.excel-pratique.com/excel/somme-condition-si-pour-date-mensuelle-197343 - p1230939" xr:uid="{00000000-0004-0000-0100-000002000000}"/>
  </hyperlinks>
  <pageMargins left="0.7" right="0.7" top="0.75" bottom="0.75" header="0.3" footer="0.3"/>
  <pageSetup paperSize="9" orientation="portrait" r:id="rId4"/>
  <drawing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JFL</cp:lastModifiedBy>
  <dcterms:created xsi:type="dcterms:W3CDTF">2024-12-19T08:41:36Z</dcterms:created>
  <dcterms:modified xsi:type="dcterms:W3CDTF">2025-01-03T17:12:37Z</dcterms:modified>
</cp:coreProperties>
</file>