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07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E88CBD7-E9E0-47B6-9184-FFB8BF3E6C5E}" xr6:coauthVersionLast="47" xr6:coauthVersionMax="47" xr10:uidLastSave="{00000000-0000-0000-0000-000000000000}"/>
  <bookViews>
    <workbookView xWindow="2280" yWindow="1830" windowWidth="24630" windowHeight="14295" xr2:uid="{00000000-000D-0000-FFFF-FFFF00000000}"/>
  </bookViews>
  <sheets>
    <sheet name="Feuil1" sheetId="1" r:id="rId1"/>
    <sheet name="Feuil2" sheetId="2" r:id="rId2"/>
  </sheets>
  <definedNames>
    <definedName name="DATE_PIVOT">Feuil1!$B$1</definedName>
    <definedName name="DonnéesExternes_1" localSheetId="0" hidden="1">Feuil1!$J$7:$K$9</definedName>
    <definedName name="DonnéesExternes_2" localSheetId="0" hidden="1">Feuil1!$M$16:$O$40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D6" i="2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3" i="1" l="1"/>
  <c r="K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épartition" description="Connexion à la requête « Répartition » dans le classeur." type="5" refreshedVersion="6" background="1" saveData="1">
    <dbPr connection="Provider=Microsoft.Mashup.OleDb.1;Data Source=$Workbook$;Location=Répartition;Extended Properties=&quot;&quot;" command="SELECT * FROM [Répartition]"/>
  </connection>
  <connection id="2" xr16:uid="{DC65C1A2-3EC9-46F3-BD41-29F15E87AC09}" keepAlive="1" name="Requête - RépartitionMensuelle" description="Connexion à la requête « RépartitionMensuelle » dans le classeur." type="5" refreshedVersion="8" background="1" saveData="1">
    <dbPr connection="Provider=Microsoft.Mashup.OleDb.1;Data Source=$Workbook$;Location=RépartitionMensuelle;Extended Properties=&quot;&quot;" command="SELECT * FROM [RépartitionMensuelle]"/>
  </connection>
</connections>
</file>

<file path=xl/sharedStrings.xml><?xml version="1.0" encoding="utf-8"?>
<sst xmlns="http://schemas.openxmlformats.org/spreadsheetml/2006/main" count="157" uniqueCount="35">
  <si>
    <t>MOIS</t>
  </si>
  <si>
    <t>QUANTITE</t>
  </si>
  <si>
    <t>A</t>
  </si>
  <si>
    <t>BATIMENT</t>
  </si>
  <si>
    <t>Total</t>
  </si>
  <si>
    <t>QTE. Janvier</t>
  </si>
  <si>
    <t>QTE. Février</t>
  </si>
  <si>
    <t>QTE. Mars</t>
  </si>
  <si>
    <t>QTE. Avril</t>
  </si>
  <si>
    <t>QTE. Mai</t>
  </si>
  <si>
    <t>QTE. Juin</t>
  </si>
  <si>
    <t>QTE. Juillet</t>
  </si>
  <si>
    <t>QTE. Août</t>
  </si>
  <si>
    <t>QTE. Septembre</t>
  </si>
  <si>
    <t>QTE. Octobre</t>
  </si>
  <si>
    <t>QTE. Novembre</t>
  </si>
  <si>
    <t>QTE. Décembre</t>
  </si>
  <si>
    <t>B</t>
  </si>
  <si>
    <t>DATE_PIVOT</t>
  </si>
  <si>
    <t>AU VU DE LA DATE_PIVOT 31/10/2024</t>
  </si>
  <si>
    <t>RESULTAT SOUHAITE</t>
  </si>
  <si>
    <t>% REPARTITION</t>
  </si>
  <si>
    <t>=cumul fin Octobre par batiment / total</t>
  </si>
  <si>
    <t>Bonjour à tous,</t>
  </si>
  <si>
    <t>je souhaite calculer le % de répartition par batiment en fonction du mois Pivot : ici Octobre (10)</t>
  </si>
  <si>
    <t>Le total par bâtiement étant indiqué dans le tableau test</t>
  </si>
  <si>
    <t>Merci davance pour votre aide,</t>
  </si>
  <si>
    <t>Cordialement,</t>
  </si>
  <si>
    <t>Défini par le gestionnaire de noms</t>
  </si>
  <si>
    <t>% Répartition</t>
  </si>
  <si>
    <t>Demande initiale</t>
  </si>
  <si>
    <t>Mois</t>
  </si>
  <si>
    <t>Merci d'avance pour votre aide,</t>
  </si>
  <si>
    <t>Je souhaiterais le meme résultat mais non plus en fonction du mois_pivot</t>
  </si>
  <si>
    <t>mais en listant chaque mois et le résultat % répartition serait comme ceci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</si>
</sst>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quotePrefix="1"/>
    <xf numFmtId="10" fontId="0" fillId="0" borderId="0" xfId="1" applyNumberFormat="1" applyFont="1"/>
    <xf numFmtId="10" fontId="0" fillId="0" borderId="0" xfId="1" quotePrefix="1" applyNumberFormat="1" applyFont="1"/>
    <xf numFmtId="0" fontId="0" fillId="2" borderId="0" xfId="0" applyFill="1"/>
    <xf numFmtId="0" fontId="0" fillId="0" borderId="0" xfId="0" applyAlignment="1">
      <alignment horizontal="center"/>
    </xf>
    <xf numFmtId="10" fontId="0" fillId="0" borderId="0" xfId="1" applyNumberFormat="1" applyFont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9"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4" formatCode="0.0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726281</xdr:colOff>
      <xdr:row>6</xdr:row>
      <xdr:rowOff>178594</xdr:rowOff>
    </xdr:from>
    <xdr:to>
      <xdr:col>8</xdr:col>
      <xdr:colOff>2095500</xdr:colOff>
      <xdr:row>9</xdr:row>
      <xdr:rowOff>0</xdr:rowOff>
    </xdr:to>
    <xdr:sp macro="" textlink="">
      <xdr:nvSpPr>
        <xdr:cNvPr id="2" name="Flèche : droite à entaille 1">
          <a:extLst>
            <a:ext uri="{FF2B5EF4-FFF2-40B4-BE49-F238E27FC236}">
              <a16:creationId xmlns:a16="http://schemas.microsoft.com/office/drawing/2014/main" id="{8FE3BA8C-E64D-CFC4-5B73-C12CB09D936E}"/>
            </a:ext>
          </a:extLst>
        </xdr:cNvPr>
        <xdr:cNvSpPr/>
      </xdr:nvSpPr>
      <xdr:spPr>
        <a:xfrm>
          <a:off x="7584281" y="3226594"/>
          <a:ext cx="1369219" cy="392906"/>
        </a:xfrm>
        <a:prstGeom prst="notch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000-000000000000}" autoFormatId="16" applyNumberFormats="0" applyBorderFormats="0" applyFontFormats="0" applyPatternFormats="0" applyAlignmentFormats="0" applyWidthHeightFormats="0">
  <queryTableRefresh nextId="3">
    <queryTableFields count="2">
      <queryTableField id="1" name="BATIMENT" tableColumnId="1"/>
      <queryTableField id="2" name="% Répartition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09B9A5AF-6439-442E-900D-C032F7B6C91F}" autoFormatId="16" applyNumberFormats="0" applyBorderFormats="0" applyFontFormats="0" applyPatternFormats="0" applyAlignmentFormats="0" applyWidthHeightFormats="0">
  <queryTableRefresh nextId="4">
    <queryTableFields count="3">
      <queryTableField id="1" name="Mois" tableColumnId="1"/>
      <queryTableField id="2" name="BATIMENT" tableColumnId="2"/>
      <queryTableField id="3" name="% Répartition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Source" displayName="tSource" ref="D1:F39" totalsRowShown="0">
  <autoFilter ref="D1:F39" xr:uid="{00000000-0009-0000-0100-000001000000}"/>
  <tableColumns count="3">
    <tableColumn id="1" xr3:uid="{00000000-0010-0000-0000-000001000000}" name="BATIMENT"/>
    <tableColumn id="2" xr3:uid="{00000000-0010-0000-0000-000002000000}" name="MOIS"/>
    <tableColumn id="3" xr3:uid="{00000000-0010-0000-0000-000003000000}" name="QUANT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J1:K3" totalsRowShown="0">
  <autoFilter ref="J1:K3" xr:uid="{00000000-0009-0000-0100-000002000000}"/>
  <tableColumns count="2">
    <tableColumn id="1" xr3:uid="{00000000-0010-0000-0100-000001000000}" name="BATIMENT"/>
    <tableColumn id="2" xr3:uid="{00000000-0010-0000-0100-000002000000}" name="% REPARTITION" dataDxfId="8" dataCellStyle="Pourcentage">
      <calculatedColumnFormula>100/144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Répartition" displayName="Répartition" ref="J7:K9" tableType="queryTable" totalsRowShown="0">
  <autoFilter ref="J7:K9" xr:uid="{00000000-0009-0000-0100-000003000000}"/>
  <tableColumns count="2">
    <tableColumn id="1" xr3:uid="{00000000-0010-0000-0200-000001000000}" uniqueName="1" name="BATIMENT" queryTableFieldId="1"/>
    <tableColumn id="2" xr3:uid="{00000000-0010-0000-0200-000002000000}" uniqueName="2" name="% Répartition" queryTableFieldId="2" dataDxfId="7" dataCellStyle="Pourcentag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I16:K40" totalsRowShown="0">
  <autoFilter ref="I16:K40" xr:uid="{00000000-0009-0000-0100-000004000000}"/>
  <tableColumns count="3">
    <tableColumn id="1" xr3:uid="{00000000-0010-0000-0300-000001000000}" name="Mois" dataDxfId="6"/>
    <tableColumn id="2" xr3:uid="{00000000-0010-0000-0300-000002000000}" name="BATIMENT" dataDxfId="5"/>
    <tableColumn id="3" xr3:uid="{00000000-0010-0000-0300-000003000000}" name="% Répartition" dataDxfId="4" dataCellStyle="Pourcentag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698C8C3-C6E5-4074-9BEC-27AB32EB44E4}" name="RépartitionMensuelle" displayName="RépartitionMensuelle" ref="M16:O40" tableType="queryTable" totalsRowShown="0" dataDxfId="0">
  <autoFilter ref="M16:O40" xr:uid="{0698C8C3-C6E5-4074-9BEC-27AB32EB44E4}"/>
  <tableColumns count="3">
    <tableColumn id="1" xr3:uid="{F203AF4F-713B-4BAE-B4E9-3819DE7E932B}" uniqueName="1" name="Mois" queryTableFieldId="1" dataDxfId="3"/>
    <tableColumn id="2" xr3:uid="{9912495A-7DE5-467E-9262-823398D363D6}" uniqueName="2" name="BATIMENT" queryTableFieldId="2" dataDxfId="2"/>
    <tableColumn id="3" xr3:uid="{CC7640FF-A25B-4A0E-9C88-0D1EED52CC77}" uniqueName="3" name="% Répartition" queryTableFieldId="3" dataDxfId="1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4"/>
  <sheetViews>
    <sheetView showGridLines="0" tabSelected="1" zoomScale="80" zoomScaleNormal="80" workbookViewId="0">
      <selection activeCell="M16" sqref="M16:O40"/>
    </sheetView>
  </sheetViews>
  <sheetFormatPr baseColWidth="10" defaultRowHeight="15" x14ac:dyDescent="0.25"/>
  <cols>
    <col min="1" max="1" width="12.7109375" bestFit="1" customWidth="1"/>
    <col min="4" max="4" width="12.7109375" customWidth="1"/>
    <col min="5" max="5" width="15.28515625" bestFit="1" customWidth="1"/>
    <col min="6" max="6" width="12.5703125" customWidth="1"/>
    <col min="7" max="7" width="3.85546875" customWidth="1"/>
    <col min="9" max="9" width="36.42578125" bestFit="1" customWidth="1"/>
    <col min="10" max="10" width="13.5703125" bestFit="1" customWidth="1"/>
    <col min="11" max="11" width="16" bestFit="1" customWidth="1"/>
    <col min="13" max="13" width="8.42578125" bestFit="1" customWidth="1"/>
    <col min="14" max="14" width="13.5703125" bestFit="1" customWidth="1"/>
    <col min="15" max="15" width="16" bestFit="1" customWidth="1"/>
  </cols>
  <sheetData>
    <row r="1" spans="1:15" x14ac:dyDescent="0.25">
      <c r="A1" s="5" t="s">
        <v>18</v>
      </c>
      <c r="B1" s="1">
        <v>45596</v>
      </c>
      <c r="D1" t="s">
        <v>3</v>
      </c>
      <c r="E1" t="s">
        <v>0</v>
      </c>
      <c r="F1" t="s">
        <v>1</v>
      </c>
      <c r="I1" s="5" t="s">
        <v>20</v>
      </c>
      <c r="J1" t="s">
        <v>3</v>
      </c>
      <c r="K1" t="s">
        <v>21</v>
      </c>
      <c r="M1" t="s">
        <v>30</v>
      </c>
      <c r="N1" t="s">
        <v>23</v>
      </c>
    </row>
    <row r="2" spans="1:15" x14ac:dyDescent="0.25">
      <c r="A2" t="s">
        <v>28</v>
      </c>
      <c r="D2" t="s">
        <v>2</v>
      </c>
      <c r="E2" t="s">
        <v>5</v>
      </c>
      <c r="F2">
        <v>1</v>
      </c>
      <c r="H2" s="8"/>
      <c r="I2" t="s">
        <v>19</v>
      </c>
      <c r="J2" t="s">
        <v>2</v>
      </c>
      <c r="K2" s="3">
        <f>110/156</f>
        <v>0.70512820512820518</v>
      </c>
    </row>
    <row r="3" spans="1:15" x14ac:dyDescent="0.25">
      <c r="D3" t="s">
        <v>2</v>
      </c>
      <c r="E3" t="s">
        <v>6</v>
      </c>
      <c r="F3">
        <v>2</v>
      </c>
      <c r="H3" s="8"/>
      <c r="J3" t="s">
        <v>17</v>
      </c>
      <c r="K3" s="4">
        <f>100/144</f>
        <v>0.69444444444444442</v>
      </c>
      <c r="N3" t="s">
        <v>24</v>
      </c>
    </row>
    <row r="4" spans="1:15" x14ac:dyDescent="0.25">
      <c r="D4" t="s">
        <v>2</v>
      </c>
      <c r="E4" t="s">
        <v>7</v>
      </c>
      <c r="F4">
        <v>3</v>
      </c>
      <c r="H4" s="8"/>
      <c r="N4" s="2" t="s">
        <v>22</v>
      </c>
    </row>
    <row r="5" spans="1:15" x14ac:dyDescent="0.25">
      <c r="D5" t="s">
        <v>2</v>
      </c>
      <c r="E5" t="s">
        <v>8</v>
      </c>
      <c r="F5">
        <v>4</v>
      </c>
      <c r="H5" s="8"/>
      <c r="N5" t="s">
        <v>25</v>
      </c>
    </row>
    <row r="6" spans="1:15" x14ac:dyDescent="0.25">
      <c r="D6" t="s">
        <v>2</v>
      </c>
      <c r="E6" t="s">
        <v>9</v>
      </c>
      <c r="F6">
        <v>5</v>
      </c>
      <c r="H6" s="8"/>
    </row>
    <row r="7" spans="1:15" x14ac:dyDescent="0.25">
      <c r="D7" t="s">
        <v>2</v>
      </c>
      <c r="E7" t="s">
        <v>10</v>
      </c>
      <c r="F7">
        <v>6</v>
      </c>
      <c r="H7" s="8"/>
      <c r="J7" t="s">
        <v>3</v>
      </c>
      <c r="K7" t="s">
        <v>29</v>
      </c>
      <c r="N7" t="s">
        <v>26</v>
      </c>
    </row>
    <row r="8" spans="1:15" x14ac:dyDescent="0.25">
      <c r="D8" t="s">
        <v>2</v>
      </c>
      <c r="E8" t="s">
        <v>11</v>
      </c>
      <c r="F8">
        <v>7</v>
      </c>
      <c r="H8" s="8"/>
      <c r="J8" t="s">
        <v>2</v>
      </c>
      <c r="K8" s="3">
        <v>0.70512820512820495</v>
      </c>
    </row>
    <row r="9" spans="1:15" x14ac:dyDescent="0.25">
      <c r="D9" t="s">
        <v>2</v>
      </c>
      <c r="E9" t="s">
        <v>12</v>
      </c>
      <c r="F9">
        <v>8</v>
      </c>
      <c r="H9" s="8"/>
      <c r="J9" t="s">
        <v>17</v>
      </c>
      <c r="K9" s="3">
        <v>0.69444444444444398</v>
      </c>
      <c r="N9" t="s">
        <v>27</v>
      </c>
    </row>
    <row r="10" spans="1:15" x14ac:dyDescent="0.25">
      <c r="D10" t="s">
        <v>2</v>
      </c>
      <c r="E10" t="s">
        <v>13</v>
      </c>
      <c r="F10">
        <v>9</v>
      </c>
      <c r="H10" s="8"/>
    </row>
    <row r="11" spans="1:15" x14ac:dyDescent="0.25">
      <c r="D11" t="s">
        <v>2</v>
      </c>
      <c r="E11" t="s">
        <v>14</v>
      </c>
      <c r="F11">
        <v>10</v>
      </c>
      <c r="H11" s="8"/>
      <c r="I11" t="s">
        <v>23</v>
      </c>
    </row>
    <row r="12" spans="1:15" x14ac:dyDescent="0.25">
      <c r="D12" t="s">
        <v>2</v>
      </c>
      <c r="E12" t="s">
        <v>15</v>
      </c>
      <c r="F12">
        <v>11</v>
      </c>
      <c r="H12" s="8"/>
    </row>
    <row r="13" spans="1:15" x14ac:dyDescent="0.25">
      <c r="D13" t="s">
        <v>2</v>
      </c>
      <c r="E13" t="s">
        <v>16</v>
      </c>
      <c r="F13">
        <v>12</v>
      </c>
      <c r="H13" s="8"/>
      <c r="I13" t="s">
        <v>33</v>
      </c>
    </row>
    <row r="14" spans="1:15" x14ac:dyDescent="0.25">
      <c r="D14" t="s">
        <v>2</v>
      </c>
      <c r="E14" t="s">
        <v>5</v>
      </c>
      <c r="F14">
        <v>1</v>
      </c>
      <c r="H14" s="8"/>
      <c r="I14" t="s">
        <v>34</v>
      </c>
    </row>
    <row r="15" spans="1:15" x14ac:dyDescent="0.25">
      <c r="D15" t="s">
        <v>2</v>
      </c>
      <c r="E15" t="s">
        <v>6</v>
      </c>
      <c r="F15">
        <v>2</v>
      </c>
      <c r="H15" s="8"/>
    </row>
    <row r="16" spans="1:15" x14ac:dyDescent="0.25">
      <c r="D16" t="s">
        <v>2</v>
      </c>
      <c r="E16" t="s">
        <v>7</v>
      </c>
      <c r="F16">
        <v>3</v>
      </c>
      <c r="H16" s="8"/>
      <c r="I16" s="6" t="s">
        <v>31</v>
      </c>
      <c r="J16" t="s">
        <v>3</v>
      </c>
      <c r="K16" t="s">
        <v>29</v>
      </c>
      <c r="M16" t="s">
        <v>31</v>
      </c>
      <c r="N16" t="s">
        <v>3</v>
      </c>
      <c r="O16" t="s">
        <v>29</v>
      </c>
    </row>
    <row r="17" spans="4:15" x14ac:dyDescent="0.25">
      <c r="D17" t="s">
        <v>2</v>
      </c>
      <c r="E17" t="s">
        <v>8</v>
      </c>
      <c r="F17">
        <v>4</v>
      </c>
      <c r="H17" s="8"/>
      <c r="I17" s="6">
        <v>1</v>
      </c>
      <c r="J17" s="6" t="s">
        <v>2</v>
      </c>
      <c r="K17" s="7">
        <f>2/156</f>
        <v>1.282051282051282E-2</v>
      </c>
      <c r="M17" s="6">
        <v>1</v>
      </c>
      <c r="N17" s="6" t="s">
        <v>2</v>
      </c>
      <c r="O17" s="7">
        <v>1.2820512820512799E-2</v>
      </c>
    </row>
    <row r="18" spans="4:15" x14ac:dyDescent="0.25">
      <c r="D18" t="s">
        <v>2</v>
      </c>
      <c r="E18" t="s">
        <v>9</v>
      </c>
      <c r="F18">
        <v>5</v>
      </c>
      <c r="H18" s="8"/>
      <c r="I18" s="6">
        <v>1</v>
      </c>
      <c r="J18" s="6" t="s">
        <v>17</v>
      </c>
      <c r="K18" s="7">
        <f>1/144</f>
        <v>6.9444444444444441E-3</v>
      </c>
      <c r="M18" s="6">
        <v>1</v>
      </c>
      <c r="N18" s="6" t="s">
        <v>17</v>
      </c>
      <c r="O18" s="7">
        <v>6.9444444444444397E-3</v>
      </c>
    </row>
    <row r="19" spans="4:15" x14ac:dyDescent="0.25">
      <c r="D19" t="s">
        <v>2</v>
      </c>
      <c r="E19" t="s">
        <v>10</v>
      </c>
      <c r="F19">
        <v>6</v>
      </c>
      <c r="H19" s="8"/>
      <c r="I19" s="6">
        <v>2</v>
      </c>
      <c r="J19" s="6" t="s">
        <v>2</v>
      </c>
      <c r="K19" s="7">
        <f>6/156</f>
        <v>3.8461538461538464E-2</v>
      </c>
      <c r="M19" s="6">
        <v>2</v>
      </c>
      <c r="N19" s="6" t="s">
        <v>2</v>
      </c>
      <c r="O19" s="7">
        <v>3.8461538461538498E-2</v>
      </c>
    </row>
    <row r="20" spans="4:15" x14ac:dyDescent="0.25">
      <c r="D20" t="s">
        <v>2</v>
      </c>
      <c r="E20" t="s">
        <v>11</v>
      </c>
      <c r="F20">
        <v>7</v>
      </c>
      <c r="H20" s="8"/>
      <c r="I20" s="6">
        <v>2</v>
      </c>
      <c r="J20" s="6" t="s">
        <v>17</v>
      </c>
      <c r="K20" s="7">
        <f>4/144</f>
        <v>2.7777777777777776E-2</v>
      </c>
      <c r="M20" s="6">
        <v>2</v>
      </c>
      <c r="N20" s="6" t="s">
        <v>17</v>
      </c>
      <c r="O20" s="7">
        <v>2.7777777777777801E-2</v>
      </c>
    </row>
    <row r="21" spans="4:15" x14ac:dyDescent="0.25">
      <c r="D21" t="s">
        <v>2</v>
      </c>
      <c r="E21" t="s">
        <v>12</v>
      </c>
      <c r="F21">
        <v>8</v>
      </c>
      <c r="H21" s="8"/>
      <c r="I21" s="6">
        <v>3</v>
      </c>
      <c r="J21" s="6" t="s">
        <v>2</v>
      </c>
      <c r="K21" s="7">
        <f>12/156</f>
        <v>7.6923076923076927E-2</v>
      </c>
      <c r="M21" s="6">
        <v>3</v>
      </c>
      <c r="N21" s="6" t="s">
        <v>2</v>
      </c>
      <c r="O21" s="7">
        <v>7.69230769230769E-2</v>
      </c>
    </row>
    <row r="22" spans="4:15" x14ac:dyDescent="0.25">
      <c r="D22" t="s">
        <v>2</v>
      </c>
      <c r="E22" t="s">
        <v>13</v>
      </c>
      <c r="F22">
        <v>9</v>
      </c>
      <c r="H22" s="8"/>
      <c r="I22" s="6">
        <v>3</v>
      </c>
      <c r="J22" s="6" t="s">
        <v>17</v>
      </c>
      <c r="K22" s="7">
        <f>9/144</f>
        <v>6.25E-2</v>
      </c>
      <c r="M22" s="6">
        <v>3</v>
      </c>
      <c r="N22" s="6" t="s">
        <v>17</v>
      </c>
      <c r="O22" s="7">
        <v>6.25E-2</v>
      </c>
    </row>
    <row r="23" spans="4:15" x14ac:dyDescent="0.25">
      <c r="D23" t="s">
        <v>2</v>
      </c>
      <c r="E23" t="s">
        <v>14</v>
      </c>
      <c r="F23">
        <v>10</v>
      </c>
      <c r="H23" s="8"/>
      <c r="I23" s="6">
        <v>4</v>
      </c>
      <c r="J23" s="6" t="s">
        <v>2</v>
      </c>
      <c r="K23" s="7">
        <f>20/156</f>
        <v>0.12820512820512819</v>
      </c>
      <c r="M23" s="6">
        <v>4</v>
      </c>
      <c r="N23" s="6" t="s">
        <v>2</v>
      </c>
      <c r="O23" s="7">
        <v>0.128205128205128</v>
      </c>
    </row>
    <row r="24" spans="4:15" x14ac:dyDescent="0.25">
      <c r="D24" t="s">
        <v>2</v>
      </c>
      <c r="E24" t="s">
        <v>15</v>
      </c>
      <c r="F24">
        <v>11</v>
      </c>
      <c r="H24" s="8"/>
      <c r="I24" s="6">
        <v>4</v>
      </c>
      <c r="J24" s="6" t="s">
        <v>17</v>
      </c>
      <c r="K24" s="7">
        <f>16/144</f>
        <v>0.1111111111111111</v>
      </c>
      <c r="M24" s="6">
        <v>4</v>
      </c>
      <c r="N24" s="6" t="s">
        <v>17</v>
      </c>
      <c r="O24" s="7">
        <v>0.11111111111111099</v>
      </c>
    </row>
    <row r="25" spans="4:15" x14ac:dyDescent="0.25">
      <c r="D25" t="s">
        <v>2</v>
      </c>
      <c r="E25" t="s">
        <v>16</v>
      </c>
      <c r="F25">
        <v>12</v>
      </c>
      <c r="H25" s="8"/>
      <c r="I25" s="6">
        <v>5</v>
      </c>
      <c r="J25" s="6" t="s">
        <v>2</v>
      </c>
      <c r="K25" s="7">
        <f>30/156</f>
        <v>0.19230769230769232</v>
      </c>
      <c r="M25" s="6">
        <v>5</v>
      </c>
      <c r="N25" s="6" t="s">
        <v>2</v>
      </c>
      <c r="O25" s="7">
        <v>0.19230769230769201</v>
      </c>
    </row>
    <row r="26" spans="4:15" x14ac:dyDescent="0.25">
      <c r="D26" t="s">
        <v>2</v>
      </c>
      <c r="E26" t="s">
        <v>4</v>
      </c>
      <c r="F26" s="5">
        <v>156</v>
      </c>
      <c r="I26" s="6">
        <v>5</v>
      </c>
      <c r="J26" s="6" t="s">
        <v>17</v>
      </c>
      <c r="K26" s="7">
        <f>25/144</f>
        <v>0.1736111111111111</v>
      </c>
      <c r="M26" s="6">
        <v>5</v>
      </c>
      <c r="N26" s="6" t="s">
        <v>17</v>
      </c>
      <c r="O26" s="7">
        <v>0.17361111111111099</v>
      </c>
    </row>
    <row r="27" spans="4:15" x14ac:dyDescent="0.25">
      <c r="D27" t="s">
        <v>17</v>
      </c>
      <c r="E27" t="s">
        <v>5</v>
      </c>
      <c r="F27">
        <v>1</v>
      </c>
      <c r="H27" s="8"/>
      <c r="I27" s="6">
        <v>6</v>
      </c>
      <c r="J27" s="6" t="s">
        <v>2</v>
      </c>
      <c r="K27" s="7">
        <f>42/156</f>
        <v>0.26923076923076922</v>
      </c>
      <c r="M27" s="6">
        <v>6</v>
      </c>
      <c r="N27" s="6" t="s">
        <v>2</v>
      </c>
      <c r="O27" s="7">
        <v>0.269230769230769</v>
      </c>
    </row>
    <row r="28" spans="4:15" x14ac:dyDescent="0.25">
      <c r="D28" t="s">
        <v>17</v>
      </c>
      <c r="E28" t="s">
        <v>6</v>
      </c>
      <c r="F28">
        <v>3</v>
      </c>
      <c r="H28" s="8"/>
      <c r="I28" s="6">
        <v>6</v>
      </c>
      <c r="J28" s="6" t="s">
        <v>17</v>
      </c>
      <c r="K28" s="7">
        <f>36/144</f>
        <v>0.25</v>
      </c>
      <c r="M28" s="6">
        <v>6</v>
      </c>
      <c r="N28" s="6" t="s">
        <v>17</v>
      </c>
      <c r="O28" s="7">
        <v>0.25</v>
      </c>
    </row>
    <row r="29" spans="4:15" x14ac:dyDescent="0.25">
      <c r="D29" t="s">
        <v>17</v>
      </c>
      <c r="E29" t="s">
        <v>7</v>
      </c>
      <c r="F29">
        <v>5</v>
      </c>
      <c r="H29" s="8"/>
      <c r="I29" s="6">
        <v>7</v>
      </c>
      <c r="J29" s="6" t="s">
        <v>2</v>
      </c>
      <c r="K29" s="7">
        <f>56/156</f>
        <v>0.35897435897435898</v>
      </c>
      <c r="M29" s="6">
        <v>7</v>
      </c>
      <c r="N29" s="6" t="s">
        <v>2</v>
      </c>
      <c r="O29" s="7">
        <v>0.35897435897435898</v>
      </c>
    </row>
    <row r="30" spans="4:15" x14ac:dyDescent="0.25">
      <c r="D30" t="s">
        <v>17</v>
      </c>
      <c r="E30" t="s">
        <v>8</v>
      </c>
      <c r="F30">
        <v>7</v>
      </c>
      <c r="H30" s="8"/>
      <c r="I30" s="6">
        <v>7</v>
      </c>
      <c r="J30" s="6" t="s">
        <v>17</v>
      </c>
      <c r="K30" s="7">
        <f>49/144</f>
        <v>0.34027777777777779</v>
      </c>
      <c r="M30" s="6">
        <v>7</v>
      </c>
      <c r="N30" s="6" t="s">
        <v>17</v>
      </c>
      <c r="O30" s="7">
        <v>0.34027777777777801</v>
      </c>
    </row>
    <row r="31" spans="4:15" x14ac:dyDescent="0.25">
      <c r="D31" t="s">
        <v>17</v>
      </c>
      <c r="E31" t="s">
        <v>9</v>
      </c>
      <c r="F31">
        <v>9</v>
      </c>
      <c r="H31" s="8"/>
      <c r="I31" s="6">
        <v>8</v>
      </c>
      <c r="J31" s="6" t="s">
        <v>2</v>
      </c>
      <c r="K31" s="7">
        <f>72/156</f>
        <v>0.46153846153846156</v>
      </c>
      <c r="M31" s="6">
        <v>8</v>
      </c>
      <c r="N31" s="6" t="s">
        <v>2</v>
      </c>
      <c r="O31" s="7">
        <v>0.46153846153846201</v>
      </c>
    </row>
    <row r="32" spans="4:15" x14ac:dyDescent="0.25">
      <c r="D32" t="s">
        <v>17</v>
      </c>
      <c r="E32" t="s">
        <v>10</v>
      </c>
      <c r="F32">
        <v>11</v>
      </c>
      <c r="H32" s="8"/>
      <c r="I32" s="6">
        <v>8</v>
      </c>
      <c r="J32" s="6" t="s">
        <v>17</v>
      </c>
      <c r="K32" s="7">
        <f>64/144</f>
        <v>0.44444444444444442</v>
      </c>
      <c r="M32" s="6">
        <v>8</v>
      </c>
      <c r="N32" s="6" t="s">
        <v>17</v>
      </c>
      <c r="O32" s="7">
        <v>0.44444444444444398</v>
      </c>
    </row>
    <row r="33" spans="4:15" x14ac:dyDescent="0.25">
      <c r="D33" t="s">
        <v>17</v>
      </c>
      <c r="E33" t="s">
        <v>11</v>
      </c>
      <c r="F33">
        <v>13</v>
      </c>
      <c r="H33" s="8"/>
      <c r="I33" s="6">
        <v>9</v>
      </c>
      <c r="J33" s="6" t="s">
        <v>2</v>
      </c>
      <c r="K33" s="7">
        <f>90/156</f>
        <v>0.57692307692307687</v>
      </c>
      <c r="M33" s="6">
        <v>9</v>
      </c>
      <c r="N33" s="6" t="s">
        <v>2</v>
      </c>
      <c r="O33" s="7">
        <v>0.57692307692307698</v>
      </c>
    </row>
    <row r="34" spans="4:15" x14ac:dyDescent="0.25">
      <c r="D34" t="s">
        <v>17</v>
      </c>
      <c r="E34" t="s">
        <v>12</v>
      </c>
      <c r="F34">
        <v>15</v>
      </c>
      <c r="H34" s="8"/>
      <c r="I34" s="6">
        <v>9</v>
      </c>
      <c r="J34" s="6" t="s">
        <v>17</v>
      </c>
      <c r="K34" s="7">
        <f>81/144</f>
        <v>0.5625</v>
      </c>
      <c r="M34" s="6">
        <v>9</v>
      </c>
      <c r="N34" s="6" t="s">
        <v>17</v>
      </c>
      <c r="O34" s="7">
        <v>0.5625</v>
      </c>
    </row>
    <row r="35" spans="4:15" x14ac:dyDescent="0.25">
      <c r="D35" t="s">
        <v>17</v>
      </c>
      <c r="E35" t="s">
        <v>13</v>
      </c>
      <c r="F35">
        <v>17</v>
      </c>
      <c r="H35" s="8"/>
      <c r="I35" s="6">
        <v>10</v>
      </c>
      <c r="J35" s="6" t="s">
        <v>2</v>
      </c>
      <c r="K35" s="7">
        <f>110/156</f>
        <v>0.70512820512820518</v>
      </c>
      <c r="M35" s="6">
        <v>10</v>
      </c>
      <c r="N35" s="6" t="s">
        <v>2</v>
      </c>
      <c r="O35" s="7">
        <v>0.70512820512820495</v>
      </c>
    </row>
    <row r="36" spans="4:15" x14ac:dyDescent="0.25">
      <c r="D36" t="s">
        <v>17</v>
      </c>
      <c r="E36" t="s">
        <v>14</v>
      </c>
      <c r="F36">
        <v>19</v>
      </c>
      <c r="H36" s="8"/>
      <c r="I36" s="6">
        <v>10</v>
      </c>
      <c r="J36" s="6" t="s">
        <v>17</v>
      </c>
      <c r="K36" s="7">
        <f>100/144</f>
        <v>0.69444444444444442</v>
      </c>
      <c r="M36" s="6">
        <v>10</v>
      </c>
      <c r="N36" s="6" t="s">
        <v>17</v>
      </c>
      <c r="O36" s="7">
        <v>0.69444444444444398</v>
      </c>
    </row>
    <row r="37" spans="4:15" x14ac:dyDescent="0.25">
      <c r="D37" t="s">
        <v>17</v>
      </c>
      <c r="E37" t="s">
        <v>15</v>
      </c>
      <c r="F37">
        <v>21</v>
      </c>
      <c r="H37" s="8"/>
      <c r="I37" s="6">
        <v>11</v>
      </c>
      <c r="J37" s="6" t="s">
        <v>2</v>
      </c>
      <c r="K37" s="7">
        <f>132/156</f>
        <v>0.84615384615384615</v>
      </c>
      <c r="M37" s="6">
        <v>11</v>
      </c>
      <c r="N37" s="6" t="s">
        <v>2</v>
      </c>
      <c r="O37" s="7">
        <v>0.84615384615384603</v>
      </c>
    </row>
    <row r="38" spans="4:15" x14ac:dyDescent="0.25">
      <c r="D38" t="s">
        <v>17</v>
      </c>
      <c r="E38" t="s">
        <v>16</v>
      </c>
      <c r="F38">
        <v>23</v>
      </c>
      <c r="H38" s="8"/>
      <c r="I38" s="6">
        <v>11</v>
      </c>
      <c r="J38" s="6" t="s">
        <v>17</v>
      </c>
      <c r="K38" s="7">
        <f>121/144</f>
        <v>0.84027777777777779</v>
      </c>
      <c r="M38" s="6">
        <v>11</v>
      </c>
      <c r="N38" s="6" t="s">
        <v>17</v>
      </c>
      <c r="O38" s="7">
        <v>0.84027777777777801</v>
      </c>
    </row>
    <row r="39" spans="4:15" x14ac:dyDescent="0.25">
      <c r="D39" t="s">
        <v>17</v>
      </c>
      <c r="E39" t="s">
        <v>4</v>
      </c>
      <c r="F39" s="5">
        <v>144</v>
      </c>
      <c r="I39" s="6">
        <v>12</v>
      </c>
      <c r="J39" s="6" t="s">
        <v>2</v>
      </c>
      <c r="K39" s="7">
        <f>156/156</f>
        <v>1</v>
      </c>
      <c r="M39" s="6">
        <v>12</v>
      </c>
      <c r="N39" s="6" t="s">
        <v>2</v>
      </c>
      <c r="O39" s="7">
        <v>1</v>
      </c>
    </row>
    <row r="40" spans="4:15" x14ac:dyDescent="0.25">
      <c r="I40" s="6">
        <v>12</v>
      </c>
      <c r="J40" s="6" t="s">
        <v>17</v>
      </c>
      <c r="K40" s="7">
        <f>144/144</f>
        <v>1</v>
      </c>
      <c r="M40" s="6">
        <v>12</v>
      </c>
      <c r="N40" s="6" t="s">
        <v>17</v>
      </c>
      <c r="O40" s="7">
        <v>1</v>
      </c>
    </row>
    <row r="42" spans="4:15" x14ac:dyDescent="0.25">
      <c r="I42" t="s">
        <v>32</v>
      </c>
    </row>
    <row r="44" spans="4:15" x14ac:dyDescent="0.25">
      <c r="I44" t="s">
        <v>27</v>
      </c>
    </row>
  </sheetData>
  <mergeCells count="2">
    <mergeCell ref="H2:H25"/>
    <mergeCell ref="H27:H38"/>
  </mergeCells>
  <pageMargins left="0.7" right="0.7" top="0.75" bottom="0.75" header="0.3" footer="0.3"/>
  <pageSetup paperSize="9" orientation="portrait" r:id="rId1"/>
  <drawing r:id="rId2"/>
  <tableParts count="5"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5E18A-0F3E-45C9-86B4-3F067CB70C01}">
  <dimension ref="C3:E6"/>
  <sheetViews>
    <sheetView workbookViewId="0">
      <selection activeCell="E6" sqref="E3:E6"/>
    </sheetView>
  </sheetViews>
  <sheetFormatPr baseColWidth="10" defaultRowHeight="15" x14ac:dyDescent="0.25"/>
  <sheetData>
    <row r="3" spans="3:5" x14ac:dyDescent="0.25">
      <c r="C3">
        <v>1</v>
      </c>
      <c r="E3">
        <f t="shared" ref="E3:E5" si="0">(C3*(C3+1))/2</f>
        <v>1</v>
      </c>
    </row>
    <row r="4" spans="3:5" x14ac:dyDescent="0.25">
      <c r="C4">
        <v>2</v>
      </c>
      <c r="E4">
        <f t="shared" si="0"/>
        <v>3</v>
      </c>
    </row>
    <row r="5" spans="3:5" x14ac:dyDescent="0.25">
      <c r="C5">
        <v>3</v>
      </c>
      <c r="E5">
        <f t="shared" si="0"/>
        <v>6</v>
      </c>
    </row>
    <row r="6" spans="3:5" x14ac:dyDescent="0.25">
      <c r="C6">
        <v>4</v>
      </c>
      <c r="D6">
        <f>SUM($C$3:C6)</f>
        <v>10</v>
      </c>
      <c r="E6">
        <f>(C6*(C6+1))/2</f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C8AAEB-CA24-43CF-909F-4EF450A7F7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DATE_PIVOT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JFL</cp:lastModifiedBy>
  <dcterms:created xsi:type="dcterms:W3CDTF">2024-12-21T18:41:26Z</dcterms:created>
  <dcterms:modified xsi:type="dcterms:W3CDTF">2024-12-22T10:05:21Z</dcterms:modified>
</cp:coreProperties>
</file>