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F557C407-40C5-4C36-BF82-047AA8F6DFBC}" xr6:coauthVersionLast="47" xr6:coauthVersionMax="47" xr10:uidLastSave="{00000000-0000-0000-0000-000000000000}"/>
  <bookViews>
    <workbookView xWindow="2040" yWindow="2730" windowWidth="27390" windowHeight="10005" xr2:uid="{2673C9BC-EEC9-42A6-98C6-97578288EB28}"/>
  </bookViews>
  <sheets>
    <sheet name="Data" sheetId="2" r:id="rId1"/>
    <sheet name="Paramètres" sheetId="1" r:id="rId2"/>
  </sheets>
  <definedNames>
    <definedName name="DonnéesExternes_2" localSheetId="0" hidden="1">Data!$B$21:$I$31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2" l="1"/>
  <c r="E16" i="2"/>
  <c r="F16" i="2"/>
  <c r="G16" i="2"/>
  <c r="H16" i="2"/>
  <c r="I16" i="2"/>
  <c r="C16" i="2"/>
  <c r="J6" i="2"/>
  <c r="J7" i="2"/>
  <c r="J8" i="2"/>
  <c r="J9" i="2"/>
  <c r="J10" i="2"/>
  <c r="J11" i="2"/>
  <c r="J12" i="2"/>
  <c r="J13" i="2"/>
  <c r="J14" i="2"/>
  <c r="J15" i="2"/>
  <c r="S15" i="2"/>
  <c r="R15" i="2"/>
  <c r="Q15" i="2"/>
  <c r="P15" i="2"/>
  <c r="O15" i="2"/>
  <c r="N15" i="2"/>
  <c r="M15" i="2"/>
  <c r="S14" i="2"/>
  <c r="R14" i="2"/>
  <c r="Q14" i="2"/>
  <c r="P14" i="2"/>
  <c r="O14" i="2"/>
  <c r="N14" i="2"/>
  <c r="M14" i="2"/>
  <c r="S13" i="2"/>
  <c r="R13" i="2"/>
  <c r="Q13" i="2"/>
  <c r="P13" i="2"/>
  <c r="O13" i="2"/>
  <c r="N13" i="2"/>
  <c r="M13" i="2"/>
  <c r="S12" i="2"/>
  <c r="R12" i="2"/>
  <c r="Q12" i="2"/>
  <c r="P12" i="2"/>
  <c r="O12" i="2"/>
  <c r="N12" i="2"/>
  <c r="M12" i="2"/>
  <c r="S11" i="2"/>
  <c r="R11" i="2"/>
  <c r="Q11" i="2"/>
  <c r="P11" i="2"/>
  <c r="O11" i="2"/>
  <c r="N11" i="2"/>
  <c r="M11" i="2"/>
  <c r="S10" i="2"/>
  <c r="R10" i="2"/>
  <c r="Q10" i="2"/>
  <c r="P10" i="2"/>
  <c r="O10" i="2"/>
  <c r="N10" i="2"/>
  <c r="M10" i="2"/>
  <c r="S9" i="2"/>
  <c r="R9" i="2"/>
  <c r="Q9" i="2"/>
  <c r="P9" i="2"/>
  <c r="O9" i="2"/>
  <c r="N9" i="2"/>
  <c r="M9" i="2"/>
  <c r="S8" i="2"/>
  <c r="R8" i="2"/>
  <c r="Q8" i="2"/>
  <c r="P8" i="2"/>
  <c r="O8" i="2"/>
  <c r="N8" i="2"/>
  <c r="M8" i="2"/>
  <c r="S7" i="2"/>
  <c r="R7" i="2"/>
  <c r="Q7" i="2"/>
  <c r="P7" i="2"/>
  <c r="P16" i="2" s="1"/>
  <c r="O7" i="2"/>
  <c r="N7" i="2"/>
  <c r="M7" i="2"/>
  <c r="S6" i="2"/>
  <c r="R6" i="2"/>
  <c r="Q6" i="2"/>
  <c r="P6" i="2"/>
  <c r="O6" i="2"/>
  <c r="N6" i="2"/>
  <c r="M6" i="2"/>
  <c r="N3" i="2"/>
  <c r="M16" i="2" l="1"/>
  <c r="N16" i="2"/>
  <c r="O16" i="2"/>
  <c r="Q16" i="2"/>
  <c r="S16" i="2"/>
  <c r="R16" i="2"/>
  <c r="J16" i="2"/>
  <c r="T6" i="2"/>
  <c r="T16" i="2" s="1"/>
  <c r="T8" i="2"/>
  <c r="T10" i="2"/>
  <c r="T12" i="2"/>
  <c r="T14" i="2"/>
  <c r="T7" i="2"/>
  <c r="T11" i="2"/>
  <c r="T15" i="2"/>
  <c r="T9" i="2"/>
  <c r="T1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1A4D80-FCEB-4503-973D-8F1B12EBAEBD}" keepAlive="1" name="Requête - Barème" description="Connexion à la requête « Barème » dans le classeur." type="5" refreshedVersion="0" background="1">
    <dbPr connection="Provider=Microsoft.Mashup.OleDb.1;Data Source=$Workbook$;Location=Barème;Extended Properties=&quot;&quot;" command="SELECT * FROM [Barème]"/>
  </connection>
  <connection id="2" xr16:uid="{8259A0E6-D6BC-4DB1-8F57-D2AB76E5A663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3" xr16:uid="{976EFA06-0600-4D62-B1DE-C132C59AB69A}" keepAlive="1" name="Requête - Terrain utilisé" description="Connexion à la requête « Terrain utilisé » dans le classeur." type="5" refreshedVersion="0" background="1">
    <dbPr connection="Provider=Microsoft.Mashup.OleDb.1;Data Source=$Workbook$;Location=&quot;Terrain utilisé&quot;;Extended Properties=&quot;&quot;" command="SELECT * FROM [Terrain utilisé]"/>
  </connection>
</connections>
</file>

<file path=xl/sharedStrings.xml><?xml version="1.0" encoding="utf-8"?>
<sst xmlns="http://schemas.openxmlformats.org/spreadsheetml/2006/main" count="80" uniqueCount="24">
  <si>
    <t>Jour</t>
  </si>
  <si>
    <t>8h00-9h30</t>
  </si>
  <si>
    <t>9h30-11h00</t>
  </si>
  <si>
    <t>11h00-12h30</t>
  </si>
  <si>
    <t>12h30-14h00</t>
  </si>
  <si>
    <t>14h00-15h30</t>
  </si>
  <si>
    <t>15h30-17h00</t>
  </si>
  <si>
    <t>17h00-18h30</t>
  </si>
  <si>
    <t>18h30-20h00</t>
  </si>
  <si>
    <t>20h00-21h30</t>
  </si>
  <si>
    <t>21h30-23h00</t>
  </si>
  <si>
    <t>Lundi</t>
  </si>
  <si>
    <t>Mardi</t>
  </si>
  <si>
    <t>Mercredi</t>
  </si>
  <si>
    <t>Jeudi</t>
  </si>
  <si>
    <t>Vendredi</t>
  </si>
  <si>
    <t>Samedi</t>
  </si>
  <si>
    <t>Dimanche</t>
  </si>
  <si>
    <t>Nombre de terrain</t>
  </si>
  <si>
    <t>Terrains utilisés</t>
  </si>
  <si>
    <t>Heure</t>
  </si>
  <si>
    <t>Total</t>
  </si>
  <si>
    <t>Pourcentage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</si>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</sst>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"/>
      <family val="2"/>
    </font>
    <font>
      <sz val="1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9" fontId="3" fillId="0" borderId="0" xfId="0" applyNumberFormat="1" applyFont="1" applyAlignment="1">
      <alignment horizontal="center"/>
    </xf>
    <xf numFmtId="0" fontId="5" fillId="0" borderId="0" xfId="0" applyFont="1"/>
    <xf numFmtId="0" fontId="6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2" borderId="0" xfId="0" applyFont="1" applyFill="1" applyAlignment="1">
      <alignment horizontal="right" indent="1"/>
    </xf>
    <xf numFmtId="10" fontId="0" fillId="3" borderId="3" xfId="0" applyNumberFormat="1" applyFill="1" applyBorder="1" applyAlignment="1">
      <alignment horizontal="right" indent="1"/>
    </xf>
    <xf numFmtId="10" fontId="0" fillId="0" borderId="3" xfId="0" applyNumberFormat="1" applyBorder="1" applyAlignment="1">
      <alignment horizontal="right" indent="1"/>
    </xf>
    <xf numFmtId="10" fontId="0" fillId="0" borderId="0" xfId="0" applyNumberFormat="1" applyAlignment="1">
      <alignment horizontal="right" indent="1"/>
    </xf>
    <xf numFmtId="0" fontId="7" fillId="0" borderId="0" xfId="1" applyNumberFormat="1" applyFont="1" applyFill="1" applyBorder="1" applyAlignment="1">
      <alignment horizontal="right" indent="1"/>
    </xf>
    <xf numFmtId="0" fontId="7" fillId="0" borderId="0" xfId="0" applyFont="1" applyAlignment="1">
      <alignment horizontal="right" indent="1"/>
    </xf>
    <xf numFmtId="0" fontId="3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54"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relativeIndent="1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0&quot;h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right" vertical="bottom" textRotation="0" wrapText="0" relative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0304568A-C2DA-42AD-8E43-EFC444F9218A}" autoFormatId="16" applyNumberFormats="0" applyBorderFormats="0" applyFontFormats="0" applyPatternFormats="0" applyAlignmentFormats="0" applyWidthHeightFormats="0">
  <queryTableRefresh nextId="9">
    <queryTableFields count="8">
      <queryTableField id="1" name="Heure" tableColumnId="1"/>
      <queryTableField id="2" name="Lundi" tableColumnId="2"/>
      <queryTableField id="3" name="Mardi" tableColumnId="3"/>
      <queryTableField id="4" name="Mercredi" tableColumnId="4"/>
      <queryTableField id="5" name="Jeudi" tableColumnId="5"/>
      <queryTableField id="6" name="Vendredi" tableColumnId="6"/>
      <queryTableField id="7" name="Samedi" tableColumnId="7"/>
      <queryTableField id="8" name="Dimanche" tableColumnId="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AB11C8F-37B3-4C4D-8774-566BDA05BE62}" name="t_Pourcentage" displayName="t_Pourcentage" ref="B5:J16" totalsRowCount="1" headerRowDxfId="53" dataDxfId="52" tableBorderDxfId="51">
  <autoFilter ref="B5:J15" xr:uid="{FAB11C8F-37B3-4C4D-8774-566BDA05BE6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81BE807E-354A-49B1-A717-83405641A6CC}" name="Heure" totalsRowLabel="Moyenne" dataDxfId="50" totalsRowDxfId="49"/>
    <tableColumn id="2" xr3:uid="{04B9761E-F84A-485B-B928-188E624523CC}" name="Lundi" totalsRowFunction="average" dataDxfId="48" totalsRowDxfId="47"/>
    <tableColumn id="3" xr3:uid="{CE9F3EE0-F454-46DF-9A56-11B79E268FC6}" name="Mardi" totalsRowFunction="average" dataDxfId="46" totalsRowDxfId="45"/>
    <tableColumn id="4" xr3:uid="{F7BCC29C-EF69-455D-B37A-247EBCB41434}" name="Mercredi" totalsRowFunction="average" dataDxfId="44" totalsRowDxfId="43"/>
    <tableColumn id="5" xr3:uid="{EDCD3E79-01CF-4D6C-AC42-588D3AB7A6B7}" name="Jeudi" totalsRowFunction="average" dataDxfId="42" totalsRowDxfId="41"/>
    <tableColumn id="6" xr3:uid="{D3383602-8EE0-4CCC-AA4A-22D9E5EE4343}" name="Vendredi" totalsRowFunction="average" dataDxfId="40" totalsRowDxfId="39"/>
    <tableColumn id="7" xr3:uid="{526E3D9E-FAE8-4CF5-A57B-C460B3A235B6}" name="Samedi" totalsRowFunction="average" dataDxfId="38" totalsRowDxfId="37"/>
    <tableColumn id="8" xr3:uid="{AA985B78-094C-4B30-9C21-68903801E28A}" name="Dimanche" totalsRowFunction="average" dataDxfId="36" totalsRowDxfId="35"/>
    <tableColumn id="9" xr3:uid="{3B676A0F-1E85-4547-9F9B-E26D78B1722B}" name="Moyenne" totalsRowFunction="average" dataDxfId="34" totalsRowDxfId="33">
      <calculatedColumnFormula>AVERAGE(t_Pourcentage[[#This Row],[Lundi]:[Dimanche]])</calculatedColumnFormula>
    </tableColumn>
  </tableColumns>
  <tableStyleInfo name="TableStyleMedium2" showFirstColumn="0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737EE81-D011-4A98-87FE-393BD56D3C44}" name="t_TerrainUtil" displayName="t_TerrainUtil" ref="L5:T16" totalsRowCount="1" headerRowDxfId="32" dataDxfId="31" dataCellStyle="Milliers">
  <autoFilter ref="L5:T15" xr:uid="{D737EE81-D011-4A98-87FE-393BD56D3C4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6B0363BD-7305-48EB-B84C-8075D55F7E7C}" name="Heure" totalsRowLabel="Total" dataDxfId="30" totalsRowDxfId="29"/>
    <tableColumn id="2" xr3:uid="{3A082AB0-D715-4E6B-ADDC-8F65973F6969}" name="Lundi" totalsRowFunction="sum" dataDxfId="28" totalsRowDxfId="27" dataCellStyle="Milliers">
      <calculatedColumnFormula>$D$3*C6</calculatedColumnFormula>
    </tableColumn>
    <tableColumn id="3" xr3:uid="{AFADDE76-7517-4F40-9931-D07843E58079}" name="Mardi" totalsRowFunction="sum" dataDxfId="26" totalsRowDxfId="25" dataCellStyle="Milliers">
      <calculatedColumnFormula>$D$3*D6</calculatedColumnFormula>
    </tableColumn>
    <tableColumn id="4" xr3:uid="{B2ABF301-CEB0-42E8-9311-4859D444A69F}" name="Mercredi" totalsRowFunction="sum" dataDxfId="24" totalsRowDxfId="23" dataCellStyle="Milliers">
      <calculatedColumnFormula>$D$3*E6</calculatedColumnFormula>
    </tableColumn>
    <tableColumn id="5" xr3:uid="{98874CA8-F808-48A8-BAF7-1FE647F3A47E}" name="Jeudi" totalsRowFunction="sum" dataDxfId="22" totalsRowDxfId="21" dataCellStyle="Milliers">
      <calculatedColumnFormula>$D$3*F6</calculatedColumnFormula>
    </tableColumn>
    <tableColumn id="6" xr3:uid="{8D3557BE-3B61-4059-9274-33C7687FD3B0}" name="Vendredi" totalsRowFunction="sum" dataDxfId="20" totalsRowDxfId="19" dataCellStyle="Milliers">
      <calculatedColumnFormula>$D$3*G6</calculatedColumnFormula>
    </tableColumn>
    <tableColumn id="7" xr3:uid="{6953C0BD-488B-4DA0-BCDF-3968B76E7EDE}" name="Samedi" totalsRowFunction="sum" dataDxfId="18" totalsRowDxfId="17" dataCellStyle="Milliers">
      <calculatedColumnFormula>$D$3*H6</calculatedColumnFormula>
    </tableColumn>
    <tableColumn id="8" xr3:uid="{D5091A52-A11B-4514-A577-305466D88090}" name="Dimanche" totalsRowFunction="sum" dataDxfId="16" totalsRowDxfId="15" dataCellStyle="Milliers">
      <calculatedColumnFormula>$D$3*I6</calculatedColumnFormula>
    </tableColumn>
    <tableColumn id="9" xr3:uid="{B384157D-2DEC-410D-86EB-057089E061A7}" name="Total" totalsRowFunction="sum" dataDxfId="14" totalsRowDxfId="13">
      <calculatedColumnFormula>SUM(M6:S6)</calculatedColumnFormula>
    </tableColumn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39B6E7-0574-4D74-9D89-B33AAD46B270}" name="Final_2" displayName="Final_2" ref="B21:I31" tableType="queryTable" totalsRowShown="0">
  <autoFilter ref="B21:I31" xr:uid="{0439B6E7-0574-4D74-9D89-B33AAD46B27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35A138EE-9714-4477-B33D-B070402A1D03}" uniqueName="1" name="Heure" queryTableFieldId="1"/>
    <tableColumn id="2" xr3:uid="{CDC01E95-6EB7-4752-BF9E-EC1BC07818AE}" uniqueName="2" name="Lundi" queryTableFieldId="2"/>
    <tableColumn id="3" xr3:uid="{AFD10577-BBB4-4457-AC63-851CB69B993F}" uniqueName="3" name="Mardi" queryTableFieldId="3"/>
    <tableColumn id="4" xr3:uid="{7468110A-7521-422B-8704-74161CA293C5}" uniqueName="4" name="Mercredi" queryTableFieldId="4"/>
    <tableColumn id="5" xr3:uid="{A23EE91C-05A5-4BCF-ADEA-653247F5AA7C}" uniqueName="5" name="Jeudi" queryTableFieldId="5"/>
    <tableColumn id="6" xr3:uid="{8B6E3B9E-FFB0-4140-8FCC-4D5D7D3A65A1}" uniqueName="6" name="Vendredi" queryTableFieldId="6"/>
    <tableColumn id="7" xr3:uid="{7E15F97F-6610-412A-AEAD-A7C327719B12}" uniqueName="7" name="Samedi" queryTableFieldId="7"/>
    <tableColumn id="8" xr3:uid="{4CE29BDE-0885-4E36-98C0-F8F8315A6320}" uniqueName="8" name="Dimanche" queryTableFieldId="8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9D3E45-25BB-498A-A46C-917BB09B9294}" name="t_Bareme" displayName="t_Bareme" ref="B2:L9" totalsRowShown="0" headerRowDxfId="12" dataDxfId="11">
  <autoFilter ref="B2:L9" xr:uid="{479D3E45-25BB-498A-A46C-917BB09B929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329A9973-2883-4381-B8B6-33AEB29E3AAF}" name="Jour" dataDxfId="10"/>
    <tableColumn id="2" xr3:uid="{53500F29-DE50-4114-9B1A-CE0E18E88DCE}" name="8h00-9h30" dataDxfId="9"/>
    <tableColumn id="3" xr3:uid="{87E9738E-B90B-42FC-89BE-E7EB6708B82E}" name="9h30-11h00" dataDxfId="8"/>
    <tableColumn id="4" xr3:uid="{27B46E33-D85E-46F4-9F87-A777F1668876}" name="11h00-12h30" dataDxfId="7"/>
    <tableColumn id="5" xr3:uid="{0518FF24-334B-46FC-A414-FB686EA372CA}" name="12h30-14h00" dataDxfId="6"/>
    <tableColumn id="6" xr3:uid="{C05D905D-85AD-4631-8173-ACD65559C8E3}" name="14h00-15h30" dataDxfId="5"/>
    <tableColumn id="7" xr3:uid="{3448BD25-19EA-41FF-AEBD-1842DC418F5D}" name="15h30-17h00" dataDxfId="4"/>
    <tableColumn id="8" xr3:uid="{006744E9-68ED-49A6-BC9B-ABA43A42F410}" name="17h00-18h30" dataDxfId="3"/>
    <tableColumn id="9" xr3:uid="{BDE83A53-FAFA-48A5-AE85-312106935B6F}" name="18h30-20h00" dataDxfId="2"/>
    <tableColumn id="10" xr3:uid="{FEF6FBD9-9BAE-4CA1-99FB-B9F8803B9DF4}" name="20h00-21h30" dataDxfId="1"/>
    <tableColumn id="11" xr3:uid="{90BE6885-BC08-4596-BB13-2D38D91886DF}" name="21h30-23h00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2CBB69-E7DC-4CB1-9177-0DA9238AC07F}">
  <dimension ref="B2:T31"/>
  <sheetViews>
    <sheetView showGridLines="0" showZeros="0" tabSelected="1" topLeftCell="A17" workbookViewId="0">
      <selection activeCell="A19" sqref="A19:XFD30"/>
    </sheetView>
  </sheetViews>
  <sheetFormatPr baseColWidth="10" defaultRowHeight="15" x14ac:dyDescent="0.25"/>
  <cols>
    <col min="1" max="1" width="3.7109375" customWidth="1"/>
    <col min="2" max="2" width="12" bestFit="1" customWidth="1"/>
    <col min="3" max="4" width="9.42578125" bestFit="1" customWidth="1"/>
    <col min="5" max="5" width="9.140625" bestFit="1" customWidth="1"/>
    <col min="6" max="6" width="9.42578125" bestFit="1" customWidth="1"/>
    <col min="7" max="7" width="12.42578125" bestFit="1" customWidth="1"/>
    <col min="8" max="8" width="10.7109375" bestFit="1" customWidth="1"/>
    <col min="9" max="9" width="13.5703125" bestFit="1" customWidth="1"/>
    <col min="10" max="10" width="12.7109375" customWidth="1"/>
    <col min="11" max="11" width="3.7109375" customWidth="1"/>
    <col min="12" max="12" width="11.7109375" customWidth="1"/>
    <col min="15" max="15" width="12.140625" customWidth="1"/>
    <col min="17" max="17" width="12.28515625" customWidth="1"/>
    <col min="19" max="19" width="13.28515625" customWidth="1"/>
    <col min="21" max="21" width="3.7109375" customWidth="1"/>
  </cols>
  <sheetData>
    <row r="2" spans="2:20" s="5" customFormat="1" ht="19.899999999999999" customHeight="1" x14ac:dyDescent="0.25">
      <c r="B2" s="8"/>
      <c r="L2" s="8"/>
    </row>
    <row r="3" spans="2:20" s="5" customFormat="1" ht="19.899999999999999" customHeight="1" x14ac:dyDescent="0.25">
      <c r="B3" s="22" t="s">
        <v>18</v>
      </c>
      <c r="C3" s="23"/>
      <c r="D3" s="11">
        <v>2</v>
      </c>
      <c r="G3" s="8"/>
      <c r="H3" s="8"/>
      <c r="I3" s="8"/>
      <c r="J3" s="8"/>
      <c r="L3" s="22" t="s">
        <v>18</v>
      </c>
      <c r="M3" s="23"/>
      <c r="N3" s="11">
        <f>D3</f>
        <v>2</v>
      </c>
      <c r="Q3" s="8"/>
      <c r="R3" s="8"/>
      <c r="S3" s="8"/>
      <c r="T3" s="8"/>
    </row>
    <row r="4" spans="2:20" s="5" customFormat="1" ht="19.899999999999999" customHeight="1" x14ac:dyDescent="0.2">
      <c r="B4" s="21" t="s">
        <v>22</v>
      </c>
      <c r="C4" s="21"/>
      <c r="D4" s="21"/>
      <c r="E4" s="21"/>
      <c r="F4" s="21"/>
      <c r="G4" s="21"/>
      <c r="H4" s="21"/>
      <c r="I4" s="21"/>
      <c r="J4" s="21"/>
      <c r="L4" s="21" t="s">
        <v>19</v>
      </c>
      <c r="M4" s="21"/>
      <c r="N4" s="21"/>
      <c r="O4" s="21"/>
      <c r="P4" s="21"/>
      <c r="Q4" s="21"/>
      <c r="R4" s="21"/>
      <c r="S4" s="21"/>
      <c r="T4" s="21"/>
    </row>
    <row r="5" spans="2:20" s="5" customFormat="1" ht="19.899999999999999" customHeight="1" x14ac:dyDescent="0.25">
      <c r="B5" s="9" t="s">
        <v>20</v>
      </c>
      <c r="C5" s="15" t="s">
        <v>11</v>
      </c>
      <c r="D5" s="15" t="s">
        <v>12</v>
      </c>
      <c r="E5" s="15" t="s">
        <v>13</v>
      </c>
      <c r="F5" s="15" t="s">
        <v>14</v>
      </c>
      <c r="G5" s="15" t="s">
        <v>15</v>
      </c>
      <c r="H5" s="15" t="s">
        <v>16</v>
      </c>
      <c r="I5" s="15" t="s">
        <v>17</v>
      </c>
      <c r="J5" s="15" t="s">
        <v>23</v>
      </c>
      <c r="L5" s="10" t="s">
        <v>20</v>
      </c>
      <c r="M5" s="10" t="s">
        <v>11</v>
      </c>
      <c r="N5" s="10" t="s">
        <v>12</v>
      </c>
      <c r="O5" s="10" t="s">
        <v>13</v>
      </c>
      <c r="P5" s="10" t="s">
        <v>14</v>
      </c>
      <c r="Q5" s="10" t="s">
        <v>15</v>
      </c>
      <c r="R5" s="10" t="s">
        <v>16</v>
      </c>
      <c r="S5" s="10" t="s">
        <v>17</v>
      </c>
      <c r="T5" s="10" t="s">
        <v>21</v>
      </c>
    </row>
    <row r="6" spans="2:20" s="5" customFormat="1" ht="19.899999999999999" customHeight="1" x14ac:dyDescent="0.25">
      <c r="B6" s="13" t="s">
        <v>1</v>
      </c>
      <c r="C6" s="16">
        <v>0</v>
      </c>
      <c r="D6" s="16">
        <v>0</v>
      </c>
      <c r="E6" s="16">
        <v>0</v>
      </c>
      <c r="F6" s="16">
        <v>0</v>
      </c>
      <c r="G6" s="16">
        <v>0</v>
      </c>
      <c r="H6" s="16">
        <v>0</v>
      </c>
      <c r="I6" s="16">
        <v>0</v>
      </c>
      <c r="J6" s="16">
        <f>AVERAGE(t_Pourcentage[[#This Row],[Lundi]:[Dimanche]])</f>
        <v>0</v>
      </c>
      <c r="L6" s="13" t="s">
        <v>1</v>
      </c>
      <c r="M6" s="19">
        <f t="shared" ref="M6:M15" si="0">$D$3*C6</f>
        <v>0</v>
      </c>
      <c r="N6" s="19">
        <f t="shared" ref="N6:N15" si="1">$D$3*D6</f>
        <v>0</v>
      </c>
      <c r="O6" s="19">
        <f t="shared" ref="O6:O15" si="2">$D$3*E6</f>
        <v>0</v>
      </c>
      <c r="P6" s="19">
        <f t="shared" ref="P6:P15" si="3">$D$3*F6</f>
        <v>0</v>
      </c>
      <c r="Q6" s="19">
        <f t="shared" ref="Q6:Q15" si="4">$D$3*G6</f>
        <v>0</v>
      </c>
      <c r="R6" s="19">
        <f t="shared" ref="R6:R15" si="5">$D$3*H6</f>
        <v>0</v>
      </c>
      <c r="S6" s="19">
        <f t="shared" ref="S6:S15" si="6">$D$3*I6</f>
        <v>0</v>
      </c>
      <c r="T6" s="20">
        <f>SUM(M6:S6)</f>
        <v>0</v>
      </c>
    </row>
    <row r="7" spans="2:20" s="5" customFormat="1" ht="19.899999999999999" customHeight="1" x14ac:dyDescent="0.25">
      <c r="B7" s="14" t="s">
        <v>2</v>
      </c>
      <c r="C7" s="17">
        <v>0</v>
      </c>
      <c r="D7" s="17">
        <v>0</v>
      </c>
      <c r="E7" s="17">
        <v>0</v>
      </c>
      <c r="F7" s="17">
        <v>0</v>
      </c>
      <c r="G7" s="17">
        <v>0</v>
      </c>
      <c r="H7" s="17">
        <v>0</v>
      </c>
      <c r="I7" s="17">
        <v>0</v>
      </c>
      <c r="J7" s="17">
        <f>AVERAGE(t_Pourcentage[[#This Row],[Lundi]:[Dimanche]])</f>
        <v>0</v>
      </c>
      <c r="L7" s="14" t="s">
        <v>2</v>
      </c>
      <c r="M7" s="19">
        <f t="shared" si="0"/>
        <v>0</v>
      </c>
      <c r="N7" s="19">
        <f t="shared" si="1"/>
        <v>0</v>
      </c>
      <c r="O7" s="19">
        <f t="shared" si="2"/>
        <v>0</v>
      </c>
      <c r="P7" s="19">
        <f t="shared" si="3"/>
        <v>0</v>
      </c>
      <c r="Q7" s="19">
        <f t="shared" si="4"/>
        <v>0</v>
      </c>
      <c r="R7" s="19">
        <f t="shared" si="5"/>
        <v>0</v>
      </c>
      <c r="S7" s="19">
        <f t="shared" si="6"/>
        <v>0</v>
      </c>
      <c r="T7" s="20">
        <f t="shared" ref="T7:T15" si="7">SUM(M7:S7)</f>
        <v>0</v>
      </c>
    </row>
    <row r="8" spans="2:20" s="5" customFormat="1" ht="19.899999999999999" customHeight="1" x14ac:dyDescent="0.25">
      <c r="B8" s="13" t="s">
        <v>3</v>
      </c>
      <c r="C8" s="16">
        <v>0.5</v>
      </c>
      <c r="D8" s="16">
        <v>0</v>
      </c>
      <c r="E8" s="16">
        <v>0</v>
      </c>
      <c r="F8" s="16">
        <v>0</v>
      </c>
      <c r="G8" s="16">
        <v>0</v>
      </c>
      <c r="H8" s="16">
        <v>0.5</v>
      </c>
      <c r="I8" s="16">
        <v>0.5</v>
      </c>
      <c r="J8" s="16">
        <f>AVERAGE(t_Pourcentage[[#This Row],[Lundi]:[Dimanche]])</f>
        <v>0.21428571428571427</v>
      </c>
      <c r="L8" s="13" t="s">
        <v>3</v>
      </c>
      <c r="M8" s="19">
        <f t="shared" si="0"/>
        <v>1</v>
      </c>
      <c r="N8" s="19">
        <f t="shared" si="1"/>
        <v>0</v>
      </c>
      <c r="O8" s="19">
        <f t="shared" si="2"/>
        <v>0</v>
      </c>
      <c r="P8" s="19">
        <f t="shared" si="3"/>
        <v>0</v>
      </c>
      <c r="Q8" s="19">
        <f t="shared" si="4"/>
        <v>0</v>
      </c>
      <c r="R8" s="19">
        <f t="shared" si="5"/>
        <v>1</v>
      </c>
      <c r="S8" s="19">
        <f t="shared" si="6"/>
        <v>1</v>
      </c>
      <c r="T8" s="20">
        <f t="shared" si="7"/>
        <v>3</v>
      </c>
    </row>
    <row r="9" spans="2:20" s="5" customFormat="1" ht="19.899999999999999" customHeight="1" x14ac:dyDescent="0.25">
      <c r="B9" s="14" t="s">
        <v>4</v>
      </c>
      <c r="C9" s="17">
        <v>0</v>
      </c>
      <c r="D9" s="17">
        <v>0</v>
      </c>
      <c r="E9" s="17">
        <v>0</v>
      </c>
      <c r="F9" s="17">
        <v>0</v>
      </c>
      <c r="G9" s="17">
        <v>0</v>
      </c>
      <c r="H9" s="17">
        <v>0.5</v>
      </c>
      <c r="I9" s="17">
        <v>0</v>
      </c>
      <c r="J9" s="17">
        <f>AVERAGE(t_Pourcentage[[#This Row],[Lundi]:[Dimanche]])</f>
        <v>7.1428571428571425E-2</v>
      </c>
      <c r="L9" s="14" t="s">
        <v>4</v>
      </c>
      <c r="M9" s="19">
        <f t="shared" si="0"/>
        <v>0</v>
      </c>
      <c r="N9" s="19">
        <f t="shared" si="1"/>
        <v>0</v>
      </c>
      <c r="O9" s="19">
        <f t="shared" si="2"/>
        <v>0</v>
      </c>
      <c r="P9" s="19">
        <f t="shared" si="3"/>
        <v>0</v>
      </c>
      <c r="Q9" s="19">
        <f t="shared" si="4"/>
        <v>0</v>
      </c>
      <c r="R9" s="19">
        <f t="shared" si="5"/>
        <v>1</v>
      </c>
      <c r="S9" s="19">
        <f t="shared" si="6"/>
        <v>0</v>
      </c>
      <c r="T9" s="20">
        <f t="shared" si="7"/>
        <v>1</v>
      </c>
    </row>
    <row r="10" spans="2:20" s="5" customFormat="1" ht="19.899999999999999" customHeight="1" x14ac:dyDescent="0.25">
      <c r="B10" s="13" t="s">
        <v>5</v>
      </c>
      <c r="C10" s="16">
        <v>0</v>
      </c>
      <c r="D10" s="16">
        <v>0</v>
      </c>
      <c r="E10" s="16">
        <v>0</v>
      </c>
      <c r="F10" s="16">
        <v>0</v>
      </c>
      <c r="G10" s="16">
        <v>0</v>
      </c>
      <c r="H10" s="16">
        <v>0</v>
      </c>
      <c r="I10" s="16">
        <v>0</v>
      </c>
      <c r="J10" s="16">
        <f>AVERAGE(t_Pourcentage[[#This Row],[Lundi]:[Dimanche]])</f>
        <v>0</v>
      </c>
      <c r="L10" s="13" t="s">
        <v>5</v>
      </c>
      <c r="M10" s="19">
        <f t="shared" si="0"/>
        <v>0</v>
      </c>
      <c r="N10" s="19">
        <f t="shared" si="1"/>
        <v>0</v>
      </c>
      <c r="O10" s="19">
        <f t="shared" si="2"/>
        <v>0</v>
      </c>
      <c r="P10" s="19">
        <f t="shared" si="3"/>
        <v>0</v>
      </c>
      <c r="Q10" s="19">
        <f t="shared" si="4"/>
        <v>0</v>
      </c>
      <c r="R10" s="19">
        <f t="shared" si="5"/>
        <v>0</v>
      </c>
      <c r="S10" s="19">
        <f t="shared" si="6"/>
        <v>0</v>
      </c>
      <c r="T10" s="20">
        <f t="shared" si="7"/>
        <v>0</v>
      </c>
    </row>
    <row r="11" spans="2:20" s="5" customFormat="1" ht="19.899999999999999" customHeight="1" x14ac:dyDescent="0.25">
      <c r="B11" s="14" t="s">
        <v>6</v>
      </c>
      <c r="C11" s="17">
        <v>0</v>
      </c>
      <c r="D11" s="17">
        <v>0</v>
      </c>
      <c r="E11" s="17">
        <v>0</v>
      </c>
      <c r="F11" s="17">
        <v>0</v>
      </c>
      <c r="G11" s="17">
        <v>0</v>
      </c>
      <c r="H11" s="17">
        <v>0.5</v>
      </c>
      <c r="I11" s="17">
        <v>0.5</v>
      </c>
      <c r="J11" s="17">
        <f>AVERAGE(t_Pourcentage[[#This Row],[Lundi]:[Dimanche]])</f>
        <v>0.14285714285714285</v>
      </c>
      <c r="L11" s="14" t="s">
        <v>6</v>
      </c>
      <c r="M11" s="19">
        <f t="shared" si="0"/>
        <v>0</v>
      </c>
      <c r="N11" s="19">
        <f t="shared" si="1"/>
        <v>0</v>
      </c>
      <c r="O11" s="19">
        <f t="shared" si="2"/>
        <v>0</v>
      </c>
      <c r="P11" s="19">
        <f t="shared" si="3"/>
        <v>0</v>
      </c>
      <c r="Q11" s="19">
        <f t="shared" si="4"/>
        <v>0</v>
      </c>
      <c r="R11" s="19">
        <f t="shared" si="5"/>
        <v>1</v>
      </c>
      <c r="S11" s="19">
        <f t="shared" si="6"/>
        <v>1</v>
      </c>
      <c r="T11" s="20">
        <f t="shared" si="7"/>
        <v>2</v>
      </c>
    </row>
    <row r="12" spans="2:20" s="5" customFormat="1" ht="19.899999999999999" customHeight="1" x14ac:dyDescent="0.25">
      <c r="B12" s="13" t="s">
        <v>7</v>
      </c>
      <c r="C12" s="16">
        <v>0.5</v>
      </c>
      <c r="D12" s="16">
        <v>0</v>
      </c>
      <c r="E12" s="16">
        <v>0.5</v>
      </c>
      <c r="F12" s="16">
        <v>0.5</v>
      </c>
      <c r="G12" s="16">
        <v>0.5</v>
      </c>
      <c r="H12" s="16">
        <v>1</v>
      </c>
      <c r="I12" s="16">
        <v>1</v>
      </c>
      <c r="J12" s="16">
        <f>AVERAGE(t_Pourcentage[[#This Row],[Lundi]:[Dimanche]])</f>
        <v>0.5714285714285714</v>
      </c>
      <c r="L12" s="13" t="s">
        <v>7</v>
      </c>
      <c r="M12" s="19">
        <f t="shared" si="0"/>
        <v>1</v>
      </c>
      <c r="N12" s="19">
        <f t="shared" si="1"/>
        <v>0</v>
      </c>
      <c r="O12" s="19">
        <f t="shared" si="2"/>
        <v>1</v>
      </c>
      <c r="P12" s="19">
        <f t="shared" si="3"/>
        <v>1</v>
      </c>
      <c r="Q12" s="19">
        <f t="shared" si="4"/>
        <v>1</v>
      </c>
      <c r="R12" s="19">
        <f t="shared" si="5"/>
        <v>2</v>
      </c>
      <c r="S12" s="19">
        <f t="shared" si="6"/>
        <v>2</v>
      </c>
      <c r="T12" s="20">
        <f t="shared" si="7"/>
        <v>8</v>
      </c>
    </row>
    <row r="13" spans="2:20" s="5" customFormat="1" ht="19.899999999999999" customHeight="1" x14ac:dyDescent="0.25">
      <c r="B13" s="14" t="s">
        <v>8</v>
      </c>
      <c r="C13" s="17">
        <v>1</v>
      </c>
      <c r="D13" s="17">
        <v>1</v>
      </c>
      <c r="E13" s="17">
        <v>1</v>
      </c>
      <c r="F13" s="17">
        <v>1</v>
      </c>
      <c r="G13" s="17">
        <v>1</v>
      </c>
      <c r="H13" s="17">
        <v>1</v>
      </c>
      <c r="I13" s="17">
        <v>1</v>
      </c>
      <c r="J13" s="17">
        <f>AVERAGE(t_Pourcentage[[#This Row],[Lundi]:[Dimanche]])</f>
        <v>1</v>
      </c>
      <c r="L13" s="14" t="s">
        <v>8</v>
      </c>
      <c r="M13" s="19">
        <f t="shared" si="0"/>
        <v>2</v>
      </c>
      <c r="N13" s="19">
        <f t="shared" si="1"/>
        <v>2</v>
      </c>
      <c r="O13" s="19">
        <f t="shared" si="2"/>
        <v>2</v>
      </c>
      <c r="P13" s="19">
        <f t="shared" si="3"/>
        <v>2</v>
      </c>
      <c r="Q13" s="19">
        <f t="shared" si="4"/>
        <v>2</v>
      </c>
      <c r="R13" s="19">
        <f t="shared" si="5"/>
        <v>2</v>
      </c>
      <c r="S13" s="19">
        <f t="shared" si="6"/>
        <v>2</v>
      </c>
      <c r="T13" s="20">
        <f t="shared" si="7"/>
        <v>14</v>
      </c>
    </row>
    <row r="14" spans="2:20" s="5" customFormat="1" ht="19.899999999999999" customHeight="1" x14ac:dyDescent="0.25">
      <c r="B14" s="13" t="s">
        <v>9</v>
      </c>
      <c r="C14" s="16">
        <v>0.5</v>
      </c>
      <c r="D14" s="16">
        <v>1</v>
      </c>
      <c r="E14" s="16">
        <v>1</v>
      </c>
      <c r="F14" s="16">
        <v>1</v>
      </c>
      <c r="G14" s="16">
        <v>1</v>
      </c>
      <c r="H14" s="16">
        <v>1</v>
      </c>
      <c r="I14" s="16">
        <v>0.5</v>
      </c>
      <c r="J14" s="16">
        <f>AVERAGE(t_Pourcentage[[#This Row],[Lundi]:[Dimanche]])</f>
        <v>0.8571428571428571</v>
      </c>
      <c r="L14" s="13" t="s">
        <v>9</v>
      </c>
      <c r="M14" s="19">
        <f t="shared" si="0"/>
        <v>1</v>
      </c>
      <c r="N14" s="19">
        <f t="shared" si="1"/>
        <v>2</v>
      </c>
      <c r="O14" s="19">
        <f t="shared" si="2"/>
        <v>2</v>
      </c>
      <c r="P14" s="19">
        <f t="shared" si="3"/>
        <v>2</v>
      </c>
      <c r="Q14" s="19">
        <f t="shared" si="4"/>
        <v>2</v>
      </c>
      <c r="R14" s="19">
        <f t="shared" si="5"/>
        <v>2</v>
      </c>
      <c r="S14" s="19">
        <f t="shared" si="6"/>
        <v>1</v>
      </c>
      <c r="T14" s="20">
        <f t="shared" si="7"/>
        <v>12</v>
      </c>
    </row>
    <row r="15" spans="2:20" s="5" customFormat="1" ht="19.899999999999999" customHeight="1" x14ac:dyDescent="0.25">
      <c r="B15" s="14" t="s">
        <v>10</v>
      </c>
      <c r="C15" s="17">
        <v>0</v>
      </c>
      <c r="D15" s="17">
        <v>0.5</v>
      </c>
      <c r="E15" s="17">
        <v>0</v>
      </c>
      <c r="F15" s="17">
        <v>0.5</v>
      </c>
      <c r="G15" s="17">
        <v>0.5</v>
      </c>
      <c r="H15" s="17">
        <v>0.5</v>
      </c>
      <c r="I15" s="17">
        <v>0</v>
      </c>
      <c r="J15" s="17">
        <f>AVERAGE(t_Pourcentage[[#This Row],[Lundi]:[Dimanche]])</f>
        <v>0.2857142857142857</v>
      </c>
      <c r="L15" s="14" t="s">
        <v>10</v>
      </c>
      <c r="M15" s="19">
        <f t="shared" si="0"/>
        <v>0</v>
      </c>
      <c r="N15" s="19">
        <f t="shared" si="1"/>
        <v>1</v>
      </c>
      <c r="O15" s="19">
        <f t="shared" si="2"/>
        <v>0</v>
      </c>
      <c r="P15" s="19">
        <f t="shared" si="3"/>
        <v>1</v>
      </c>
      <c r="Q15" s="19">
        <f t="shared" si="4"/>
        <v>1</v>
      </c>
      <c r="R15" s="19">
        <f t="shared" si="5"/>
        <v>1</v>
      </c>
      <c r="S15" s="19">
        <f t="shared" si="6"/>
        <v>0</v>
      </c>
      <c r="T15" s="20">
        <f t="shared" si="7"/>
        <v>4</v>
      </c>
    </row>
    <row r="16" spans="2:20" s="5" customFormat="1" ht="19.899999999999999" customHeight="1" x14ac:dyDescent="0.25">
      <c r="B16" s="1" t="s">
        <v>23</v>
      </c>
      <c r="C16" s="18">
        <f>SUBTOTAL(101,t_Pourcentage[Lundi])</f>
        <v>0.25</v>
      </c>
      <c r="D16" s="18">
        <f>SUBTOTAL(101,t_Pourcentage[Mardi])</f>
        <v>0.25</v>
      </c>
      <c r="E16" s="18">
        <f>SUBTOTAL(101,t_Pourcentage[Mercredi])</f>
        <v>0.25</v>
      </c>
      <c r="F16" s="18">
        <f>SUBTOTAL(101,t_Pourcentage[Jeudi])</f>
        <v>0.3</v>
      </c>
      <c r="G16" s="18">
        <f>SUBTOTAL(101,t_Pourcentage[Vendredi])</f>
        <v>0.3</v>
      </c>
      <c r="H16" s="18">
        <f>SUBTOTAL(101,t_Pourcentage[Samedi])</f>
        <v>0.5</v>
      </c>
      <c r="I16" s="18">
        <f>SUBTOTAL(101,t_Pourcentage[Dimanche])</f>
        <v>0.35</v>
      </c>
      <c r="J16" s="18">
        <f>SUBTOTAL(101,t_Pourcentage[Moyenne])</f>
        <v>0.31428571428571428</v>
      </c>
      <c r="L16" s="12" t="s">
        <v>21</v>
      </c>
      <c r="M16" s="20">
        <f>SUBTOTAL(109,t_TerrainUtil[Lundi])</f>
        <v>5</v>
      </c>
      <c r="N16" s="20">
        <f>SUBTOTAL(109,t_TerrainUtil[Mardi])</f>
        <v>5</v>
      </c>
      <c r="O16" s="20">
        <f>SUBTOTAL(109,t_TerrainUtil[Mercredi])</f>
        <v>5</v>
      </c>
      <c r="P16" s="20">
        <f>SUBTOTAL(109,t_TerrainUtil[Jeudi])</f>
        <v>6</v>
      </c>
      <c r="Q16" s="20">
        <f>SUBTOTAL(109,t_TerrainUtil[Vendredi])</f>
        <v>6</v>
      </c>
      <c r="R16" s="20">
        <f>SUBTOTAL(109,t_TerrainUtil[Samedi])</f>
        <v>10</v>
      </c>
      <c r="S16" s="20">
        <f>SUBTOTAL(109,t_TerrainUtil[Dimanche])</f>
        <v>7</v>
      </c>
      <c r="T16" s="20">
        <f>SUBTOTAL(109,t_TerrainUtil[Total])</f>
        <v>44</v>
      </c>
    </row>
    <row r="17" spans="2:20" s="5" customFormat="1" ht="19.899999999999999" customHeight="1" x14ac:dyDescent="0.25">
      <c r="B17" s="6"/>
      <c r="C17" s="7"/>
      <c r="D17" s="7"/>
      <c r="E17" s="7"/>
      <c r="F17" s="7"/>
      <c r="G17" s="7"/>
      <c r="H17" s="7"/>
      <c r="I17" s="7"/>
      <c r="J17" s="7"/>
      <c r="L17"/>
      <c r="M17"/>
      <c r="N17"/>
      <c r="O17"/>
      <c r="P17"/>
      <c r="Q17"/>
      <c r="R17"/>
      <c r="S17"/>
      <c r="T17"/>
    </row>
    <row r="18" spans="2:20" s="5" customFormat="1" ht="19.899999999999999" customHeight="1" x14ac:dyDescent="0.25">
      <c r="L18"/>
      <c r="M18"/>
      <c r="N18"/>
      <c r="O18"/>
      <c r="P18"/>
      <c r="Q18"/>
      <c r="R18"/>
      <c r="S18"/>
      <c r="T18"/>
    </row>
    <row r="21" spans="2:20" x14ac:dyDescent="0.25">
      <c r="B21" t="s">
        <v>20</v>
      </c>
      <c r="C21" t="s">
        <v>11</v>
      </c>
      <c r="D21" t="s">
        <v>12</v>
      </c>
      <c r="E21" t="s">
        <v>13</v>
      </c>
      <c r="F21" t="s">
        <v>14</v>
      </c>
      <c r="G21" t="s">
        <v>15</v>
      </c>
      <c r="H21" t="s">
        <v>16</v>
      </c>
      <c r="I21" t="s">
        <v>17</v>
      </c>
    </row>
    <row r="22" spans="2:20" x14ac:dyDescent="0.25">
      <c r="B22" t="s">
        <v>1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</row>
    <row r="23" spans="2:20" x14ac:dyDescent="0.25">
      <c r="B23" t="s">
        <v>2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</row>
    <row r="24" spans="2:20" x14ac:dyDescent="0.25">
      <c r="B24" t="s">
        <v>3</v>
      </c>
      <c r="C24">
        <v>8</v>
      </c>
      <c r="D24">
        <v>0</v>
      </c>
      <c r="E24">
        <v>0</v>
      </c>
      <c r="F24">
        <v>0</v>
      </c>
      <c r="G24">
        <v>0</v>
      </c>
      <c r="H24">
        <v>10</v>
      </c>
      <c r="I24">
        <v>10</v>
      </c>
    </row>
    <row r="25" spans="2:20" x14ac:dyDescent="0.25">
      <c r="B25" t="s">
        <v>4</v>
      </c>
      <c r="C25">
        <v>0</v>
      </c>
      <c r="D25">
        <v>0</v>
      </c>
      <c r="E25">
        <v>0</v>
      </c>
      <c r="F25">
        <v>0</v>
      </c>
      <c r="G25">
        <v>0</v>
      </c>
      <c r="H25">
        <v>10</v>
      </c>
      <c r="I25">
        <v>0</v>
      </c>
    </row>
    <row r="26" spans="2:20" x14ac:dyDescent="0.25">
      <c r="B26" t="s">
        <v>5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</row>
    <row r="27" spans="2:20" x14ac:dyDescent="0.25">
      <c r="B27" t="s">
        <v>6</v>
      </c>
      <c r="C27">
        <v>0</v>
      </c>
      <c r="D27">
        <v>0</v>
      </c>
      <c r="E27">
        <v>0</v>
      </c>
      <c r="F27">
        <v>0</v>
      </c>
      <c r="G27">
        <v>0</v>
      </c>
      <c r="H27">
        <v>10</v>
      </c>
      <c r="I27">
        <v>10</v>
      </c>
    </row>
    <row r="28" spans="2:20" x14ac:dyDescent="0.25">
      <c r="B28" t="s">
        <v>7</v>
      </c>
      <c r="C28">
        <v>10</v>
      </c>
      <c r="D28">
        <v>0</v>
      </c>
      <c r="E28">
        <v>10</v>
      </c>
      <c r="F28">
        <v>10</v>
      </c>
      <c r="G28">
        <v>10</v>
      </c>
      <c r="H28">
        <v>20</v>
      </c>
      <c r="I28">
        <v>20</v>
      </c>
    </row>
    <row r="29" spans="2:20" x14ac:dyDescent="0.25">
      <c r="B29" t="s">
        <v>8</v>
      </c>
      <c r="C29">
        <v>20</v>
      </c>
      <c r="D29">
        <v>20</v>
      </c>
      <c r="E29">
        <v>20</v>
      </c>
      <c r="F29">
        <v>20</v>
      </c>
      <c r="G29">
        <v>20</v>
      </c>
      <c r="H29">
        <v>20</v>
      </c>
      <c r="I29">
        <v>20</v>
      </c>
    </row>
    <row r="30" spans="2:20" x14ac:dyDescent="0.25">
      <c r="B30" t="s">
        <v>9</v>
      </c>
      <c r="C30">
        <v>10</v>
      </c>
      <c r="D30">
        <v>20</v>
      </c>
      <c r="E30">
        <v>20</v>
      </c>
      <c r="F30">
        <v>20</v>
      </c>
      <c r="G30">
        <v>20</v>
      </c>
      <c r="H30">
        <v>20</v>
      </c>
      <c r="I30">
        <v>10</v>
      </c>
    </row>
    <row r="31" spans="2:20" x14ac:dyDescent="0.25">
      <c r="B31" t="s">
        <v>10</v>
      </c>
      <c r="C31">
        <v>0</v>
      </c>
      <c r="D31">
        <v>10</v>
      </c>
      <c r="E31">
        <v>0</v>
      </c>
      <c r="F31">
        <v>10</v>
      </c>
      <c r="G31">
        <v>10</v>
      </c>
      <c r="H31">
        <v>10</v>
      </c>
      <c r="I31">
        <v>0</v>
      </c>
    </row>
  </sheetData>
  <mergeCells count="4">
    <mergeCell ref="B4:J4"/>
    <mergeCell ref="L4:T4"/>
    <mergeCell ref="B3:C3"/>
    <mergeCell ref="L3:M3"/>
  </mergeCells>
  <phoneticPr fontId="8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23F65-DF9F-4E45-BE7B-4E6FC20163A7}">
  <dimension ref="B2:L9"/>
  <sheetViews>
    <sheetView showGridLines="0" workbookViewId="0">
      <selection activeCell="M1" sqref="M1:P1048576"/>
    </sheetView>
  </sheetViews>
  <sheetFormatPr baseColWidth="10" defaultColWidth="11.5703125" defaultRowHeight="15" x14ac:dyDescent="0.25"/>
  <cols>
    <col min="1" max="1" width="3.7109375" style="2" customWidth="1"/>
    <col min="2" max="12" width="11.7109375" style="2" customWidth="1"/>
    <col min="13" max="16384" width="11.5703125" style="2"/>
  </cols>
  <sheetData>
    <row r="2" spans="2:12" x14ac:dyDescent="0.25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</row>
    <row r="3" spans="2:12" x14ac:dyDescent="0.25">
      <c r="B3" s="2" t="s">
        <v>11</v>
      </c>
      <c r="C3" s="4">
        <v>8</v>
      </c>
      <c r="D3" s="4">
        <v>8</v>
      </c>
      <c r="E3" s="4">
        <v>8</v>
      </c>
      <c r="F3" s="4">
        <v>8</v>
      </c>
      <c r="G3" s="4">
        <v>8</v>
      </c>
      <c r="H3" s="4">
        <v>8</v>
      </c>
      <c r="I3" s="4">
        <v>10</v>
      </c>
      <c r="J3" s="4">
        <v>10</v>
      </c>
      <c r="K3" s="4">
        <v>10</v>
      </c>
      <c r="L3" s="4">
        <v>10</v>
      </c>
    </row>
    <row r="4" spans="2:12" x14ac:dyDescent="0.25">
      <c r="B4" s="2" t="s">
        <v>12</v>
      </c>
      <c r="C4" s="4">
        <v>8</v>
      </c>
      <c r="D4" s="4">
        <v>8</v>
      </c>
      <c r="E4" s="4">
        <v>8</v>
      </c>
      <c r="F4" s="4">
        <v>8</v>
      </c>
      <c r="G4" s="4">
        <v>8</v>
      </c>
      <c r="H4" s="4">
        <v>8</v>
      </c>
      <c r="I4" s="4">
        <v>10</v>
      </c>
      <c r="J4" s="4">
        <v>10</v>
      </c>
      <c r="K4" s="4">
        <v>10</v>
      </c>
      <c r="L4" s="4">
        <v>10</v>
      </c>
    </row>
    <row r="5" spans="2:12" x14ac:dyDescent="0.25">
      <c r="B5" s="2" t="s">
        <v>13</v>
      </c>
      <c r="C5" s="4">
        <v>8</v>
      </c>
      <c r="D5" s="4">
        <v>8</v>
      </c>
      <c r="E5" s="4">
        <v>8</v>
      </c>
      <c r="F5" s="4">
        <v>8</v>
      </c>
      <c r="G5" s="4">
        <v>8</v>
      </c>
      <c r="H5" s="4">
        <v>8</v>
      </c>
      <c r="I5" s="4">
        <v>10</v>
      </c>
      <c r="J5" s="4">
        <v>10</v>
      </c>
      <c r="K5" s="4">
        <v>10</v>
      </c>
      <c r="L5" s="4">
        <v>10</v>
      </c>
    </row>
    <row r="6" spans="2:12" x14ac:dyDescent="0.25">
      <c r="B6" s="2" t="s">
        <v>14</v>
      </c>
      <c r="C6" s="4">
        <v>8</v>
      </c>
      <c r="D6" s="4">
        <v>8</v>
      </c>
      <c r="E6" s="4">
        <v>8</v>
      </c>
      <c r="F6" s="4">
        <v>8</v>
      </c>
      <c r="G6" s="4">
        <v>8</v>
      </c>
      <c r="H6" s="4">
        <v>8</v>
      </c>
      <c r="I6" s="4">
        <v>10</v>
      </c>
      <c r="J6" s="4">
        <v>10</v>
      </c>
      <c r="K6" s="4">
        <v>10</v>
      </c>
      <c r="L6" s="4">
        <v>10</v>
      </c>
    </row>
    <row r="7" spans="2:12" x14ac:dyDescent="0.25">
      <c r="B7" s="2" t="s">
        <v>15</v>
      </c>
      <c r="C7" s="4">
        <v>10</v>
      </c>
      <c r="D7" s="4">
        <v>10</v>
      </c>
      <c r="E7" s="4">
        <v>10</v>
      </c>
      <c r="F7" s="4">
        <v>10</v>
      </c>
      <c r="G7" s="4">
        <v>10</v>
      </c>
      <c r="H7" s="4">
        <v>10</v>
      </c>
      <c r="I7" s="4">
        <v>10</v>
      </c>
      <c r="J7" s="4">
        <v>10</v>
      </c>
      <c r="K7" s="4">
        <v>10</v>
      </c>
      <c r="L7" s="4">
        <v>10</v>
      </c>
    </row>
    <row r="8" spans="2:12" x14ac:dyDescent="0.25">
      <c r="B8" s="2" t="s">
        <v>16</v>
      </c>
      <c r="C8" s="4">
        <v>10</v>
      </c>
      <c r="D8" s="4">
        <v>10</v>
      </c>
      <c r="E8" s="4">
        <v>10</v>
      </c>
      <c r="F8" s="4">
        <v>10</v>
      </c>
      <c r="G8" s="4">
        <v>10</v>
      </c>
      <c r="H8" s="4">
        <v>10</v>
      </c>
      <c r="I8" s="4">
        <v>10</v>
      </c>
      <c r="J8" s="4">
        <v>10</v>
      </c>
      <c r="K8" s="4">
        <v>10</v>
      </c>
      <c r="L8" s="4">
        <v>10</v>
      </c>
    </row>
    <row r="9" spans="2:12" x14ac:dyDescent="0.25">
      <c r="B9" s="2" t="s">
        <v>17</v>
      </c>
      <c r="C9" s="4">
        <v>10</v>
      </c>
      <c r="D9" s="4">
        <v>10</v>
      </c>
      <c r="E9" s="4">
        <v>10</v>
      </c>
      <c r="F9" s="4">
        <v>10</v>
      </c>
      <c r="G9" s="4">
        <v>10</v>
      </c>
      <c r="H9" s="4">
        <v>10</v>
      </c>
      <c r="I9" s="4">
        <v>10</v>
      </c>
      <c r="J9" s="4">
        <v>10</v>
      </c>
      <c r="K9" s="4">
        <v>10</v>
      </c>
      <c r="L9" s="4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002919-F22F-45FF-8247-4EF91E3836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JFL</cp:lastModifiedBy>
  <dcterms:created xsi:type="dcterms:W3CDTF">2024-05-26T13:46:51Z</dcterms:created>
  <dcterms:modified xsi:type="dcterms:W3CDTF">2024-05-26T15:41:10Z</dcterms:modified>
</cp:coreProperties>
</file>