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18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B37D447-4D22-47AA-ADA6-4A1CA034457B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1" l="1" a="1"/>
  <c r="D37" i="1" s="1"/>
  <c r="D38" i="1" a="1"/>
  <c r="D38" i="1" s="1"/>
  <c r="D40" i="1" a="1"/>
  <c r="D40" i="1" s="1"/>
  <c r="D41" i="1" a="1"/>
  <c r="D41" i="1" s="1"/>
  <c r="D43" i="1" a="1"/>
  <c r="D43" i="1" s="1"/>
  <c r="D44" i="1" a="1"/>
  <c r="D44" i="1" s="1"/>
  <c r="D46" i="1" a="1"/>
  <c r="D46" i="1" s="1"/>
  <c r="D47" i="1" a="1"/>
  <c r="D47" i="1" s="1"/>
  <c r="D49" i="1" a="1"/>
  <c r="D49" i="1" s="1"/>
  <c r="D50" i="1" a="1"/>
  <c r="D50" i="1" s="1"/>
  <c r="D52" i="1" a="1"/>
  <c r="D52" i="1" s="1"/>
  <c r="D53" i="1" a="1"/>
  <c r="D53" i="1" s="1"/>
  <c r="D55" i="1" a="1"/>
  <c r="D55" i="1" s="1"/>
  <c r="D56" i="1" a="1"/>
  <c r="D56" i="1" s="1"/>
  <c r="D58" i="1" a="1"/>
  <c r="D58" i="1"/>
  <c r="D59" i="1" a="1"/>
  <c r="D59" i="1"/>
  <c r="D61" i="1" a="1"/>
  <c r="D61" i="1" s="1"/>
  <c r="D62" i="1" a="1"/>
  <c r="D62" i="1" s="1"/>
  <c r="D64" i="1" a="1"/>
  <c r="D64" i="1" s="1"/>
  <c r="D65" i="1" a="1"/>
  <c r="D65" i="1" s="1"/>
  <c r="D67" i="1" a="1"/>
  <c r="D67" i="1" s="1"/>
  <c r="D68" i="1" a="1"/>
  <c r="D68" i="1" s="1"/>
  <c r="D70" i="1" a="1"/>
  <c r="D70" i="1"/>
  <c r="D71" i="1" a="1"/>
  <c r="D71" i="1"/>
  <c r="D73" i="1" a="1"/>
  <c r="D73" i="1" s="1"/>
  <c r="D74" i="1" a="1"/>
  <c r="D74" i="1"/>
  <c r="D76" i="1" a="1"/>
  <c r="D76" i="1" s="1"/>
  <c r="D77" i="1" a="1"/>
  <c r="D77" i="1" s="1"/>
  <c r="D79" i="1" a="1"/>
  <c r="D79" i="1"/>
  <c r="D80" i="1" a="1"/>
  <c r="D80" i="1" s="1"/>
  <c r="D82" i="1" a="1"/>
  <c r="D82" i="1" s="1"/>
  <c r="D83" i="1" a="1"/>
  <c r="D83" i="1"/>
  <c r="D85" i="1" a="1"/>
  <c r="D85" i="1" s="1"/>
  <c r="D86" i="1" a="1"/>
  <c r="D86" i="1"/>
  <c r="D88" i="1" a="1"/>
  <c r="D88" i="1" s="1"/>
  <c r="D89" i="1" a="1"/>
  <c r="D89" i="1" s="1"/>
  <c r="D91" i="1" a="1"/>
  <c r="D91" i="1"/>
  <c r="D92" i="1" a="1"/>
  <c r="D92" i="1" s="1"/>
  <c r="D94" i="1" a="1"/>
  <c r="D94" i="1"/>
  <c r="D95" i="1" a="1"/>
  <c r="D95" i="1"/>
  <c r="D7" i="1" a="1"/>
  <c r="D7" i="1" s="1"/>
  <c r="D8" i="1" a="1"/>
  <c r="D8" i="1" s="1"/>
  <c r="D10" i="1" a="1"/>
  <c r="D10" i="1" s="1"/>
  <c r="D11" i="1" a="1"/>
  <c r="D11" i="1" s="1"/>
  <c r="D13" i="1" a="1"/>
  <c r="D13" i="1" s="1"/>
  <c r="D14" i="1" a="1"/>
  <c r="D14" i="1" s="1"/>
  <c r="D16" i="1" a="1"/>
  <c r="D16" i="1" s="1"/>
  <c r="D17" i="1" a="1"/>
  <c r="D17" i="1" s="1"/>
  <c r="D19" i="1" a="1"/>
  <c r="D19" i="1" s="1"/>
  <c r="D20" i="1" a="1"/>
  <c r="D20" i="1" s="1"/>
  <c r="D22" i="1" a="1"/>
  <c r="D22" i="1" s="1"/>
  <c r="D23" i="1" a="1"/>
  <c r="D23" i="1"/>
  <c r="D25" i="1" a="1"/>
  <c r="D25" i="1"/>
  <c r="D26" i="1" a="1"/>
  <c r="D26" i="1" s="1"/>
  <c r="D28" i="1" a="1"/>
  <c r="D28" i="1" s="1"/>
  <c r="D29" i="1" a="1"/>
  <c r="D29" i="1" s="1"/>
  <c r="D31" i="1" a="1"/>
  <c r="D31" i="1" s="1"/>
  <c r="D32" i="1" a="1"/>
  <c r="D32" i="1"/>
  <c r="D34" i="1" a="1"/>
  <c r="D34" i="1"/>
  <c r="D35" i="1" a="1"/>
  <c r="D35" i="1" s="1"/>
  <c r="U98" i="1"/>
  <c r="W98" i="1" s="1"/>
  <c r="U97" i="1"/>
  <c r="W97" i="1" s="1"/>
  <c r="U95" i="1"/>
  <c r="W95" i="1" s="1"/>
  <c r="U94" i="1"/>
  <c r="W94" i="1" s="1"/>
  <c r="U92" i="1"/>
  <c r="W92" i="1" s="1"/>
  <c r="U91" i="1"/>
  <c r="W91" i="1" s="1"/>
  <c r="U89" i="1"/>
  <c r="W89" i="1" s="1"/>
  <c r="U88" i="1"/>
  <c r="W88" i="1" s="1"/>
  <c r="U86" i="1"/>
  <c r="W86" i="1" s="1"/>
  <c r="U85" i="1"/>
  <c r="W85" i="1" s="1"/>
  <c r="U83" i="1"/>
  <c r="W83" i="1" s="1"/>
  <c r="U82" i="1"/>
  <c r="W82" i="1" s="1"/>
  <c r="U80" i="1"/>
  <c r="W80" i="1" s="1"/>
  <c r="U79" i="1"/>
  <c r="W79" i="1" s="1"/>
  <c r="U77" i="1"/>
  <c r="W77" i="1" s="1"/>
  <c r="U76" i="1"/>
  <c r="W76" i="1" s="1"/>
  <c r="U74" i="1"/>
  <c r="W74" i="1" s="1"/>
  <c r="U73" i="1"/>
  <c r="W73" i="1" s="1"/>
  <c r="U71" i="1"/>
  <c r="W71" i="1" s="1"/>
  <c r="U70" i="1"/>
  <c r="W70" i="1" s="1"/>
  <c r="U68" i="1"/>
  <c r="W68" i="1" s="1"/>
  <c r="U67" i="1"/>
  <c r="W67" i="1" s="1"/>
  <c r="U65" i="1"/>
  <c r="W65" i="1" s="1"/>
  <c r="U64" i="1"/>
  <c r="W64" i="1" s="1"/>
  <c r="U62" i="1"/>
  <c r="W62" i="1" s="1"/>
  <c r="U61" i="1"/>
  <c r="W61" i="1" s="1"/>
  <c r="U59" i="1"/>
  <c r="W59" i="1" s="1"/>
  <c r="U58" i="1"/>
  <c r="W58" i="1" s="1"/>
  <c r="U56" i="1"/>
  <c r="W56" i="1" s="1"/>
  <c r="U55" i="1"/>
  <c r="W55" i="1" s="1"/>
  <c r="U53" i="1"/>
  <c r="W53" i="1" s="1"/>
  <c r="U52" i="1"/>
  <c r="W52" i="1" s="1"/>
  <c r="U50" i="1"/>
  <c r="W50" i="1" s="1"/>
  <c r="U49" i="1"/>
  <c r="W49" i="1" s="1"/>
  <c r="U47" i="1"/>
  <c r="W47" i="1" s="1"/>
  <c r="U46" i="1"/>
  <c r="W46" i="1" s="1"/>
  <c r="U44" i="1"/>
  <c r="W44" i="1" s="1"/>
  <c r="U43" i="1"/>
  <c r="W43" i="1" s="1"/>
  <c r="U41" i="1"/>
  <c r="W41" i="1" s="1"/>
  <c r="U40" i="1"/>
  <c r="W40" i="1" s="1"/>
  <c r="U38" i="1"/>
  <c r="W38" i="1" s="1"/>
  <c r="U37" i="1"/>
  <c r="W37" i="1" s="1"/>
  <c r="U35" i="1"/>
  <c r="W35" i="1" s="1"/>
  <c r="U34" i="1"/>
  <c r="W34" i="1" s="1"/>
  <c r="U32" i="1"/>
  <c r="W32" i="1" s="1"/>
  <c r="U31" i="1"/>
  <c r="W31" i="1" s="1"/>
  <c r="U29" i="1"/>
  <c r="W29" i="1" s="1"/>
  <c r="U28" i="1"/>
  <c r="W28" i="1" s="1"/>
  <c r="U26" i="1"/>
  <c r="W26" i="1" s="1"/>
  <c r="U25" i="1"/>
  <c r="W25" i="1" s="1"/>
  <c r="U23" i="1"/>
  <c r="W23" i="1" s="1"/>
  <c r="U22" i="1"/>
  <c r="W22" i="1" s="1"/>
  <c r="U20" i="1"/>
  <c r="W20" i="1" s="1"/>
  <c r="U19" i="1"/>
  <c r="W19" i="1" s="1"/>
  <c r="U17" i="1"/>
  <c r="W17" i="1" s="1"/>
  <c r="U16" i="1"/>
  <c r="W16" i="1" s="1"/>
  <c r="U14" i="1"/>
  <c r="W14" i="1" s="1"/>
  <c r="U13" i="1"/>
  <c r="W13" i="1" s="1"/>
  <c r="U11" i="1"/>
  <c r="W11" i="1" s="1"/>
  <c r="U10" i="1"/>
  <c r="W10" i="1" s="1"/>
  <c r="U8" i="1"/>
  <c r="W8" i="1" s="1"/>
  <c r="U7" i="1"/>
  <c r="W7" i="1" s="1"/>
  <c r="M100" i="1"/>
  <c r="J100" i="1"/>
  <c r="K100" i="1"/>
  <c r="L100" i="1"/>
  <c r="I100" i="1"/>
  <c r="H98" i="1"/>
  <c r="H97" i="1"/>
  <c r="H95" i="1"/>
  <c r="H94" i="1"/>
  <c r="H92" i="1"/>
  <c r="H91" i="1"/>
  <c r="H89" i="1"/>
  <c r="H88" i="1"/>
  <c r="H86" i="1"/>
  <c r="H85" i="1"/>
  <c r="H83" i="1"/>
  <c r="H82" i="1"/>
  <c r="H80" i="1"/>
  <c r="H79" i="1"/>
  <c r="H77" i="1"/>
  <c r="H76" i="1"/>
  <c r="H74" i="1"/>
  <c r="H73" i="1"/>
  <c r="H71" i="1"/>
  <c r="H70" i="1"/>
  <c r="H68" i="1"/>
  <c r="H67" i="1"/>
  <c r="H65" i="1"/>
  <c r="H64" i="1"/>
  <c r="H62" i="1"/>
  <c r="H61" i="1"/>
  <c r="H59" i="1"/>
  <c r="H58" i="1"/>
  <c r="H56" i="1"/>
  <c r="H55" i="1"/>
  <c r="H53" i="1"/>
  <c r="H52" i="1"/>
  <c r="H50" i="1"/>
  <c r="H49" i="1"/>
  <c r="H47" i="1"/>
  <c r="H46" i="1"/>
  <c r="H44" i="1"/>
  <c r="H43" i="1"/>
  <c r="H41" i="1"/>
  <c r="H40" i="1"/>
  <c r="H38" i="1"/>
  <c r="H37" i="1"/>
  <c r="H35" i="1"/>
  <c r="H34" i="1"/>
  <c r="H32" i="1"/>
  <c r="H31" i="1"/>
  <c r="H29" i="1"/>
  <c r="H28" i="1"/>
  <c r="H26" i="1"/>
  <c r="H25" i="1"/>
  <c r="H23" i="1"/>
  <c r="H22" i="1"/>
  <c r="H20" i="1"/>
  <c r="H19" i="1"/>
  <c r="H17" i="1"/>
  <c r="H16" i="1"/>
  <c r="H14" i="1"/>
  <c r="H13" i="1"/>
  <c r="H11" i="1"/>
  <c r="H10" i="1"/>
  <c r="C39" i="1"/>
  <c r="C42" i="1"/>
  <c r="C45" i="1"/>
  <c r="C48" i="1"/>
  <c r="C51" i="1"/>
  <c r="C54" i="1"/>
  <c r="C57" i="1"/>
  <c r="C60" i="1"/>
  <c r="C63" i="1"/>
  <c r="C66" i="1"/>
  <c r="C69" i="1"/>
  <c r="C72" i="1"/>
  <c r="C75" i="1"/>
  <c r="C78" i="1"/>
  <c r="C81" i="1"/>
  <c r="C84" i="1"/>
  <c r="C87" i="1"/>
  <c r="C90" i="1"/>
  <c r="C93" i="1"/>
  <c r="C96" i="1"/>
  <c r="C36" i="1"/>
  <c r="H8" i="1"/>
  <c r="H7" i="1"/>
  <c r="A24" i="1" l="1"/>
  <c r="A21" i="1"/>
  <c r="D21" i="1" s="1" a="1"/>
  <c r="D21" i="1" s="1"/>
  <c r="A18" i="1"/>
  <c r="D18" i="1" s="1" a="1"/>
  <c r="D18" i="1" s="1"/>
  <c r="A15" i="1"/>
  <c r="D15" i="1" s="1" a="1"/>
  <c r="D15" i="1" s="1"/>
  <c r="A12" i="1"/>
  <c r="D12" i="1" s="1" a="1"/>
  <c r="D12" i="1" s="1"/>
  <c r="A9" i="1"/>
  <c r="D9" i="1" s="1" a="1"/>
  <c r="D9" i="1" s="1"/>
  <c r="A6" i="1"/>
  <c r="D6" i="1" s="1" a="1"/>
  <c r="D6" i="1" s="1"/>
  <c r="C15" i="1"/>
  <c r="C18" i="1"/>
  <c r="C21" i="1"/>
  <c r="C33" i="1"/>
  <c r="C30" i="1"/>
  <c r="C27" i="1"/>
  <c r="C24" i="1"/>
  <c r="C12" i="1"/>
  <c r="C9" i="1"/>
  <c r="C6" i="1"/>
  <c r="D24" i="1" l="1" a="1"/>
  <c r="D24" i="1" s="1"/>
  <c r="C100" i="1"/>
  <c r="A27" i="1"/>
  <c r="A30" i="1" l="1"/>
  <c r="D27" i="1" a="1"/>
  <c r="D27" i="1" s="1"/>
  <c r="A33" i="1" l="1"/>
  <c r="D30" i="1" a="1"/>
  <c r="D30" i="1" s="1"/>
  <c r="A36" i="1" l="1"/>
  <c r="D33" i="1" a="1"/>
  <c r="D33" i="1" s="1"/>
  <c r="A39" i="1" l="1"/>
  <c r="D39" i="1" s="1" a="1"/>
  <c r="D39" i="1" s="1"/>
  <c r="D36" i="1" a="1"/>
  <c r="D36" i="1" s="1"/>
  <c r="A42" i="1" l="1"/>
  <c r="D42" i="1" s="1" a="1"/>
  <c r="D42" i="1" s="1"/>
  <c r="A45" i="1" l="1"/>
  <c r="D45" i="1" s="1" a="1"/>
  <c r="D45" i="1" s="1"/>
  <c r="A48" i="1" l="1"/>
  <c r="A51" i="1" l="1"/>
  <c r="D48" i="1" a="1"/>
  <c r="D48" i="1" s="1"/>
  <c r="A54" i="1" l="1"/>
  <c r="D51" i="1" a="1"/>
  <c r="D51" i="1" s="1"/>
  <c r="A57" i="1" l="1"/>
  <c r="D54" i="1" a="1"/>
  <c r="D54" i="1" s="1"/>
  <c r="A60" i="1" l="1"/>
  <c r="D57" i="1" a="1"/>
  <c r="D57" i="1" s="1"/>
  <c r="A63" i="1" l="1"/>
  <c r="D60" i="1" a="1"/>
  <c r="D60" i="1" s="1"/>
  <c r="A66" i="1" l="1"/>
  <c r="D63" i="1" a="1"/>
  <c r="D63" i="1" s="1"/>
  <c r="A69" i="1" l="1"/>
  <c r="D66" i="1" a="1"/>
  <c r="D66" i="1" s="1"/>
  <c r="A72" i="1" l="1"/>
  <c r="D69" i="1" a="1"/>
  <c r="D69" i="1" s="1"/>
  <c r="A75" i="1" l="1"/>
  <c r="D72" i="1" a="1"/>
  <c r="D72" i="1" s="1"/>
  <c r="A78" i="1" l="1"/>
  <c r="D75" i="1" a="1"/>
  <c r="D75" i="1" s="1"/>
  <c r="A81" i="1" l="1"/>
  <c r="D78" i="1" a="1"/>
  <c r="D78" i="1" s="1"/>
  <c r="A84" i="1" l="1"/>
  <c r="D81" i="1" a="1"/>
  <c r="D81" i="1" s="1"/>
  <c r="A87" i="1" l="1"/>
  <c r="D84" i="1" a="1"/>
  <c r="D84" i="1" s="1"/>
  <c r="A90" i="1" l="1"/>
  <c r="D87" i="1" a="1"/>
  <c r="D87" i="1" s="1"/>
  <c r="A93" i="1" l="1"/>
  <c r="D90" i="1" a="1"/>
  <c r="D90" i="1" s="1"/>
  <c r="A96" i="1" l="1"/>
  <c r="D96" i="1" s="1" a="1"/>
  <c r="D96" i="1" s="1"/>
  <c r="D93" i="1" a="1"/>
  <c r="D9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<sst xmlns="http://schemas.openxmlformats.org/spreadsheetml/2006/main" count="91" uniqueCount="28">
  <si>
    <t>MIDI</t>
  </si>
  <si>
    <t>SOIR</t>
  </si>
  <si>
    <t>TICKET Z</t>
  </si>
  <si>
    <t>MOIS</t>
  </si>
  <si>
    <t>ANNEE</t>
  </si>
  <si>
    <t>TOTAL JOUR</t>
  </si>
  <si>
    <t>COUVERTS</t>
  </si>
  <si>
    <t>INTERNE</t>
  </si>
  <si>
    <t>ANNULATION</t>
  </si>
  <si>
    <t>TM</t>
  </si>
  <si>
    <t>TICKETS RESTAURANT</t>
  </si>
  <si>
    <t>BIMPLY</t>
  </si>
  <si>
    <t>EDENRED</t>
  </si>
  <si>
    <t>PLUXEE</t>
  </si>
  <si>
    <t>UP DEJEUNER</t>
  </si>
  <si>
    <t>ANCV</t>
  </si>
  <si>
    <t>CHEQUE</t>
  </si>
  <si>
    <t>CBTR</t>
  </si>
  <si>
    <t>CB</t>
  </si>
  <si>
    <t>AMEX</t>
  </si>
  <si>
    <t>ESPECES</t>
  </si>
  <si>
    <t>VIREMENT</t>
  </si>
  <si>
    <t>TOTAL</t>
  </si>
  <si>
    <t>ACHATS</t>
  </si>
  <si>
    <t>ECART</t>
  </si>
  <si>
    <t>COMMENTAIRES</t>
  </si>
  <si>
    <t>AVOIR
 RECU</t>
  </si>
  <si>
    <t>TOTAL 
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</si>
</sst>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6FCA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4" borderId="0" xfId="0" applyFill="1"/>
    <xf numFmtId="0" fontId="3" fillId="0" borderId="0" xfId="0" applyFont="1"/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" fontId="0" fillId="2" borderId="5" xfId="0" applyNumberFormat="1" applyFill="1" applyBorder="1" applyAlignment="1">
      <alignment horizontal="center" vertical="center"/>
    </xf>
    <xf numFmtId="17" fontId="3" fillId="0" borderId="2" xfId="0" applyNumberFormat="1" applyFont="1" applyBorder="1" applyAlignment="1">
      <alignment horizontal="center" vertical="center"/>
    </xf>
    <xf numFmtId="17" fontId="3" fillId="0" borderId="8" xfId="0" applyNumberFormat="1" applyFont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14" fontId="2" fillId="3" borderId="10" xfId="0" applyNumberFormat="1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5" borderId="11" xfId="0" applyNumberFormat="1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5" borderId="12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FC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"/>
  <sheetViews>
    <sheetView tabSelected="1" workbookViewId="0">
      <selection activeCell="C1" sqref="C1"/>
    </sheetView>
  </sheetViews>
  <sheetFormatPr baseColWidth="10" defaultColWidth="9" defaultRowHeight="15" x14ac:dyDescent="0.25"/>
  <cols>
    <col min="1" max="1" width="23.140625" customWidth="1"/>
    <col min="2" max="2" width="15.5703125" customWidth="1"/>
    <col min="3" max="3" width="16.5703125" customWidth="1"/>
    <col min="4" max="4" width="11.140625" customWidth="1"/>
    <col min="5" max="5" width="10.5703125" customWidth="1"/>
    <col min="6" max="6" width="11.5703125" customWidth="1"/>
    <col min="7" max="7" width="11.85546875" customWidth="1"/>
    <col min="9" max="12" width="13.5703125" customWidth="1"/>
    <col min="13" max="20" width="11.5703125" customWidth="1"/>
    <col min="24" max="24" width="40.5703125" customWidth="1"/>
  </cols>
  <sheetData>
    <row r="1" spans="1:24" x14ac:dyDescent="0.25">
      <c r="A1" s="1"/>
      <c r="B1" s="8" t="s">
        <v>3</v>
      </c>
      <c r="C1" s="9">
        <v>1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.75" thickBot="1" x14ac:dyDescent="0.3">
      <c r="A2" s="1"/>
      <c r="B2" s="10" t="s">
        <v>4</v>
      </c>
      <c r="C2" s="11">
        <v>2024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5.75" thickBot="1" x14ac:dyDescent="0.3">
      <c r="A3" s="1"/>
      <c r="B3" s="1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s="4" customFormat="1" ht="20.100000000000001" customHeight="1" x14ac:dyDescent="0.25">
      <c r="A4" s="12"/>
      <c r="B4" s="31" t="s">
        <v>2</v>
      </c>
      <c r="C4" s="31" t="s">
        <v>5</v>
      </c>
      <c r="D4" s="33" t="s">
        <v>27</v>
      </c>
      <c r="E4" s="31" t="s">
        <v>6</v>
      </c>
      <c r="F4" s="31" t="s">
        <v>7</v>
      </c>
      <c r="G4" s="31" t="s">
        <v>8</v>
      </c>
      <c r="H4" s="31" t="s">
        <v>9</v>
      </c>
      <c r="I4" s="31" t="s">
        <v>10</v>
      </c>
      <c r="J4" s="31"/>
      <c r="K4" s="31"/>
      <c r="L4" s="31"/>
      <c r="M4" s="31" t="s">
        <v>15</v>
      </c>
      <c r="N4" s="31" t="s">
        <v>16</v>
      </c>
      <c r="O4" s="31" t="s">
        <v>17</v>
      </c>
      <c r="P4" s="31" t="s">
        <v>18</v>
      </c>
      <c r="Q4" s="31" t="s">
        <v>19</v>
      </c>
      <c r="R4" s="31" t="s">
        <v>20</v>
      </c>
      <c r="S4" s="31" t="s">
        <v>21</v>
      </c>
      <c r="T4" s="33" t="s">
        <v>26</v>
      </c>
      <c r="U4" s="31" t="s">
        <v>22</v>
      </c>
      <c r="V4" s="31" t="s">
        <v>23</v>
      </c>
      <c r="W4" s="31" t="s">
        <v>24</v>
      </c>
      <c r="X4" s="34" t="s">
        <v>25</v>
      </c>
    </row>
    <row r="5" spans="1:24" s="4" customFormat="1" ht="20.100000000000001" customHeight="1" x14ac:dyDescent="0.25">
      <c r="A5" s="13"/>
      <c r="B5" s="32"/>
      <c r="C5" s="32"/>
      <c r="D5" s="32"/>
      <c r="E5" s="32"/>
      <c r="F5" s="32"/>
      <c r="G5" s="32"/>
      <c r="H5" s="32"/>
      <c r="I5" s="6" t="s">
        <v>11</v>
      </c>
      <c r="J5" s="6" t="s">
        <v>12</v>
      </c>
      <c r="K5" s="6" t="s">
        <v>13</v>
      </c>
      <c r="L5" s="6" t="s">
        <v>14</v>
      </c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5"/>
    </row>
    <row r="6" spans="1:24" s="3" customFormat="1" ht="17.100000000000001" customHeight="1" x14ac:dyDescent="0.25">
      <c r="A6" s="14">
        <f>DATE(C2,C1,1)</f>
        <v>45292</v>
      </c>
      <c r="B6" s="5"/>
      <c r="C6" s="24">
        <f>B7+B8</f>
        <v>1</v>
      </c>
      <c r="D6" s="5" t="str" cm="1">
        <f t="array" ref="D6">IF(IFERROR(WEEKDAY(A6,2)=7,0),SUM(_xlfn._xlws.FILTER($C$5:C6,$A$5:A6&gt;A6-7)),"")</f>
        <v/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5"/>
    </row>
    <row r="7" spans="1:24" ht="14.1" customHeight="1" x14ac:dyDescent="0.25">
      <c r="A7" s="16" t="s">
        <v>0</v>
      </c>
      <c r="B7" s="23">
        <v>1</v>
      </c>
      <c r="C7" s="25"/>
      <c r="D7" s="5" t="str" cm="1">
        <f t="array" ref="D7">IF(IFERROR(WEEKDAY(A7,2)=7,0),SUM(_xlfn._xlws.FILTER($C$5:C7,$A$5:A7&gt;A7-7)),"")</f>
        <v/>
      </c>
      <c r="E7" s="27"/>
      <c r="F7" s="23"/>
      <c r="G7" s="23"/>
      <c r="H7" s="23" t="e">
        <f>B7/E7</f>
        <v>#DIV/0!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>
        <f>SUM(I7:T7)</f>
        <v>0</v>
      </c>
      <c r="V7" s="23"/>
      <c r="W7" s="23">
        <f>B7-U7-V7</f>
        <v>1</v>
      </c>
      <c r="X7" s="17"/>
    </row>
    <row r="8" spans="1:24" ht="14.1" customHeight="1" x14ac:dyDescent="0.25">
      <c r="A8" s="16" t="s">
        <v>1</v>
      </c>
      <c r="B8" s="23"/>
      <c r="C8" s="25"/>
      <c r="D8" s="5" t="str" cm="1">
        <f t="array" ref="D8">IF(IFERROR(WEEKDAY(A8,2)=7,0),SUM(_xlfn._xlws.FILTER($C$5:C8,$A$5:A8&gt;A8-7)),"")</f>
        <v/>
      </c>
      <c r="E8" s="27"/>
      <c r="F8" s="23"/>
      <c r="G8" s="23"/>
      <c r="H8" s="23" t="e">
        <f>B8/E8</f>
        <v>#DIV/0!</v>
      </c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>
        <f>SUM(I8:T8)</f>
        <v>0</v>
      </c>
      <c r="V8" s="23"/>
      <c r="W8" s="23">
        <f>B8-U8-V8</f>
        <v>0</v>
      </c>
      <c r="X8" s="17"/>
    </row>
    <row r="9" spans="1:24" s="3" customFormat="1" ht="17.100000000000001" customHeight="1" x14ac:dyDescent="0.25">
      <c r="A9" s="14">
        <f>DATE(C2,C1,2)</f>
        <v>45293</v>
      </c>
      <c r="B9" s="24"/>
      <c r="C9" s="24">
        <f>B10+B11</f>
        <v>2</v>
      </c>
      <c r="D9" s="5" t="str" cm="1">
        <f t="array" ref="D9">IF(IFERROR(WEEKDAY(A9,2)=7,0),SUM(_xlfn._xlws.FILTER($C$5:C9,$A$5:A9&gt;A9-7)),"")</f>
        <v/>
      </c>
      <c r="E9" s="2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15"/>
    </row>
    <row r="10" spans="1:24" ht="14.1" customHeight="1" x14ac:dyDescent="0.25">
      <c r="A10" s="16" t="s">
        <v>0</v>
      </c>
      <c r="B10" s="23">
        <v>2</v>
      </c>
      <c r="C10" s="25"/>
      <c r="D10" s="5" t="str" cm="1">
        <f t="array" ref="D10">IF(IFERROR(WEEKDAY(A10,2)=7,0),SUM(_xlfn._xlws.FILTER($C$5:C10,$A$5:A10&gt;A10-7)),"")</f>
        <v/>
      </c>
      <c r="E10" s="27"/>
      <c r="F10" s="23"/>
      <c r="G10" s="23"/>
      <c r="H10" s="23" t="e">
        <f>B10/E10</f>
        <v>#DIV/0!</v>
      </c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>
        <f>SUM(I10:T10)</f>
        <v>0</v>
      </c>
      <c r="V10" s="23"/>
      <c r="W10" s="23">
        <f>B10-U10-V10</f>
        <v>2</v>
      </c>
      <c r="X10" s="17"/>
    </row>
    <row r="11" spans="1:24" ht="14.1" customHeight="1" x14ac:dyDescent="0.25">
      <c r="A11" s="16" t="s">
        <v>1</v>
      </c>
      <c r="B11" s="23"/>
      <c r="C11" s="25"/>
      <c r="D11" s="5" t="str" cm="1">
        <f t="array" ref="D11">IF(IFERROR(WEEKDAY(A11,2)=7,0),SUM(_xlfn._xlws.FILTER($C$5:C11,$A$5:A11&gt;A11-7)),"")</f>
        <v/>
      </c>
      <c r="E11" s="27"/>
      <c r="F11" s="23"/>
      <c r="G11" s="23"/>
      <c r="H11" s="23" t="e">
        <f>B11/E11</f>
        <v>#DIV/0!</v>
      </c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>
        <f>SUM(I11:T11)</f>
        <v>0</v>
      </c>
      <c r="V11" s="23"/>
      <c r="W11" s="23">
        <f>B11-U11-V11</f>
        <v>0</v>
      </c>
      <c r="X11" s="17"/>
    </row>
    <row r="12" spans="1:24" s="3" customFormat="1" ht="17.100000000000001" customHeight="1" x14ac:dyDescent="0.25">
      <c r="A12" s="14">
        <f>DATE(C2,C1,3)</f>
        <v>45294</v>
      </c>
      <c r="B12" s="24"/>
      <c r="C12" s="24">
        <f>B13+B14</f>
        <v>3</v>
      </c>
      <c r="D12" s="5" t="str" cm="1">
        <f t="array" ref="D12">IF(IFERROR(WEEKDAY(A12,2)=7,0),SUM(_xlfn._xlws.FILTER($C$5:C12,$A$5:A12&gt;A12-7)),"")</f>
        <v/>
      </c>
      <c r="E12" s="28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15"/>
    </row>
    <row r="13" spans="1:24" ht="14.1" customHeight="1" x14ac:dyDescent="0.25">
      <c r="A13" s="16" t="s">
        <v>0</v>
      </c>
      <c r="B13" s="23">
        <v>3</v>
      </c>
      <c r="C13" s="25"/>
      <c r="D13" s="5" t="str" cm="1">
        <f t="array" ref="D13">IF(IFERROR(WEEKDAY(A13,2)=7,0),SUM(_xlfn._xlws.FILTER($C$5:C13,$A$5:A13&gt;A13-7)),"")</f>
        <v/>
      </c>
      <c r="E13" s="27"/>
      <c r="F13" s="23"/>
      <c r="G13" s="23"/>
      <c r="H13" s="23" t="e">
        <f>B13/E13</f>
        <v>#DIV/0!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>
        <f>SUM(I13:T13)</f>
        <v>0</v>
      </c>
      <c r="V13" s="23"/>
      <c r="W13" s="23">
        <f>B13-U13-V13</f>
        <v>3</v>
      </c>
      <c r="X13" s="17"/>
    </row>
    <row r="14" spans="1:24" ht="14.1" customHeight="1" x14ac:dyDescent="0.25">
      <c r="A14" s="16" t="s">
        <v>1</v>
      </c>
      <c r="B14" s="23"/>
      <c r="C14" s="25"/>
      <c r="D14" s="5" t="str" cm="1">
        <f t="array" ref="D14">IF(IFERROR(WEEKDAY(A14,2)=7,0),SUM(_xlfn._xlws.FILTER($C$5:C14,$A$5:A14&gt;A14-7)),"")</f>
        <v/>
      </c>
      <c r="E14" s="27"/>
      <c r="F14" s="23"/>
      <c r="G14" s="23"/>
      <c r="H14" s="23" t="e">
        <f>B14/E14</f>
        <v>#DIV/0!</v>
      </c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>
        <f>SUM(I14:T14)</f>
        <v>0</v>
      </c>
      <c r="V14" s="23"/>
      <c r="W14" s="23">
        <f>B14-U14-V14</f>
        <v>0</v>
      </c>
      <c r="X14" s="17"/>
    </row>
    <row r="15" spans="1:24" s="3" customFormat="1" ht="17.100000000000001" customHeight="1" x14ac:dyDescent="0.25">
      <c r="A15" s="14">
        <f>DATE(C2,C1,4)</f>
        <v>45295</v>
      </c>
      <c r="B15" s="24"/>
      <c r="C15" s="24">
        <f>B16+B17</f>
        <v>4</v>
      </c>
      <c r="D15" s="5" t="str" cm="1">
        <f t="array" ref="D15">IF(IFERROR(WEEKDAY(A15,2)=7,0),SUM(_xlfn._xlws.FILTER($C$5:C15,$A$5:A15&gt;A15-7)),"")</f>
        <v/>
      </c>
      <c r="E15" s="28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15"/>
    </row>
    <row r="16" spans="1:24" ht="14.1" customHeight="1" x14ac:dyDescent="0.25">
      <c r="A16" s="16" t="s">
        <v>0</v>
      </c>
      <c r="B16" s="23">
        <v>4</v>
      </c>
      <c r="C16" s="25"/>
      <c r="D16" s="5" t="str" cm="1">
        <f t="array" ref="D16">IF(IFERROR(WEEKDAY(A16,2)=7,0),SUM(_xlfn._xlws.FILTER($C$5:C16,$A$5:A16&gt;A16-7)),"")</f>
        <v/>
      </c>
      <c r="E16" s="27"/>
      <c r="F16" s="23"/>
      <c r="G16" s="23"/>
      <c r="H16" s="23" t="e">
        <f>B16/E16</f>
        <v>#DIV/0!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>
        <f>SUM(I16:T16)</f>
        <v>0</v>
      </c>
      <c r="V16" s="23"/>
      <c r="W16" s="23">
        <f>B16-U16-V16</f>
        <v>4</v>
      </c>
      <c r="X16" s="17"/>
    </row>
    <row r="17" spans="1:24" ht="14.1" customHeight="1" x14ac:dyDescent="0.25">
      <c r="A17" s="16" t="s">
        <v>1</v>
      </c>
      <c r="B17" s="23"/>
      <c r="C17" s="25"/>
      <c r="D17" s="5" t="str" cm="1">
        <f t="array" ref="D17">IF(IFERROR(WEEKDAY(A17,2)=7,0),SUM(_xlfn._xlws.FILTER($C$5:C17,$A$5:A17&gt;A17-7)),"")</f>
        <v/>
      </c>
      <c r="E17" s="27"/>
      <c r="F17" s="23"/>
      <c r="G17" s="23"/>
      <c r="H17" s="23" t="e">
        <f>B17/E17</f>
        <v>#DIV/0!</v>
      </c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>
        <f>SUM(I17:T17)</f>
        <v>0</v>
      </c>
      <c r="V17" s="23"/>
      <c r="W17" s="23">
        <f>B17-U17-V17</f>
        <v>0</v>
      </c>
      <c r="X17" s="17"/>
    </row>
    <row r="18" spans="1:24" s="3" customFormat="1" ht="17.100000000000001" customHeight="1" x14ac:dyDescent="0.25">
      <c r="A18" s="14">
        <f>DATE(C2,C1,5)</f>
        <v>45296</v>
      </c>
      <c r="B18" s="24"/>
      <c r="C18" s="24">
        <f>B19+B20</f>
        <v>5</v>
      </c>
      <c r="D18" s="5" t="str" cm="1">
        <f t="array" ref="D18">IF(IFERROR(WEEKDAY(A18,2)=7,0),SUM(_xlfn._xlws.FILTER($C$5:C18,$A$5:A18&gt;A18-7)),"")</f>
        <v/>
      </c>
      <c r="E18" s="28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15"/>
    </row>
    <row r="19" spans="1:24" ht="14.1" customHeight="1" x14ac:dyDescent="0.25">
      <c r="A19" s="16" t="s">
        <v>0</v>
      </c>
      <c r="B19" s="23">
        <v>5</v>
      </c>
      <c r="C19" s="25"/>
      <c r="D19" s="5" t="str" cm="1">
        <f t="array" ref="D19">IF(IFERROR(WEEKDAY(A19,2)=7,0),SUM(_xlfn._xlws.FILTER($C$5:C19,$A$5:A19&gt;A19-7)),"")</f>
        <v/>
      </c>
      <c r="E19" s="27"/>
      <c r="F19" s="23"/>
      <c r="G19" s="23"/>
      <c r="H19" s="23" t="e">
        <f>B19/E19</f>
        <v>#DIV/0!</v>
      </c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>
        <f>SUM(I19:T19)</f>
        <v>0</v>
      </c>
      <c r="V19" s="23"/>
      <c r="W19" s="23">
        <f>B19-U19-V19</f>
        <v>5</v>
      </c>
      <c r="X19" s="17"/>
    </row>
    <row r="20" spans="1:24" ht="14.1" customHeight="1" x14ac:dyDescent="0.25">
      <c r="A20" s="16" t="s">
        <v>1</v>
      </c>
      <c r="B20" s="23"/>
      <c r="C20" s="25"/>
      <c r="D20" s="5" t="str" cm="1">
        <f t="array" ref="D20">IF(IFERROR(WEEKDAY(A20,2)=7,0),SUM(_xlfn._xlws.FILTER($C$5:C20,$A$5:A20&gt;A20-7)),"")</f>
        <v/>
      </c>
      <c r="E20" s="27"/>
      <c r="F20" s="23"/>
      <c r="G20" s="23"/>
      <c r="H20" s="23" t="e">
        <f>B20/E20</f>
        <v>#DIV/0!</v>
      </c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>
        <f>SUM(I20:T20)</f>
        <v>0</v>
      </c>
      <c r="V20" s="23"/>
      <c r="W20" s="23">
        <f>B20-U20-V20</f>
        <v>0</v>
      </c>
      <c r="X20" s="17"/>
    </row>
    <row r="21" spans="1:24" s="3" customFormat="1" ht="17.100000000000001" customHeight="1" x14ac:dyDescent="0.25">
      <c r="A21" s="14">
        <f>DATE(C2,C1,6)</f>
        <v>45297</v>
      </c>
      <c r="B21" s="24"/>
      <c r="C21" s="24">
        <f>B22+B23</f>
        <v>6</v>
      </c>
      <c r="D21" s="5" t="str" cm="1">
        <f t="array" ref="D21">IF(IFERROR(WEEKDAY(A21,2)=7,0),SUM(_xlfn._xlws.FILTER($C$5:C21,$A$5:A21&gt;A21-7)),"")</f>
        <v/>
      </c>
      <c r="E21" s="28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15"/>
    </row>
    <row r="22" spans="1:24" ht="14.1" customHeight="1" x14ac:dyDescent="0.25">
      <c r="A22" s="16" t="s">
        <v>0</v>
      </c>
      <c r="B22" s="23">
        <v>6</v>
      </c>
      <c r="C22" s="25"/>
      <c r="D22" s="5" t="str" cm="1">
        <f t="array" ref="D22">IF(IFERROR(WEEKDAY(A22,2)=7,0),SUM(_xlfn._xlws.FILTER($C$5:C22,$A$5:A22&gt;A22-7)),"")</f>
        <v/>
      </c>
      <c r="E22" s="27"/>
      <c r="F22" s="23"/>
      <c r="G22" s="23"/>
      <c r="H22" s="23" t="e">
        <f>B22/E22</f>
        <v>#DIV/0!</v>
      </c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>
        <f>SUM(I22:T22)</f>
        <v>0</v>
      </c>
      <c r="V22" s="23"/>
      <c r="W22" s="23">
        <f>B22-U22-V22</f>
        <v>6</v>
      </c>
      <c r="X22" s="17"/>
    </row>
    <row r="23" spans="1:24" ht="14.1" customHeight="1" x14ac:dyDescent="0.25">
      <c r="A23" s="16" t="s">
        <v>1</v>
      </c>
      <c r="B23" s="23"/>
      <c r="C23" s="25"/>
      <c r="D23" s="5" t="str" cm="1">
        <f t="array" ref="D23">IF(IFERROR(WEEKDAY(A23,2)=7,0),SUM(_xlfn._xlws.FILTER($C$5:C23,$A$5:A23&gt;A23-7)),"")</f>
        <v/>
      </c>
      <c r="E23" s="27"/>
      <c r="F23" s="23"/>
      <c r="G23" s="23"/>
      <c r="H23" s="23" t="e">
        <f>B23/E23</f>
        <v>#DIV/0!</v>
      </c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>
        <f>SUM(I23:T23)</f>
        <v>0</v>
      </c>
      <c r="V23" s="23"/>
      <c r="W23" s="23">
        <f>B23-U23-V23</f>
        <v>0</v>
      </c>
      <c r="X23" s="17"/>
    </row>
    <row r="24" spans="1:24" s="3" customFormat="1" ht="17.100000000000001" customHeight="1" x14ac:dyDescent="0.25">
      <c r="A24" s="14">
        <f>DATE(C2,C1,7)</f>
        <v>45298</v>
      </c>
      <c r="B24" s="24"/>
      <c r="C24" s="24">
        <f>B25+B26</f>
        <v>7</v>
      </c>
      <c r="D24" s="5" cm="1">
        <f t="array" ref="D24">IF(IFERROR(WEEKDAY(A24,2)=7,0),SUM(_xlfn._xlws.FILTER($C$5:C24,$A$5:A24&gt;A24-7)),"")</f>
        <v>28</v>
      </c>
      <c r="E24" s="28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15"/>
    </row>
    <row r="25" spans="1:24" ht="14.1" customHeight="1" x14ac:dyDescent="0.25">
      <c r="A25" s="16" t="s">
        <v>0</v>
      </c>
      <c r="B25" s="23">
        <v>7</v>
      </c>
      <c r="C25" s="25"/>
      <c r="D25" s="5" t="str" cm="1">
        <f t="array" ref="D25">IF(IFERROR(WEEKDAY(A25,2)=7,0),SUM(_xlfn._xlws.FILTER($C$5:C25,$A$5:A25&gt;A25-7)),"")</f>
        <v/>
      </c>
      <c r="E25" s="27"/>
      <c r="F25" s="23"/>
      <c r="G25" s="23"/>
      <c r="H25" s="23" t="e">
        <f>B25/E25</f>
        <v>#DIV/0!</v>
      </c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>
        <f>SUM(I25:T25)</f>
        <v>0</v>
      </c>
      <c r="V25" s="23"/>
      <c r="W25" s="23">
        <f>B25-U25-V25</f>
        <v>7</v>
      </c>
      <c r="X25" s="17"/>
    </row>
    <row r="26" spans="1:24" ht="14.1" customHeight="1" x14ac:dyDescent="0.25">
      <c r="A26" s="16" t="s">
        <v>1</v>
      </c>
      <c r="B26" s="23"/>
      <c r="C26" s="25"/>
      <c r="D26" s="5" t="str" cm="1">
        <f t="array" ref="D26">IF(IFERROR(WEEKDAY(A26,2)=7,0),SUM(_xlfn._xlws.FILTER($C$5:C26,$A$5:A26&gt;A26-7)),"")</f>
        <v/>
      </c>
      <c r="E26" s="27"/>
      <c r="F26" s="23"/>
      <c r="G26" s="23"/>
      <c r="H26" s="23" t="e">
        <f>B26/E26</f>
        <v>#DIV/0!</v>
      </c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>
        <f>SUM(I26:T26)</f>
        <v>0</v>
      </c>
      <c r="V26" s="23"/>
      <c r="W26" s="23">
        <f>B26-U26-V26</f>
        <v>0</v>
      </c>
      <c r="X26" s="17"/>
    </row>
    <row r="27" spans="1:24" s="3" customFormat="1" ht="17.100000000000001" customHeight="1" x14ac:dyDescent="0.25">
      <c r="A27" s="14">
        <f>A24+1</f>
        <v>45299</v>
      </c>
      <c r="B27" s="24"/>
      <c r="C27" s="24">
        <f>B28+B29</f>
        <v>8</v>
      </c>
      <c r="D27" s="5" t="str" cm="1">
        <f t="array" ref="D27">IF(IFERROR(WEEKDAY(A27,2)=7,0),SUM(_xlfn._xlws.FILTER($C$5:C27,$A$5:A27&gt;A27-7)),"")</f>
        <v/>
      </c>
      <c r="E27" s="28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15"/>
    </row>
    <row r="28" spans="1:24" ht="14.1" customHeight="1" x14ac:dyDescent="0.25">
      <c r="A28" s="16" t="s">
        <v>0</v>
      </c>
      <c r="B28" s="23">
        <v>8</v>
      </c>
      <c r="C28" s="25"/>
      <c r="D28" s="5" t="str" cm="1">
        <f t="array" ref="D28">IF(IFERROR(WEEKDAY(A28,2)=7,0),SUM(_xlfn._xlws.FILTER($C$5:C28,$A$5:A28&gt;A28-7)),"")</f>
        <v/>
      </c>
      <c r="E28" s="27"/>
      <c r="F28" s="23"/>
      <c r="G28" s="23"/>
      <c r="H28" s="23" t="e">
        <f>B28/E28</f>
        <v>#DIV/0!</v>
      </c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>
        <f>SUM(I28:T28)</f>
        <v>0</v>
      </c>
      <c r="V28" s="23"/>
      <c r="W28" s="23">
        <f>B28-U28-V28</f>
        <v>8</v>
      </c>
      <c r="X28" s="17"/>
    </row>
    <row r="29" spans="1:24" ht="14.1" customHeight="1" x14ac:dyDescent="0.25">
      <c r="A29" s="16" t="s">
        <v>1</v>
      </c>
      <c r="B29" s="23"/>
      <c r="C29" s="25"/>
      <c r="D29" s="5" t="str" cm="1">
        <f t="array" ref="D29">IF(IFERROR(WEEKDAY(A29,2)=7,0),SUM(_xlfn._xlws.FILTER($C$5:C29,$A$5:A29&gt;A29-7)),"")</f>
        <v/>
      </c>
      <c r="E29" s="27"/>
      <c r="F29" s="23"/>
      <c r="G29" s="23"/>
      <c r="H29" s="23" t="e">
        <f>B29/E29</f>
        <v>#DIV/0!</v>
      </c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>
        <f>SUM(I29:T29)</f>
        <v>0</v>
      </c>
      <c r="V29" s="23"/>
      <c r="W29" s="23">
        <f>B29-U29-V29</f>
        <v>0</v>
      </c>
      <c r="X29" s="17"/>
    </row>
    <row r="30" spans="1:24" s="3" customFormat="1" ht="17.100000000000001" customHeight="1" x14ac:dyDescent="0.25">
      <c r="A30" s="14">
        <f>A27+1</f>
        <v>45300</v>
      </c>
      <c r="B30" s="24"/>
      <c r="C30" s="24">
        <f>B31+B32</f>
        <v>9</v>
      </c>
      <c r="D30" s="5" t="str" cm="1">
        <f t="array" ref="D30">IF(IFERROR(WEEKDAY(A30,2)=7,0),SUM(_xlfn._xlws.FILTER($C$5:C30,$A$5:A30&gt;A30-7)),"")</f>
        <v/>
      </c>
      <c r="E30" s="28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15"/>
    </row>
    <row r="31" spans="1:24" ht="14.1" customHeight="1" x14ac:dyDescent="0.25">
      <c r="A31" s="16" t="s">
        <v>0</v>
      </c>
      <c r="B31" s="23">
        <v>9</v>
      </c>
      <c r="C31" s="25"/>
      <c r="D31" s="5" t="str" cm="1">
        <f t="array" ref="D31">IF(IFERROR(WEEKDAY(A31,2)=7,0),SUM(_xlfn._xlws.FILTER($C$5:C31,$A$5:A31&gt;A31-7)),"")</f>
        <v/>
      </c>
      <c r="E31" s="27"/>
      <c r="F31" s="23"/>
      <c r="G31" s="23"/>
      <c r="H31" s="23" t="e">
        <f>B31/E31</f>
        <v>#DIV/0!</v>
      </c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>
        <f>SUM(I31:T31)</f>
        <v>0</v>
      </c>
      <c r="V31" s="23"/>
      <c r="W31" s="23">
        <f>B31-U31-V31</f>
        <v>9</v>
      </c>
      <c r="X31" s="17"/>
    </row>
    <row r="32" spans="1:24" ht="14.1" customHeight="1" x14ac:dyDescent="0.25">
      <c r="A32" s="16" t="s">
        <v>1</v>
      </c>
      <c r="B32" s="23"/>
      <c r="C32" s="25"/>
      <c r="D32" s="5" t="str" cm="1">
        <f t="array" ref="D32">IF(IFERROR(WEEKDAY(A32,2)=7,0),SUM(_xlfn._xlws.FILTER($C$5:C32,$A$5:A32&gt;A32-7)),"")</f>
        <v/>
      </c>
      <c r="E32" s="27"/>
      <c r="F32" s="23"/>
      <c r="G32" s="23"/>
      <c r="H32" s="23" t="e">
        <f>B32/E32</f>
        <v>#DIV/0!</v>
      </c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>
        <f>SUM(I32:T32)</f>
        <v>0</v>
      </c>
      <c r="V32" s="23"/>
      <c r="W32" s="23">
        <f>B32-U32-V32</f>
        <v>0</v>
      </c>
      <c r="X32" s="17"/>
    </row>
    <row r="33" spans="1:24" s="3" customFormat="1" ht="17.100000000000001" customHeight="1" x14ac:dyDescent="0.25">
      <c r="A33" s="14">
        <f>A30+1</f>
        <v>45301</v>
      </c>
      <c r="B33" s="24"/>
      <c r="C33" s="24">
        <f>B34+B35</f>
        <v>10</v>
      </c>
      <c r="D33" s="5" t="str" cm="1">
        <f t="array" ref="D33">IF(IFERROR(WEEKDAY(A33,2)=7,0),SUM(_xlfn._xlws.FILTER($C$5:C33,$A$5:A33&gt;A33-7)),"")</f>
        <v/>
      </c>
      <c r="E33" s="28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15"/>
    </row>
    <row r="34" spans="1:24" ht="14.1" customHeight="1" x14ac:dyDescent="0.25">
      <c r="A34" s="16" t="s">
        <v>0</v>
      </c>
      <c r="B34" s="23">
        <v>10</v>
      </c>
      <c r="C34" s="25"/>
      <c r="D34" s="5" t="str" cm="1">
        <f t="array" ref="D34">IF(IFERROR(WEEKDAY(A34,2)=7,0),SUM(_xlfn._xlws.FILTER($C$5:C34,$A$5:A34&gt;A34-7)),"")</f>
        <v/>
      </c>
      <c r="E34" s="27"/>
      <c r="F34" s="23"/>
      <c r="G34" s="23"/>
      <c r="H34" s="23" t="e">
        <f>B34/E34</f>
        <v>#DIV/0!</v>
      </c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>
        <f>SUM(I34:T34)</f>
        <v>0</v>
      </c>
      <c r="V34" s="23"/>
      <c r="W34" s="23">
        <f>B34-U34-V34</f>
        <v>10</v>
      </c>
      <c r="X34" s="17"/>
    </row>
    <row r="35" spans="1:24" ht="14.1" customHeight="1" x14ac:dyDescent="0.25">
      <c r="A35" s="16" t="s">
        <v>1</v>
      </c>
      <c r="B35" s="23"/>
      <c r="C35" s="25"/>
      <c r="D35" s="5" t="str" cm="1">
        <f t="array" ref="D35">IF(IFERROR(WEEKDAY(A35,2)=7,0),SUM(_xlfn._xlws.FILTER($C$5:C35,$A$5:A35&gt;A35-7)),"")</f>
        <v/>
      </c>
      <c r="E35" s="27"/>
      <c r="F35" s="23"/>
      <c r="G35" s="23"/>
      <c r="H35" s="23" t="e">
        <f>B35/E35</f>
        <v>#DIV/0!</v>
      </c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>
        <f>SUM(I35:T35)</f>
        <v>0</v>
      </c>
      <c r="V35" s="23"/>
      <c r="W35" s="23">
        <f>B35-U35-V35</f>
        <v>0</v>
      </c>
      <c r="X35" s="17"/>
    </row>
    <row r="36" spans="1:24" s="3" customFormat="1" ht="17.100000000000001" customHeight="1" x14ac:dyDescent="0.25">
      <c r="A36" s="14">
        <f>A33+1</f>
        <v>45302</v>
      </c>
      <c r="B36" s="24"/>
      <c r="C36" s="24">
        <f>B37+B38</f>
        <v>11</v>
      </c>
      <c r="D36" s="5" t="str" cm="1">
        <f t="array" ref="D36">IF(IFERROR(WEEKDAY(A36,2)=7,0),SUM(_xlfn._xlws.FILTER($C$5:C36,$A$5:A36&gt;A36-7)),"")</f>
        <v/>
      </c>
      <c r="E36" s="28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15"/>
    </row>
    <row r="37" spans="1:24" ht="14.1" customHeight="1" x14ac:dyDescent="0.25">
      <c r="A37" s="16" t="s">
        <v>0</v>
      </c>
      <c r="B37" s="23">
        <v>11</v>
      </c>
      <c r="C37" s="25"/>
      <c r="D37" s="5" t="str" cm="1">
        <f t="array" ref="D37">IF(IFERROR(WEEKDAY(A37,2)=7,0),SUM(_xlfn._xlws.FILTER($C$5:C37,$A$5:A37&gt;A37-7)),"")</f>
        <v/>
      </c>
      <c r="E37" s="27"/>
      <c r="F37" s="23"/>
      <c r="G37" s="23"/>
      <c r="H37" s="23" t="e">
        <f>B37/E37</f>
        <v>#DIV/0!</v>
      </c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>
        <f>SUM(I37:T37)</f>
        <v>0</v>
      </c>
      <c r="V37" s="23"/>
      <c r="W37" s="23">
        <f>B37-U37-V37</f>
        <v>11</v>
      </c>
      <c r="X37" s="17"/>
    </row>
    <row r="38" spans="1:24" ht="14.1" customHeight="1" x14ac:dyDescent="0.25">
      <c r="A38" s="16" t="s">
        <v>1</v>
      </c>
      <c r="B38" s="23"/>
      <c r="C38" s="25"/>
      <c r="D38" s="5" t="str" cm="1">
        <f t="array" ref="D38">IF(IFERROR(WEEKDAY(A38,2)=7,0),SUM(_xlfn._xlws.FILTER($C$5:C38,$A$5:A38&gt;A38-7)),"")</f>
        <v/>
      </c>
      <c r="E38" s="27"/>
      <c r="F38" s="23"/>
      <c r="G38" s="23"/>
      <c r="H38" s="23" t="e">
        <f>B38/E38</f>
        <v>#DIV/0!</v>
      </c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>
        <f>SUM(I38:T38)</f>
        <v>0</v>
      </c>
      <c r="V38" s="23"/>
      <c r="W38" s="23">
        <f>B38-U38-V38</f>
        <v>0</v>
      </c>
      <c r="X38" s="17"/>
    </row>
    <row r="39" spans="1:24" s="3" customFormat="1" ht="17.100000000000001" customHeight="1" x14ac:dyDescent="0.25">
      <c r="A39" s="14">
        <f>A36+1</f>
        <v>45303</v>
      </c>
      <c r="B39" s="24"/>
      <c r="C39" s="24">
        <f t="shared" ref="C39" si="0">B40+B41</f>
        <v>12</v>
      </c>
      <c r="D39" s="5" t="str" cm="1">
        <f t="array" ref="D39">IF(IFERROR(WEEKDAY(A39,2)=7,0),SUM(_xlfn._xlws.FILTER($C$5:C39,$A$5:A39&gt;A39-7)),"")</f>
        <v/>
      </c>
      <c r="E39" s="28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15"/>
    </row>
    <row r="40" spans="1:24" ht="14.1" customHeight="1" x14ac:dyDescent="0.25">
      <c r="A40" s="16" t="s">
        <v>0</v>
      </c>
      <c r="B40" s="23">
        <v>12</v>
      </c>
      <c r="C40" s="25"/>
      <c r="D40" s="5" t="str" cm="1">
        <f t="array" ref="D40">IF(IFERROR(WEEKDAY(A40,2)=7,0),SUM(_xlfn._xlws.FILTER($C$5:C40,$A$5:A40&gt;A40-7)),"")</f>
        <v/>
      </c>
      <c r="E40" s="27"/>
      <c r="F40" s="23"/>
      <c r="G40" s="23"/>
      <c r="H40" s="23" t="e">
        <f>B40/E40</f>
        <v>#DIV/0!</v>
      </c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>
        <f>SUM(I40:T40)</f>
        <v>0</v>
      </c>
      <c r="V40" s="23"/>
      <c r="W40" s="23">
        <f>B40-U40-V40</f>
        <v>12</v>
      </c>
      <c r="X40" s="17"/>
    </row>
    <row r="41" spans="1:24" ht="14.1" customHeight="1" x14ac:dyDescent="0.25">
      <c r="A41" s="16" t="s">
        <v>1</v>
      </c>
      <c r="B41" s="23"/>
      <c r="C41" s="25"/>
      <c r="D41" s="5" t="str" cm="1">
        <f t="array" ref="D41">IF(IFERROR(WEEKDAY(A41,2)=7,0),SUM(_xlfn._xlws.FILTER($C$5:C41,$A$5:A41&gt;A41-7)),"")</f>
        <v/>
      </c>
      <c r="E41" s="27"/>
      <c r="F41" s="23"/>
      <c r="G41" s="23"/>
      <c r="H41" s="23" t="e">
        <f>B41/E41</f>
        <v>#DIV/0!</v>
      </c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>
        <f>SUM(I41:T41)</f>
        <v>0</v>
      </c>
      <c r="V41" s="23"/>
      <c r="W41" s="23">
        <f>B41-U41-V41</f>
        <v>0</v>
      </c>
      <c r="X41" s="17"/>
    </row>
    <row r="42" spans="1:24" s="3" customFormat="1" ht="17.100000000000001" customHeight="1" x14ac:dyDescent="0.25">
      <c r="A42" s="14">
        <f>A39+1</f>
        <v>45304</v>
      </c>
      <c r="B42" s="24"/>
      <c r="C42" s="24">
        <f t="shared" ref="C42" si="1">B43+B44</f>
        <v>13</v>
      </c>
      <c r="D42" s="5" t="str" cm="1">
        <f t="array" ref="D42">IF(IFERROR(WEEKDAY(A42,2)=7,0),SUM(_xlfn._xlws.FILTER($C$5:C42,$A$5:A42&gt;A42-7)),"")</f>
        <v/>
      </c>
      <c r="E42" s="28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15"/>
    </row>
    <row r="43" spans="1:24" ht="14.1" customHeight="1" x14ac:dyDescent="0.25">
      <c r="A43" s="16" t="s">
        <v>0</v>
      </c>
      <c r="B43" s="23">
        <v>13</v>
      </c>
      <c r="C43" s="25"/>
      <c r="D43" s="5" t="str" cm="1">
        <f t="array" ref="D43">IF(IFERROR(WEEKDAY(A43,2)=7,0),SUM(_xlfn._xlws.FILTER($C$5:C43,$A$5:A43&gt;A43-7)),"")</f>
        <v/>
      </c>
      <c r="E43" s="27"/>
      <c r="F43" s="23"/>
      <c r="G43" s="23"/>
      <c r="H43" s="23" t="e">
        <f>B43/E43</f>
        <v>#DIV/0!</v>
      </c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>
        <f>SUM(I43:T43)</f>
        <v>0</v>
      </c>
      <c r="V43" s="23"/>
      <c r="W43" s="23">
        <f>B43-U43-V43</f>
        <v>13</v>
      </c>
      <c r="X43" s="17"/>
    </row>
    <row r="44" spans="1:24" ht="14.1" customHeight="1" x14ac:dyDescent="0.25">
      <c r="A44" s="16" t="s">
        <v>1</v>
      </c>
      <c r="B44" s="23"/>
      <c r="C44" s="25"/>
      <c r="D44" s="5" t="str" cm="1">
        <f t="array" ref="D44">IF(IFERROR(WEEKDAY(A44,2)=7,0),SUM(_xlfn._xlws.FILTER($C$5:C44,$A$5:A44&gt;A44-7)),"")</f>
        <v/>
      </c>
      <c r="E44" s="27"/>
      <c r="F44" s="23"/>
      <c r="G44" s="23"/>
      <c r="H44" s="23" t="e">
        <f>B44/E44</f>
        <v>#DIV/0!</v>
      </c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>
        <f>SUM(I44:T44)</f>
        <v>0</v>
      </c>
      <c r="V44" s="23"/>
      <c r="W44" s="23">
        <f>B44-U44-V44</f>
        <v>0</v>
      </c>
      <c r="X44" s="17"/>
    </row>
    <row r="45" spans="1:24" s="3" customFormat="1" ht="17.100000000000001" customHeight="1" x14ac:dyDescent="0.25">
      <c r="A45" s="14">
        <f>A42+1</f>
        <v>45305</v>
      </c>
      <c r="B45" s="24"/>
      <c r="C45" s="24">
        <f t="shared" ref="C45" si="2">B46+B47</f>
        <v>14</v>
      </c>
      <c r="D45" s="5" cm="1">
        <f t="array" ref="D45">IF(IFERROR(WEEKDAY(A45,2)=7,0),SUM(_xlfn._xlws.FILTER($C$5:C45,$A$5:A45&gt;A45-7)),"")</f>
        <v>77</v>
      </c>
      <c r="E45" s="28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15"/>
    </row>
    <row r="46" spans="1:24" ht="14.1" customHeight="1" x14ac:dyDescent="0.25">
      <c r="A46" s="16" t="s">
        <v>0</v>
      </c>
      <c r="B46" s="23">
        <v>14</v>
      </c>
      <c r="C46" s="25"/>
      <c r="D46" s="5" t="str" cm="1">
        <f t="array" ref="D46">IF(IFERROR(WEEKDAY(A46,2)=7,0),SUM(_xlfn._xlws.FILTER($C$5:C46,$A$5:A46&gt;A46-7)),"")</f>
        <v/>
      </c>
      <c r="E46" s="27"/>
      <c r="F46" s="23"/>
      <c r="G46" s="23"/>
      <c r="H46" s="23" t="e">
        <f>B46/E46</f>
        <v>#DIV/0!</v>
      </c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>
        <f>SUM(I46:T46)</f>
        <v>0</v>
      </c>
      <c r="V46" s="23"/>
      <c r="W46" s="23">
        <f>B46-U46-V46</f>
        <v>14</v>
      </c>
      <c r="X46" s="17"/>
    </row>
    <row r="47" spans="1:24" ht="14.1" customHeight="1" x14ac:dyDescent="0.25">
      <c r="A47" s="16" t="s">
        <v>1</v>
      </c>
      <c r="B47" s="23"/>
      <c r="C47" s="25"/>
      <c r="D47" s="5" t="str" cm="1">
        <f t="array" ref="D47">IF(IFERROR(WEEKDAY(A47,2)=7,0),SUM(_xlfn._xlws.FILTER($C$5:C47,$A$5:A47&gt;A47-7)),"")</f>
        <v/>
      </c>
      <c r="E47" s="27"/>
      <c r="F47" s="23"/>
      <c r="G47" s="23"/>
      <c r="H47" s="23" t="e">
        <f>B47/E47</f>
        <v>#DIV/0!</v>
      </c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>
        <f>SUM(I47:T47)</f>
        <v>0</v>
      </c>
      <c r="V47" s="23"/>
      <c r="W47" s="23">
        <f>B47-U47-V47</f>
        <v>0</v>
      </c>
      <c r="X47" s="17"/>
    </row>
    <row r="48" spans="1:24" s="3" customFormat="1" ht="17.100000000000001" customHeight="1" x14ac:dyDescent="0.25">
      <c r="A48" s="14">
        <f>A45+1</f>
        <v>45306</v>
      </c>
      <c r="B48" s="24"/>
      <c r="C48" s="24">
        <f t="shared" ref="C48" si="3">B49+B50</f>
        <v>0</v>
      </c>
      <c r="D48" s="5" t="str" cm="1">
        <f t="array" ref="D48">IF(IFERROR(WEEKDAY(A48,2)=7,0),SUM(_xlfn._xlws.FILTER($C$5:C48,$A$5:A48&gt;A48-7)),"")</f>
        <v/>
      </c>
      <c r="E48" s="28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15"/>
    </row>
    <row r="49" spans="1:24" ht="14.1" customHeight="1" x14ac:dyDescent="0.25">
      <c r="A49" s="16" t="s">
        <v>0</v>
      </c>
      <c r="B49" s="23"/>
      <c r="C49" s="25"/>
      <c r="D49" s="5" t="str" cm="1">
        <f t="array" ref="D49">IF(IFERROR(WEEKDAY(A49,2)=7,0),SUM(_xlfn._xlws.FILTER($C$5:C49,$A$5:A49&gt;A49-7)),"")</f>
        <v/>
      </c>
      <c r="E49" s="27"/>
      <c r="F49" s="23"/>
      <c r="G49" s="23"/>
      <c r="H49" s="23" t="e">
        <f>B49/E49</f>
        <v>#DIV/0!</v>
      </c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>
        <f>SUM(I49:T49)</f>
        <v>0</v>
      </c>
      <c r="V49" s="23"/>
      <c r="W49" s="23">
        <f>B49-U49-V49</f>
        <v>0</v>
      </c>
      <c r="X49" s="17"/>
    </row>
    <row r="50" spans="1:24" ht="14.1" customHeight="1" x14ac:dyDescent="0.25">
      <c r="A50" s="16" t="s">
        <v>1</v>
      </c>
      <c r="B50" s="23"/>
      <c r="C50" s="25"/>
      <c r="D50" s="5" t="str" cm="1">
        <f t="array" ref="D50">IF(IFERROR(WEEKDAY(A50,2)=7,0),SUM(_xlfn._xlws.FILTER($C$5:C50,$A$5:A50&gt;A50-7)),"")</f>
        <v/>
      </c>
      <c r="E50" s="27"/>
      <c r="F50" s="23"/>
      <c r="G50" s="23"/>
      <c r="H50" s="23" t="e">
        <f>B50/E50</f>
        <v>#DIV/0!</v>
      </c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>
        <f>SUM(I50:T50)</f>
        <v>0</v>
      </c>
      <c r="V50" s="23"/>
      <c r="W50" s="23">
        <f>B50-U50-V50</f>
        <v>0</v>
      </c>
      <c r="X50" s="17"/>
    </row>
    <row r="51" spans="1:24" s="3" customFormat="1" ht="17.100000000000001" customHeight="1" x14ac:dyDescent="0.25">
      <c r="A51" s="14">
        <f>A48+1</f>
        <v>45307</v>
      </c>
      <c r="B51" s="24"/>
      <c r="C51" s="24">
        <f t="shared" ref="C51" si="4">B52+B53</f>
        <v>0</v>
      </c>
      <c r="D51" s="5" t="str" cm="1">
        <f t="array" ref="D51">IF(IFERROR(WEEKDAY(A51,2)=7,0),SUM(_xlfn._xlws.FILTER($C$5:C51,$A$5:A51&gt;A51-7)),"")</f>
        <v/>
      </c>
      <c r="E51" s="28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15"/>
    </row>
    <row r="52" spans="1:24" ht="14.1" customHeight="1" x14ac:dyDescent="0.25">
      <c r="A52" s="16" t="s">
        <v>0</v>
      </c>
      <c r="B52" s="23"/>
      <c r="C52" s="25"/>
      <c r="D52" s="5" t="str" cm="1">
        <f t="array" ref="D52">IF(IFERROR(WEEKDAY(A52,2)=7,0),SUM(_xlfn._xlws.FILTER($C$5:C52,$A$5:A52&gt;A52-7)),"")</f>
        <v/>
      </c>
      <c r="E52" s="27"/>
      <c r="F52" s="23"/>
      <c r="G52" s="23"/>
      <c r="H52" s="23" t="e">
        <f>B52/E52</f>
        <v>#DIV/0!</v>
      </c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>
        <f>SUM(I52:T52)</f>
        <v>0</v>
      </c>
      <c r="V52" s="23"/>
      <c r="W52" s="23">
        <f>B52-U52-V52</f>
        <v>0</v>
      </c>
      <c r="X52" s="17"/>
    </row>
    <row r="53" spans="1:24" ht="14.1" customHeight="1" x14ac:dyDescent="0.25">
      <c r="A53" s="16" t="s">
        <v>1</v>
      </c>
      <c r="B53" s="23"/>
      <c r="C53" s="25"/>
      <c r="D53" s="5" t="str" cm="1">
        <f t="array" ref="D53">IF(IFERROR(WEEKDAY(A53,2)=7,0),SUM(_xlfn._xlws.FILTER($C$5:C53,$A$5:A53&gt;A53-7)),"")</f>
        <v/>
      </c>
      <c r="E53" s="27"/>
      <c r="F53" s="23"/>
      <c r="G53" s="23"/>
      <c r="H53" s="23" t="e">
        <f>B53/E53</f>
        <v>#DIV/0!</v>
      </c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>
        <f>SUM(I53:T53)</f>
        <v>0</v>
      </c>
      <c r="V53" s="23"/>
      <c r="W53" s="23">
        <f>B53-U53-V53</f>
        <v>0</v>
      </c>
      <c r="X53" s="17"/>
    </row>
    <row r="54" spans="1:24" s="3" customFormat="1" ht="17.100000000000001" customHeight="1" x14ac:dyDescent="0.25">
      <c r="A54" s="14">
        <f>A51+1</f>
        <v>45308</v>
      </c>
      <c r="B54" s="24"/>
      <c r="C54" s="24">
        <f t="shared" ref="C54" si="5">B55+B56</f>
        <v>0</v>
      </c>
      <c r="D54" s="5" t="str" cm="1">
        <f t="array" ref="D54">IF(IFERROR(WEEKDAY(A54,2)=7,0),SUM(_xlfn._xlws.FILTER($C$5:C54,$A$5:A54&gt;A54-7)),"")</f>
        <v/>
      </c>
      <c r="E54" s="28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15"/>
    </row>
    <row r="55" spans="1:24" ht="14.1" customHeight="1" x14ac:dyDescent="0.25">
      <c r="A55" s="16" t="s">
        <v>0</v>
      </c>
      <c r="B55" s="23"/>
      <c r="C55" s="25"/>
      <c r="D55" s="5" t="str" cm="1">
        <f t="array" ref="D55">IF(IFERROR(WEEKDAY(A55,2)=7,0),SUM(_xlfn._xlws.FILTER($C$5:C55,$A$5:A55&gt;A55-7)),"")</f>
        <v/>
      </c>
      <c r="E55" s="27"/>
      <c r="F55" s="23"/>
      <c r="G55" s="23"/>
      <c r="H55" s="23" t="e">
        <f>B55/E55</f>
        <v>#DIV/0!</v>
      </c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>
        <f>SUM(I55:T55)</f>
        <v>0</v>
      </c>
      <c r="V55" s="23"/>
      <c r="W55" s="23">
        <f>B55-U55-V55</f>
        <v>0</v>
      </c>
      <c r="X55" s="17"/>
    </row>
    <row r="56" spans="1:24" ht="14.1" customHeight="1" x14ac:dyDescent="0.25">
      <c r="A56" s="16" t="s">
        <v>1</v>
      </c>
      <c r="B56" s="23"/>
      <c r="C56" s="25"/>
      <c r="D56" s="5" t="str" cm="1">
        <f t="array" ref="D56">IF(IFERROR(WEEKDAY(A56,2)=7,0),SUM(_xlfn._xlws.FILTER($C$5:C56,$A$5:A56&gt;A56-7)),"")</f>
        <v/>
      </c>
      <c r="E56" s="27"/>
      <c r="F56" s="23"/>
      <c r="G56" s="23"/>
      <c r="H56" s="23" t="e">
        <f>B56/E56</f>
        <v>#DIV/0!</v>
      </c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>
        <f>SUM(I56:T56)</f>
        <v>0</v>
      </c>
      <c r="V56" s="23"/>
      <c r="W56" s="23">
        <f>B56-U56-V56</f>
        <v>0</v>
      </c>
      <c r="X56" s="17"/>
    </row>
    <row r="57" spans="1:24" s="3" customFormat="1" ht="17.100000000000001" customHeight="1" x14ac:dyDescent="0.25">
      <c r="A57" s="14">
        <f>A54+1</f>
        <v>45309</v>
      </c>
      <c r="B57" s="24"/>
      <c r="C57" s="24">
        <f t="shared" ref="C57" si="6">B58+B59</f>
        <v>0</v>
      </c>
      <c r="D57" s="5" t="str" cm="1">
        <f t="array" ref="D57">IF(IFERROR(WEEKDAY(A57,2)=7,0),SUM(_xlfn._xlws.FILTER($C$5:C57,$A$5:A57&gt;A57-7)),"")</f>
        <v/>
      </c>
      <c r="E57" s="28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15"/>
    </row>
    <row r="58" spans="1:24" ht="14.1" customHeight="1" x14ac:dyDescent="0.25">
      <c r="A58" s="16" t="s">
        <v>0</v>
      </c>
      <c r="B58" s="23"/>
      <c r="C58" s="25"/>
      <c r="D58" s="5" t="str" cm="1">
        <f t="array" ref="D58">IF(IFERROR(WEEKDAY(A58,2)=7,0),SUM(_xlfn._xlws.FILTER($C$5:C58,$A$5:A58&gt;A58-7)),"")</f>
        <v/>
      </c>
      <c r="E58" s="27"/>
      <c r="F58" s="23"/>
      <c r="G58" s="23"/>
      <c r="H58" s="23" t="e">
        <f>B58/E58</f>
        <v>#DIV/0!</v>
      </c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>
        <f>SUM(I58:T58)</f>
        <v>0</v>
      </c>
      <c r="V58" s="23"/>
      <c r="W58" s="23">
        <f>B58-U58-V58</f>
        <v>0</v>
      </c>
      <c r="X58" s="17"/>
    </row>
    <row r="59" spans="1:24" ht="14.1" customHeight="1" x14ac:dyDescent="0.25">
      <c r="A59" s="16" t="s">
        <v>1</v>
      </c>
      <c r="B59" s="23"/>
      <c r="C59" s="25"/>
      <c r="D59" s="5" t="str" cm="1">
        <f t="array" ref="D59">IF(IFERROR(WEEKDAY(A59,2)=7,0),SUM(_xlfn._xlws.FILTER($C$5:C59,$A$5:A59&gt;A59-7)),"")</f>
        <v/>
      </c>
      <c r="E59" s="27"/>
      <c r="F59" s="23"/>
      <c r="G59" s="23"/>
      <c r="H59" s="23" t="e">
        <f>B59/E59</f>
        <v>#DIV/0!</v>
      </c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>
        <f>SUM(I59:T59)</f>
        <v>0</v>
      </c>
      <c r="V59" s="23"/>
      <c r="W59" s="23">
        <f>B59-U59-V59</f>
        <v>0</v>
      </c>
      <c r="X59" s="17"/>
    </row>
    <row r="60" spans="1:24" s="3" customFormat="1" ht="17.100000000000001" customHeight="1" x14ac:dyDescent="0.25">
      <c r="A60" s="14">
        <f>A57+1</f>
        <v>45310</v>
      </c>
      <c r="B60" s="24"/>
      <c r="C60" s="24">
        <f t="shared" ref="C60" si="7">B61+B62</f>
        <v>0</v>
      </c>
      <c r="D60" s="5" t="str" cm="1">
        <f t="array" ref="D60">IF(IFERROR(WEEKDAY(A60,2)=7,0),SUM(_xlfn._xlws.FILTER($C$5:C60,$A$5:A60&gt;A60-7)),"")</f>
        <v/>
      </c>
      <c r="E60" s="28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15"/>
    </row>
    <row r="61" spans="1:24" ht="14.1" customHeight="1" x14ac:dyDescent="0.25">
      <c r="A61" s="16" t="s">
        <v>0</v>
      </c>
      <c r="B61" s="23"/>
      <c r="C61" s="25"/>
      <c r="D61" s="5" t="str" cm="1">
        <f t="array" ref="D61">IF(IFERROR(WEEKDAY(A61,2)=7,0),SUM(_xlfn._xlws.FILTER($C$5:C61,$A$5:A61&gt;A61-7)),"")</f>
        <v/>
      </c>
      <c r="E61" s="27"/>
      <c r="F61" s="23"/>
      <c r="G61" s="23"/>
      <c r="H61" s="23" t="e">
        <f>B61/E61</f>
        <v>#DIV/0!</v>
      </c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>
        <f>SUM(I61:T61)</f>
        <v>0</v>
      </c>
      <c r="V61" s="23"/>
      <c r="W61" s="23">
        <f>B61-U61-V61</f>
        <v>0</v>
      </c>
      <c r="X61" s="17"/>
    </row>
    <row r="62" spans="1:24" ht="14.1" customHeight="1" x14ac:dyDescent="0.25">
      <c r="A62" s="16" t="s">
        <v>1</v>
      </c>
      <c r="B62" s="23"/>
      <c r="C62" s="25"/>
      <c r="D62" s="5" t="str" cm="1">
        <f t="array" ref="D62">IF(IFERROR(WEEKDAY(A62,2)=7,0),SUM(_xlfn._xlws.FILTER($C$5:C62,$A$5:A62&gt;A62-7)),"")</f>
        <v/>
      </c>
      <c r="E62" s="27"/>
      <c r="F62" s="23"/>
      <c r="G62" s="23"/>
      <c r="H62" s="23" t="e">
        <f>B62/E62</f>
        <v>#DIV/0!</v>
      </c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>
        <f>SUM(I62:T62)</f>
        <v>0</v>
      </c>
      <c r="V62" s="23"/>
      <c r="W62" s="23">
        <f>B62-U62-V62</f>
        <v>0</v>
      </c>
      <c r="X62" s="17"/>
    </row>
    <row r="63" spans="1:24" s="3" customFormat="1" ht="17.100000000000001" customHeight="1" x14ac:dyDescent="0.25">
      <c r="A63" s="14">
        <f>A60+1</f>
        <v>45311</v>
      </c>
      <c r="B63" s="24"/>
      <c r="C63" s="24">
        <f t="shared" ref="C63" si="8">B64+B65</f>
        <v>0</v>
      </c>
      <c r="D63" s="5" t="str" cm="1">
        <f t="array" ref="D63">IF(IFERROR(WEEKDAY(A63,2)=7,0),SUM(_xlfn._xlws.FILTER($C$5:C63,$A$5:A63&gt;A63-7)),"")</f>
        <v/>
      </c>
      <c r="E63" s="28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15"/>
    </row>
    <row r="64" spans="1:24" ht="14.1" customHeight="1" x14ac:dyDescent="0.25">
      <c r="A64" s="16" t="s">
        <v>0</v>
      </c>
      <c r="B64" s="23"/>
      <c r="C64" s="25"/>
      <c r="D64" s="5" t="str" cm="1">
        <f t="array" ref="D64">IF(IFERROR(WEEKDAY(A64,2)=7,0),SUM(_xlfn._xlws.FILTER($C$5:C64,$A$5:A64&gt;A64-7)),"")</f>
        <v/>
      </c>
      <c r="E64" s="27"/>
      <c r="F64" s="23"/>
      <c r="G64" s="23"/>
      <c r="H64" s="23" t="e">
        <f>B64/E64</f>
        <v>#DIV/0!</v>
      </c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>
        <f>SUM(I64:T64)</f>
        <v>0</v>
      </c>
      <c r="V64" s="23"/>
      <c r="W64" s="23">
        <f>B64-U64-V64</f>
        <v>0</v>
      </c>
      <c r="X64" s="17"/>
    </row>
    <row r="65" spans="1:24" ht="14.1" customHeight="1" x14ac:dyDescent="0.25">
      <c r="A65" s="16" t="s">
        <v>1</v>
      </c>
      <c r="B65" s="23"/>
      <c r="C65" s="25"/>
      <c r="D65" s="5" t="str" cm="1">
        <f t="array" ref="D65">IF(IFERROR(WEEKDAY(A65,2)=7,0),SUM(_xlfn._xlws.FILTER($C$5:C65,$A$5:A65&gt;A65-7)),"")</f>
        <v/>
      </c>
      <c r="E65" s="27"/>
      <c r="F65" s="23"/>
      <c r="G65" s="23"/>
      <c r="H65" s="23" t="e">
        <f>B65/E65</f>
        <v>#DIV/0!</v>
      </c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>
        <f>SUM(I65:T65)</f>
        <v>0</v>
      </c>
      <c r="V65" s="23"/>
      <c r="W65" s="23">
        <f>B65-U65-V65</f>
        <v>0</v>
      </c>
      <c r="X65" s="17"/>
    </row>
    <row r="66" spans="1:24" s="3" customFormat="1" ht="17.100000000000001" customHeight="1" x14ac:dyDescent="0.25">
      <c r="A66" s="14">
        <f>A63+1</f>
        <v>45312</v>
      </c>
      <c r="B66" s="24"/>
      <c r="C66" s="24">
        <f t="shared" ref="C66" si="9">B67+B68</f>
        <v>0</v>
      </c>
      <c r="D66" s="5" cm="1">
        <f t="array" ref="D66">IF(IFERROR(WEEKDAY(A66,2)=7,0),SUM(_xlfn._xlws.FILTER($C$5:C66,$A$5:A66&gt;A66-7)),"")</f>
        <v>0</v>
      </c>
      <c r="E66" s="28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15"/>
    </row>
    <row r="67" spans="1:24" ht="14.1" customHeight="1" x14ac:dyDescent="0.25">
      <c r="A67" s="16" t="s">
        <v>0</v>
      </c>
      <c r="B67" s="23"/>
      <c r="C67" s="25"/>
      <c r="D67" s="5" t="str" cm="1">
        <f t="array" ref="D67">IF(IFERROR(WEEKDAY(A67,2)=7,0),SUM(_xlfn._xlws.FILTER($C$5:C67,$A$5:A67&gt;A67-7)),"")</f>
        <v/>
      </c>
      <c r="E67" s="27"/>
      <c r="F67" s="23"/>
      <c r="G67" s="23"/>
      <c r="H67" s="23" t="e">
        <f>B67/E67</f>
        <v>#DIV/0!</v>
      </c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>
        <f>SUM(I67:T67)</f>
        <v>0</v>
      </c>
      <c r="V67" s="23"/>
      <c r="W67" s="23">
        <f>B67-U67-V67</f>
        <v>0</v>
      </c>
      <c r="X67" s="17"/>
    </row>
    <row r="68" spans="1:24" ht="14.1" customHeight="1" x14ac:dyDescent="0.25">
      <c r="A68" s="16" t="s">
        <v>1</v>
      </c>
      <c r="B68" s="23"/>
      <c r="C68" s="25"/>
      <c r="D68" s="5" t="str" cm="1">
        <f t="array" ref="D68">IF(IFERROR(WEEKDAY(A68,2)=7,0),SUM(_xlfn._xlws.FILTER($C$5:C68,$A$5:A68&gt;A68-7)),"")</f>
        <v/>
      </c>
      <c r="E68" s="27"/>
      <c r="F68" s="23"/>
      <c r="G68" s="23"/>
      <c r="H68" s="23" t="e">
        <f>B68/E68</f>
        <v>#DIV/0!</v>
      </c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>
        <f>SUM(I68:T68)</f>
        <v>0</v>
      </c>
      <c r="V68" s="23"/>
      <c r="W68" s="23">
        <f>B68-U68-V68</f>
        <v>0</v>
      </c>
      <c r="X68" s="17"/>
    </row>
    <row r="69" spans="1:24" s="3" customFormat="1" ht="17.100000000000001" customHeight="1" x14ac:dyDescent="0.25">
      <c r="A69" s="14">
        <f>A66+1</f>
        <v>45313</v>
      </c>
      <c r="B69" s="24"/>
      <c r="C69" s="24">
        <f t="shared" ref="C69" si="10">B70+B71</f>
        <v>0</v>
      </c>
      <c r="D69" s="5" t="str" cm="1">
        <f t="array" ref="D69">IF(IFERROR(WEEKDAY(A69,2)=7,0),SUM(_xlfn._xlws.FILTER($C$5:C69,$A$5:A69&gt;A69-7)),"")</f>
        <v/>
      </c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15"/>
    </row>
    <row r="70" spans="1:24" ht="14.1" customHeight="1" x14ac:dyDescent="0.25">
      <c r="A70" s="16" t="s">
        <v>0</v>
      </c>
      <c r="B70" s="23"/>
      <c r="C70" s="25"/>
      <c r="D70" s="5" t="str" cm="1">
        <f t="array" ref="D70">IF(IFERROR(WEEKDAY(A70,2)=7,0),SUM(_xlfn._xlws.FILTER($C$5:C70,$A$5:A70&gt;A70-7)),"")</f>
        <v/>
      </c>
      <c r="E70" s="27"/>
      <c r="F70" s="23"/>
      <c r="G70" s="23"/>
      <c r="H70" s="23" t="e">
        <f>B70/E70</f>
        <v>#DIV/0!</v>
      </c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>
        <f>SUM(I70:T70)</f>
        <v>0</v>
      </c>
      <c r="V70" s="23"/>
      <c r="W70" s="23">
        <f>B70-U70-V70</f>
        <v>0</v>
      </c>
      <c r="X70" s="17"/>
    </row>
    <row r="71" spans="1:24" ht="14.1" customHeight="1" x14ac:dyDescent="0.25">
      <c r="A71" s="16" t="s">
        <v>1</v>
      </c>
      <c r="B71" s="23"/>
      <c r="C71" s="25"/>
      <c r="D71" s="5" t="str" cm="1">
        <f t="array" ref="D71">IF(IFERROR(WEEKDAY(A71,2)=7,0),SUM(_xlfn._xlws.FILTER($C$5:C71,$A$5:A71&gt;A71-7)),"")</f>
        <v/>
      </c>
      <c r="E71" s="27"/>
      <c r="F71" s="23"/>
      <c r="G71" s="23"/>
      <c r="H71" s="23" t="e">
        <f>B71/E71</f>
        <v>#DIV/0!</v>
      </c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>
        <f>SUM(I71:T71)</f>
        <v>0</v>
      </c>
      <c r="V71" s="23"/>
      <c r="W71" s="23">
        <f>B71-U71-V71</f>
        <v>0</v>
      </c>
      <c r="X71" s="17"/>
    </row>
    <row r="72" spans="1:24" s="3" customFormat="1" ht="17.100000000000001" customHeight="1" x14ac:dyDescent="0.25">
      <c r="A72" s="14">
        <f>A69+1</f>
        <v>45314</v>
      </c>
      <c r="B72" s="24"/>
      <c r="C72" s="24">
        <f t="shared" ref="C72" si="11">B73+B74</f>
        <v>0</v>
      </c>
      <c r="D72" s="5" t="str" cm="1">
        <f t="array" ref="D72">IF(IFERROR(WEEKDAY(A72,2)=7,0),SUM(_xlfn._xlws.FILTER($C$5:C72,$A$5:A72&gt;A72-7)),"")</f>
        <v/>
      </c>
      <c r="E72" s="28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15"/>
    </row>
    <row r="73" spans="1:24" ht="14.1" customHeight="1" x14ac:dyDescent="0.25">
      <c r="A73" s="16" t="s">
        <v>0</v>
      </c>
      <c r="B73" s="23"/>
      <c r="C73" s="25"/>
      <c r="D73" s="5" t="str" cm="1">
        <f t="array" ref="D73">IF(IFERROR(WEEKDAY(A73,2)=7,0),SUM(_xlfn._xlws.FILTER($C$5:C73,$A$5:A73&gt;A73-7)),"")</f>
        <v/>
      </c>
      <c r="E73" s="27"/>
      <c r="F73" s="23"/>
      <c r="G73" s="23"/>
      <c r="H73" s="23" t="e">
        <f>B73/E73</f>
        <v>#DIV/0!</v>
      </c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>
        <f>SUM(I73:T73)</f>
        <v>0</v>
      </c>
      <c r="V73" s="23"/>
      <c r="W73" s="23">
        <f>B73-U73-V73</f>
        <v>0</v>
      </c>
      <c r="X73" s="17"/>
    </row>
    <row r="74" spans="1:24" ht="14.1" customHeight="1" x14ac:dyDescent="0.25">
      <c r="A74" s="16" t="s">
        <v>1</v>
      </c>
      <c r="B74" s="23"/>
      <c r="C74" s="25"/>
      <c r="D74" s="5" t="str" cm="1">
        <f t="array" ref="D74">IF(IFERROR(WEEKDAY(A74,2)=7,0),SUM(_xlfn._xlws.FILTER($C$5:C74,$A$5:A74&gt;A74-7)),"")</f>
        <v/>
      </c>
      <c r="E74" s="27"/>
      <c r="F74" s="23"/>
      <c r="G74" s="23"/>
      <c r="H74" s="23" t="e">
        <f>B74/E74</f>
        <v>#DIV/0!</v>
      </c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>
        <f>SUM(I74:T74)</f>
        <v>0</v>
      </c>
      <c r="V74" s="23"/>
      <c r="W74" s="23">
        <f>B74-U74-V74</f>
        <v>0</v>
      </c>
      <c r="X74" s="17"/>
    </row>
    <row r="75" spans="1:24" s="3" customFormat="1" ht="17.100000000000001" customHeight="1" x14ac:dyDescent="0.25">
      <c r="A75" s="14">
        <f>A72+1</f>
        <v>45315</v>
      </c>
      <c r="B75" s="24"/>
      <c r="C75" s="24">
        <f t="shared" ref="C75" si="12">B76+B77</f>
        <v>0</v>
      </c>
      <c r="D75" s="5" t="str" cm="1">
        <f t="array" ref="D75">IF(IFERROR(WEEKDAY(A75,2)=7,0),SUM(_xlfn._xlws.FILTER($C$5:C75,$A$5:A75&gt;A75-7)),"")</f>
        <v/>
      </c>
      <c r="E75" s="28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15"/>
    </row>
    <row r="76" spans="1:24" ht="14.1" customHeight="1" x14ac:dyDescent="0.25">
      <c r="A76" s="16" t="s">
        <v>0</v>
      </c>
      <c r="B76" s="23"/>
      <c r="C76" s="25"/>
      <c r="D76" s="5" t="str" cm="1">
        <f t="array" ref="D76">IF(IFERROR(WEEKDAY(A76,2)=7,0),SUM(_xlfn._xlws.FILTER($C$5:C76,$A$5:A76&gt;A76-7)),"")</f>
        <v/>
      </c>
      <c r="E76" s="27"/>
      <c r="F76" s="23"/>
      <c r="G76" s="23"/>
      <c r="H76" s="23" t="e">
        <f>B76/E76</f>
        <v>#DIV/0!</v>
      </c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>
        <f>SUM(I76:T76)</f>
        <v>0</v>
      </c>
      <c r="V76" s="23"/>
      <c r="W76" s="23">
        <f>B76-U76-V76</f>
        <v>0</v>
      </c>
      <c r="X76" s="17"/>
    </row>
    <row r="77" spans="1:24" ht="14.1" customHeight="1" x14ac:dyDescent="0.25">
      <c r="A77" s="16" t="s">
        <v>1</v>
      </c>
      <c r="B77" s="23"/>
      <c r="C77" s="25"/>
      <c r="D77" s="5" t="str" cm="1">
        <f t="array" ref="D77">IF(IFERROR(WEEKDAY(A77,2)=7,0),SUM(_xlfn._xlws.FILTER($C$5:C77,$A$5:A77&gt;A77-7)),"")</f>
        <v/>
      </c>
      <c r="E77" s="27"/>
      <c r="F77" s="23"/>
      <c r="G77" s="23"/>
      <c r="H77" s="23" t="e">
        <f>B77/E77</f>
        <v>#DIV/0!</v>
      </c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>
        <f>SUM(I77:T77)</f>
        <v>0</v>
      </c>
      <c r="V77" s="23"/>
      <c r="W77" s="23">
        <f>B77-U77-V77</f>
        <v>0</v>
      </c>
      <c r="X77" s="17"/>
    </row>
    <row r="78" spans="1:24" s="3" customFormat="1" ht="17.100000000000001" customHeight="1" x14ac:dyDescent="0.25">
      <c r="A78" s="14">
        <f>A75+1</f>
        <v>45316</v>
      </c>
      <c r="B78" s="24"/>
      <c r="C78" s="24">
        <f t="shared" ref="C78" si="13">B79+B80</f>
        <v>0</v>
      </c>
      <c r="D78" s="5" t="str" cm="1">
        <f t="array" ref="D78">IF(IFERROR(WEEKDAY(A78,2)=7,0),SUM(_xlfn._xlws.FILTER($C$5:C78,$A$5:A78&gt;A78-7)),"")</f>
        <v/>
      </c>
      <c r="E78" s="28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15"/>
    </row>
    <row r="79" spans="1:24" ht="14.1" customHeight="1" x14ac:dyDescent="0.25">
      <c r="A79" s="16" t="s">
        <v>0</v>
      </c>
      <c r="B79" s="23"/>
      <c r="C79" s="25"/>
      <c r="D79" s="5" t="str" cm="1">
        <f t="array" ref="D79">IF(IFERROR(WEEKDAY(A79,2)=7,0),SUM(_xlfn._xlws.FILTER($C$5:C79,$A$5:A79&gt;A79-7)),"")</f>
        <v/>
      </c>
      <c r="E79" s="27"/>
      <c r="F79" s="23"/>
      <c r="G79" s="23"/>
      <c r="H79" s="23" t="e">
        <f>B79/E79</f>
        <v>#DIV/0!</v>
      </c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>
        <f>SUM(I79:T79)</f>
        <v>0</v>
      </c>
      <c r="V79" s="23"/>
      <c r="W79" s="23">
        <f>B79-U79-V79</f>
        <v>0</v>
      </c>
      <c r="X79" s="17"/>
    </row>
    <row r="80" spans="1:24" ht="14.1" customHeight="1" x14ac:dyDescent="0.25">
      <c r="A80" s="16" t="s">
        <v>1</v>
      </c>
      <c r="B80" s="23"/>
      <c r="C80" s="25"/>
      <c r="D80" s="5" t="str" cm="1">
        <f t="array" ref="D80">IF(IFERROR(WEEKDAY(A80,2)=7,0),SUM(_xlfn._xlws.FILTER($C$5:C80,$A$5:A80&gt;A80-7)),"")</f>
        <v/>
      </c>
      <c r="E80" s="27"/>
      <c r="F80" s="23"/>
      <c r="G80" s="23"/>
      <c r="H80" s="23" t="e">
        <f>B80/E80</f>
        <v>#DIV/0!</v>
      </c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>
        <f>SUM(I80:T80)</f>
        <v>0</v>
      </c>
      <c r="V80" s="23"/>
      <c r="W80" s="23">
        <f>B80-U80-V80</f>
        <v>0</v>
      </c>
      <c r="X80" s="17"/>
    </row>
    <row r="81" spans="1:24" s="3" customFormat="1" ht="17.100000000000001" customHeight="1" x14ac:dyDescent="0.25">
      <c r="A81" s="14">
        <f>A78+1</f>
        <v>45317</v>
      </c>
      <c r="B81" s="24"/>
      <c r="C81" s="24">
        <f t="shared" ref="C81" si="14">B82+B83</f>
        <v>0</v>
      </c>
      <c r="D81" s="5" t="str" cm="1">
        <f t="array" ref="D81">IF(IFERROR(WEEKDAY(A81,2)=7,0),SUM(_xlfn._xlws.FILTER($C$5:C81,$A$5:A81&gt;A81-7)),"")</f>
        <v/>
      </c>
      <c r="E81" s="28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15"/>
    </row>
    <row r="82" spans="1:24" ht="14.1" customHeight="1" x14ac:dyDescent="0.25">
      <c r="A82" s="16" t="s">
        <v>0</v>
      </c>
      <c r="B82" s="23"/>
      <c r="C82" s="25"/>
      <c r="D82" s="5" t="str" cm="1">
        <f t="array" ref="D82">IF(IFERROR(WEEKDAY(A82,2)=7,0),SUM(_xlfn._xlws.FILTER($C$5:C82,$A$5:A82&gt;A82-7)),"")</f>
        <v/>
      </c>
      <c r="E82" s="27"/>
      <c r="F82" s="23"/>
      <c r="G82" s="23"/>
      <c r="H82" s="23" t="e">
        <f>B82/E82</f>
        <v>#DIV/0!</v>
      </c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>
        <f>SUM(I82:T82)</f>
        <v>0</v>
      </c>
      <c r="V82" s="23"/>
      <c r="W82" s="23">
        <f>B82-U82-V82</f>
        <v>0</v>
      </c>
      <c r="X82" s="17"/>
    </row>
    <row r="83" spans="1:24" ht="14.1" customHeight="1" x14ac:dyDescent="0.25">
      <c r="A83" s="16" t="s">
        <v>1</v>
      </c>
      <c r="B83" s="23"/>
      <c r="C83" s="25"/>
      <c r="D83" s="5" t="str" cm="1">
        <f t="array" ref="D83">IF(IFERROR(WEEKDAY(A83,2)=7,0),SUM(_xlfn._xlws.FILTER($C$5:C83,$A$5:A83&gt;A83-7)),"")</f>
        <v/>
      </c>
      <c r="E83" s="27"/>
      <c r="F83" s="23"/>
      <c r="G83" s="23"/>
      <c r="H83" s="23" t="e">
        <f>B83/E83</f>
        <v>#DIV/0!</v>
      </c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>
        <f>SUM(I83:T83)</f>
        <v>0</v>
      </c>
      <c r="V83" s="23"/>
      <c r="W83" s="23">
        <f>B83-U83-V83</f>
        <v>0</v>
      </c>
      <c r="X83" s="17"/>
    </row>
    <row r="84" spans="1:24" s="3" customFormat="1" ht="17.100000000000001" customHeight="1" x14ac:dyDescent="0.25">
      <c r="A84" s="14">
        <f>A81+1</f>
        <v>45318</v>
      </c>
      <c r="B84" s="24"/>
      <c r="C84" s="24">
        <f t="shared" ref="C84" si="15">B85+B86</f>
        <v>0</v>
      </c>
      <c r="D84" s="5" t="str" cm="1">
        <f t="array" ref="D84">IF(IFERROR(WEEKDAY(A84,2)=7,0),SUM(_xlfn._xlws.FILTER($C$5:C84,$A$5:A84&gt;A84-7)),"")</f>
        <v/>
      </c>
      <c r="E84" s="28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15"/>
    </row>
    <row r="85" spans="1:24" ht="14.1" customHeight="1" x14ac:dyDescent="0.25">
      <c r="A85" s="16" t="s">
        <v>0</v>
      </c>
      <c r="B85" s="23"/>
      <c r="C85" s="25"/>
      <c r="D85" s="5" t="str" cm="1">
        <f t="array" ref="D85">IF(IFERROR(WEEKDAY(A85,2)=7,0),SUM(_xlfn._xlws.FILTER($C$5:C85,$A$5:A85&gt;A85-7)),"")</f>
        <v/>
      </c>
      <c r="E85" s="27"/>
      <c r="F85" s="23"/>
      <c r="G85" s="23"/>
      <c r="H85" s="23" t="e">
        <f>B85/E85</f>
        <v>#DIV/0!</v>
      </c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>
        <f>SUM(I85:T85)</f>
        <v>0</v>
      </c>
      <c r="V85" s="23"/>
      <c r="W85" s="23">
        <f>B85-U85-V85</f>
        <v>0</v>
      </c>
      <c r="X85" s="17"/>
    </row>
    <row r="86" spans="1:24" ht="14.1" customHeight="1" x14ac:dyDescent="0.25">
      <c r="A86" s="16" t="s">
        <v>1</v>
      </c>
      <c r="B86" s="23"/>
      <c r="C86" s="25"/>
      <c r="D86" s="5" t="str" cm="1">
        <f t="array" ref="D86">IF(IFERROR(WEEKDAY(A86,2)=7,0),SUM(_xlfn._xlws.FILTER($C$5:C86,$A$5:A86&gt;A86-7)),"")</f>
        <v/>
      </c>
      <c r="E86" s="27"/>
      <c r="F86" s="23"/>
      <c r="G86" s="23"/>
      <c r="H86" s="23" t="e">
        <f>B86/E86</f>
        <v>#DIV/0!</v>
      </c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>
        <f>SUM(I86:T86)</f>
        <v>0</v>
      </c>
      <c r="V86" s="23"/>
      <c r="W86" s="23">
        <f>B86-U86-V86</f>
        <v>0</v>
      </c>
      <c r="X86" s="17"/>
    </row>
    <row r="87" spans="1:24" s="3" customFormat="1" ht="17.100000000000001" customHeight="1" x14ac:dyDescent="0.25">
      <c r="A87" s="14">
        <f>A84+1</f>
        <v>45319</v>
      </c>
      <c r="B87" s="24"/>
      <c r="C87" s="24">
        <f t="shared" ref="C87" si="16">B88+B89</f>
        <v>0</v>
      </c>
      <c r="D87" s="5" cm="1">
        <f t="array" ref="D87">IF(IFERROR(WEEKDAY(A87,2)=7,0),SUM(_xlfn._xlws.FILTER($C$5:C87,$A$5:A87&gt;A87-7)),"")</f>
        <v>0</v>
      </c>
      <c r="E87" s="28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15"/>
    </row>
    <row r="88" spans="1:24" ht="14.1" customHeight="1" x14ac:dyDescent="0.25">
      <c r="A88" s="16" t="s">
        <v>0</v>
      </c>
      <c r="B88" s="23"/>
      <c r="C88" s="25"/>
      <c r="D88" s="5" t="str" cm="1">
        <f t="array" ref="D88">IF(IFERROR(WEEKDAY(A88,2)=7,0),SUM(_xlfn._xlws.FILTER($C$5:C88,$A$5:A88&gt;A88-7)),"")</f>
        <v/>
      </c>
      <c r="E88" s="27"/>
      <c r="F88" s="23"/>
      <c r="G88" s="23"/>
      <c r="H88" s="23" t="e">
        <f>B88/E88</f>
        <v>#DIV/0!</v>
      </c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>
        <f>SUM(I88:T88)</f>
        <v>0</v>
      </c>
      <c r="V88" s="23"/>
      <c r="W88" s="23">
        <f>B88-U88-V88</f>
        <v>0</v>
      </c>
      <c r="X88" s="17"/>
    </row>
    <row r="89" spans="1:24" ht="14.1" customHeight="1" x14ac:dyDescent="0.25">
      <c r="A89" s="16" t="s">
        <v>1</v>
      </c>
      <c r="B89" s="23"/>
      <c r="C89" s="25"/>
      <c r="D89" s="5" t="str" cm="1">
        <f t="array" ref="D89">IF(IFERROR(WEEKDAY(A89,2)=7,0),SUM(_xlfn._xlws.FILTER($C$5:C89,$A$5:A89&gt;A89-7)),"")</f>
        <v/>
      </c>
      <c r="E89" s="27"/>
      <c r="F89" s="23"/>
      <c r="G89" s="23"/>
      <c r="H89" s="23" t="e">
        <f>B89/E89</f>
        <v>#DIV/0!</v>
      </c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>
        <f>SUM(I89:T89)</f>
        <v>0</v>
      </c>
      <c r="V89" s="23"/>
      <c r="W89" s="23">
        <f>B89-U89-V89</f>
        <v>0</v>
      </c>
      <c r="X89" s="17"/>
    </row>
    <row r="90" spans="1:24" s="3" customFormat="1" ht="17.100000000000001" customHeight="1" x14ac:dyDescent="0.25">
      <c r="A90" s="14">
        <f>A87+1</f>
        <v>45320</v>
      </c>
      <c r="B90" s="24"/>
      <c r="C90" s="24">
        <f t="shared" ref="C90" si="17">B91+B92</f>
        <v>0</v>
      </c>
      <c r="D90" s="5" t="str" cm="1">
        <f t="array" ref="D90">IF(IFERROR(WEEKDAY(A90,2)=7,0),SUM(_xlfn._xlws.FILTER($C$5:C90,$A$5:A90&gt;A90-7)),"")</f>
        <v/>
      </c>
      <c r="E90" s="28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15"/>
    </row>
    <row r="91" spans="1:24" ht="14.1" customHeight="1" x14ac:dyDescent="0.25">
      <c r="A91" s="16" t="s">
        <v>0</v>
      </c>
      <c r="B91" s="23"/>
      <c r="C91" s="25"/>
      <c r="D91" s="5" t="str" cm="1">
        <f t="array" ref="D91">IF(IFERROR(WEEKDAY(A91,2)=7,0),SUM(_xlfn._xlws.FILTER($C$5:C91,$A$5:A91&gt;A91-7)),"")</f>
        <v/>
      </c>
      <c r="E91" s="27"/>
      <c r="F91" s="23"/>
      <c r="G91" s="23"/>
      <c r="H91" s="23" t="e">
        <f>B91/E91</f>
        <v>#DIV/0!</v>
      </c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>
        <f>SUM(I91:T91)</f>
        <v>0</v>
      </c>
      <c r="V91" s="23"/>
      <c r="W91" s="23">
        <f>B91-U91-V91</f>
        <v>0</v>
      </c>
      <c r="X91" s="17"/>
    </row>
    <row r="92" spans="1:24" ht="14.1" customHeight="1" x14ac:dyDescent="0.25">
      <c r="A92" s="16" t="s">
        <v>1</v>
      </c>
      <c r="B92" s="23"/>
      <c r="C92" s="25"/>
      <c r="D92" s="5" t="str" cm="1">
        <f t="array" ref="D92">IF(IFERROR(WEEKDAY(A92,2)=7,0),SUM(_xlfn._xlws.FILTER($C$5:C92,$A$5:A92&gt;A92-7)),"")</f>
        <v/>
      </c>
      <c r="E92" s="27"/>
      <c r="F92" s="23"/>
      <c r="G92" s="23"/>
      <c r="H92" s="23" t="e">
        <f>B92/E92</f>
        <v>#DIV/0!</v>
      </c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>
        <f>SUM(I92:T92)</f>
        <v>0</v>
      </c>
      <c r="V92" s="23"/>
      <c r="W92" s="23">
        <f>B92-U92-V92</f>
        <v>0</v>
      </c>
      <c r="X92" s="17"/>
    </row>
    <row r="93" spans="1:24" s="3" customFormat="1" ht="17.100000000000001" customHeight="1" x14ac:dyDescent="0.25">
      <c r="A93" s="14">
        <f>A90+1</f>
        <v>45321</v>
      </c>
      <c r="B93" s="24"/>
      <c r="C93" s="24">
        <f t="shared" ref="C93" si="18">B94+B95</f>
        <v>0</v>
      </c>
      <c r="D93" s="5" t="str" cm="1">
        <f t="array" ref="D93">IF(IFERROR(WEEKDAY(A93,2)=7,0),SUM(_xlfn._xlws.FILTER($C$5:C93,$A$5:A93&gt;A93-7)),"")</f>
        <v/>
      </c>
      <c r="E93" s="28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15"/>
    </row>
    <row r="94" spans="1:24" ht="14.1" customHeight="1" x14ac:dyDescent="0.25">
      <c r="A94" s="16" t="s">
        <v>0</v>
      </c>
      <c r="B94" s="23"/>
      <c r="C94" s="25"/>
      <c r="D94" s="5" t="str" cm="1">
        <f t="array" ref="D94">IF(IFERROR(WEEKDAY(A94,2)=7,0),SUM(_xlfn._xlws.FILTER($C$5:C94,$A$5:A94&gt;A94-7)),"")</f>
        <v/>
      </c>
      <c r="E94" s="27"/>
      <c r="F94" s="23"/>
      <c r="G94" s="23"/>
      <c r="H94" s="23" t="e">
        <f>B94/E94</f>
        <v>#DIV/0!</v>
      </c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>
        <f>SUM(I94:T94)</f>
        <v>0</v>
      </c>
      <c r="V94" s="23"/>
      <c r="W94" s="23">
        <f>B94-U94-V94</f>
        <v>0</v>
      </c>
      <c r="X94" s="17"/>
    </row>
    <row r="95" spans="1:24" ht="14.1" customHeight="1" x14ac:dyDescent="0.25">
      <c r="A95" s="16" t="s">
        <v>1</v>
      </c>
      <c r="B95" s="23"/>
      <c r="C95" s="25"/>
      <c r="D95" s="5" t="str" cm="1">
        <f t="array" ref="D95">IF(IFERROR(WEEKDAY(A95,2)=7,0),SUM(_xlfn._xlws.FILTER($C$5:C95,$A$5:A95&gt;A95-7)),"")</f>
        <v/>
      </c>
      <c r="E95" s="27"/>
      <c r="F95" s="23"/>
      <c r="G95" s="23"/>
      <c r="H95" s="23" t="e">
        <f>B95/E95</f>
        <v>#DIV/0!</v>
      </c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>
        <f>SUM(I95:T95)</f>
        <v>0</v>
      </c>
      <c r="V95" s="23"/>
      <c r="W95" s="23">
        <f>B95-U95-V95</f>
        <v>0</v>
      </c>
      <c r="X95" s="17"/>
    </row>
    <row r="96" spans="1:24" s="3" customFormat="1" ht="17.100000000000001" customHeight="1" x14ac:dyDescent="0.25">
      <c r="A96" s="14">
        <f>A93+1</f>
        <v>45322</v>
      </c>
      <c r="B96" s="24"/>
      <c r="C96" s="24">
        <f t="shared" ref="C96" si="19">B97+B98</f>
        <v>0</v>
      </c>
      <c r="D96" s="5" t="str" cm="1">
        <f t="array" ref="D96">IF(IFERROR(WEEKDAY(A96,2)=7,0),SUM(_xlfn._xlws.FILTER($C$5:C96,$A$5:A96&gt;A96-7)),"")</f>
        <v/>
      </c>
      <c r="E96" s="28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15"/>
    </row>
    <row r="97" spans="1:24" ht="14.1" customHeight="1" x14ac:dyDescent="0.25">
      <c r="A97" s="16" t="s">
        <v>0</v>
      </c>
      <c r="B97" s="23"/>
      <c r="C97" s="25"/>
      <c r="D97" s="25"/>
      <c r="E97" s="27"/>
      <c r="F97" s="23"/>
      <c r="G97" s="23"/>
      <c r="H97" s="23" t="e">
        <f>B97/E97</f>
        <v>#DIV/0!</v>
      </c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>
        <f>SUM(I97:T97)</f>
        <v>0</v>
      </c>
      <c r="V97" s="23"/>
      <c r="W97" s="23">
        <f>B97-U97-V97</f>
        <v>0</v>
      </c>
      <c r="X97" s="17"/>
    </row>
    <row r="98" spans="1:24" ht="14.1" customHeight="1" x14ac:dyDescent="0.25">
      <c r="A98" s="16" t="s">
        <v>1</v>
      </c>
      <c r="B98" s="23"/>
      <c r="C98" s="25"/>
      <c r="D98" s="25"/>
      <c r="E98" s="27"/>
      <c r="F98" s="23"/>
      <c r="G98" s="23"/>
      <c r="H98" s="23" t="e">
        <f>B98/E98</f>
        <v>#DIV/0!</v>
      </c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>
        <f>SUM(I98:T98)</f>
        <v>0</v>
      </c>
      <c r="V98" s="23"/>
      <c r="W98" s="23">
        <f>B98-U98-V98</f>
        <v>0</v>
      </c>
      <c r="X98" s="17"/>
    </row>
    <row r="99" spans="1:24" x14ac:dyDescent="0.25">
      <c r="A99" s="18"/>
      <c r="B99" s="25"/>
      <c r="C99" s="25"/>
      <c r="D99" s="25"/>
      <c r="E99" s="29"/>
      <c r="F99" s="25"/>
      <c r="G99" s="25"/>
      <c r="H99" s="7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19"/>
    </row>
    <row r="100" spans="1:24" ht="15.75" thickBot="1" x14ac:dyDescent="0.3">
      <c r="A100" s="20" t="s">
        <v>22</v>
      </c>
      <c r="B100" s="26"/>
      <c r="C100" s="26">
        <f>SUM(C6:C98)</f>
        <v>105</v>
      </c>
      <c r="D100" s="26"/>
      <c r="E100" s="30"/>
      <c r="F100" s="26"/>
      <c r="G100" s="26"/>
      <c r="H100" s="21"/>
      <c r="I100" s="26">
        <f>I7+I8+I10+I11+I13+I14+I16+I17+I19+I20+I22+I23+I25+I26+I28+I29+I31+I32+I34+I35+I37+I38+I40+I41+I43+I44+I46+I47+I49+I50+I52+I53+I55+I56+I58+I59+I61+I62+I64+I65+I67+I68+I70+I72+I73+I74+I76+I77+I79+I80+I82+I83+I85+I86+I88+I89+I91+I92+I94+I95+I97+I98</f>
        <v>0</v>
      </c>
      <c r="J100" s="26">
        <f t="shared" ref="J100:M100" si="20">J7+J8+J10+J11+J13+J14+J16+J17+J19+J20+J22+J23+J25+J26+J28+J29+J31+J32+J34+J35+J37+J38+J40+J41+J43+J44+J46+J47+J49+J50+J52+J53+J55+J56+J58+J59+J61+J62+J64+J65+J67+J68+J70+J72+J73+J74+J76+J77+J79+J80+J82+J83+J85+J86+J88+J89+J91+J92+J94+J95+J97+J98</f>
        <v>0</v>
      </c>
      <c r="K100" s="26">
        <f t="shared" si="20"/>
        <v>0</v>
      </c>
      <c r="L100" s="26">
        <f t="shared" si="20"/>
        <v>0</v>
      </c>
      <c r="M100" s="26">
        <f t="shared" si="20"/>
        <v>0</v>
      </c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2"/>
    </row>
  </sheetData>
  <mergeCells count="20">
    <mergeCell ref="W4:W5"/>
    <mergeCell ref="X4:X5"/>
    <mergeCell ref="R4:R5"/>
    <mergeCell ref="S4:S5"/>
    <mergeCell ref="T4:T5"/>
    <mergeCell ref="U4:U5"/>
    <mergeCell ref="V4:V5"/>
    <mergeCell ref="M4:M5"/>
    <mergeCell ref="N4:N5"/>
    <mergeCell ref="O4:O5"/>
    <mergeCell ref="P4:P5"/>
    <mergeCell ref="Q4:Q5"/>
    <mergeCell ref="I4:L4"/>
    <mergeCell ref="B4:B5"/>
    <mergeCell ref="C4:C5"/>
    <mergeCell ref="D4:D5"/>
    <mergeCell ref="E4:E5"/>
    <mergeCell ref="F4:F5"/>
    <mergeCell ref="G4:G5"/>
    <mergeCell ref="H4:H5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986DE947-C72C-4AD1-9A3A-DFFECB8B28DF}">
          <x14:formula1>
            <xm:f>Feuil2!$A$2:$A$13</xm:f>
          </x14:formula1>
          <xm:sqref>C1</xm:sqref>
        </x14:dataValidation>
        <x14:dataValidation type="list" allowBlank="1" showInputMessage="1" showErrorMessage="1" xr:uid="{8097D195-502A-445D-8332-C340B598832C}">
          <x14:formula1>
            <xm:f>Feuil2!$B$2:$B$13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72ACC-AB9C-4484-8027-D187FA4400EA}">
  <dimension ref="A1:B13"/>
  <sheetViews>
    <sheetView workbookViewId="0">
      <selection activeCell="B14" sqref="B14"/>
    </sheetView>
  </sheetViews>
  <sheetFormatPr baseColWidth="10" defaultRowHeight="15" x14ac:dyDescent="0.25"/>
  <sheetData>
    <row r="1" spans="1:2" x14ac:dyDescent="0.25">
      <c r="A1" t="s">
        <v>3</v>
      </c>
      <c r="B1" t="s">
        <v>4</v>
      </c>
    </row>
    <row r="2" spans="1:2" x14ac:dyDescent="0.25">
      <c r="A2">
        <v>1</v>
      </c>
      <c r="B2">
        <v>2024</v>
      </c>
    </row>
    <row r="3" spans="1:2" x14ac:dyDescent="0.25">
      <c r="A3">
        <v>2</v>
      </c>
      <c r="B3">
        <v>2025</v>
      </c>
    </row>
    <row r="4" spans="1:2" x14ac:dyDescent="0.25">
      <c r="A4">
        <v>3</v>
      </c>
      <c r="B4">
        <v>2026</v>
      </c>
    </row>
    <row r="5" spans="1:2" x14ac:dyDescent="0.25">
      <c r="A5">
        <v>4</v>
      </c>
      <c r="B5">
        <v>2027</v>
      </c>
    </row>
    <row r="6" spans="1:2" x14ac:dyDescent="0.25">
      <c r="A6">
        <v>5</v>
      </c>
      <c r="B6">
        <v>2028</v>
      </c>
    </row>
    <row r="7" spans="1:2" x14ac:dyDescent="0.25">
      <c r="A7">
        <v>6</v>
      </c>
      <c r="B7">
        <v>2029</v>
      </c>
    </row>
    <row r="8" spans="1:2" x14ac:dyDescent="0.25">
      <c r="A8">
        <v>7</v>
      </c>
      <c r="B8">
        <v>2030</v>
      </c>
    </row>
    <row r="9" spans="1:2" x14ac:dyDescent="0.25">
      <c r="A9">
        <v>8</v>
      </c>
      <c r="B9">
        <v>2031</v>
      </c>
    </row>
    <row r="10" spans="1:2" x14ac:dyDescent="0.25">
      <c r="A10">
        <v>9</v>
      </c>
      <c r="B10">
        <v>2032</v>
      </c>
    </row>
    <row r="11" spans="1:2" x14ac:dyDescent="0.25">
      <c r="A11">
        <v>10</v>
      </c>
      <c r="B11">
        <v>2033</v>
      </c>
    </row>
    <row r="12" spans="1:2" x14ac:dyDescent="0.25">
      <c r="A12">
        <v>11</v>
      </c>
      <c r="B12">
        <v>2034</v>
      </c>
    </row>
    <row r="13" spans="1:2" x14ac:dyDescent="0.25">
      <c r="A13">
        <v>12</v>
      </c>
      <c r="B13">
        <v>2035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b52</dc:creator>
  <cp:lastModifiedBy>JFL</cp:lastModifiedBy>
  <dcterms:created xsi:type="dcterms:W3CDTF">2015-06-05T18:19:34Z</dcterms:created>
  <dcterms:modified xsi:type="dcterms:W3CDTF">2024-01-30T08:47:31Z</dcterms:modified>
</cp:coreProperties>
</file>