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daba266c095cd52/Bureau/"/>
    </mc:Choice>
  </mc:AlternateContent>
  <xr:revisionPtr revIDLastSave="94" documentId="8_{7E2D8E1F-2073-41C7-982B-EA04888B5B77}" xr6:coauthVersionLast="47" xr6:coauthVersionMax="47" xr10:uidLastSave="{4888D882-D0C9-45AE-A613-B3DB56190960}"/>
  <bookViews>
    <workbookView xWindow="-120" yWindow="-120" windowWidth="24240" windowHeight="13140" xr2:uid="{0B761E7E-0DE9-40A7-BA22-5AD829ECD781}"/>
  </bookViews>
  <sheets>
    <sheet name="Feuil1" sheetId="1" r:id="rId1"/>
  </sheets>
  <definedNames>
    <definedName name="_xlnm._FilterDatabase" localSheetId="0" hidden="1">Feuil1!$L$6:$L$6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1" l="1"/>
  <c r="P16" i="1"/>
  <c r="P15" i="1"/>
  <c r="P14" i="1"/>
  <c r="P13" i="1"/>
  <c r="P12" i="1"/>
  <c r="P11" i="1"/>
  <c r="P10" i="1"/>
  <c r="P9" i="1"/>
  <c r="P8" i="1"/>
  <c r="K18" i="1"/>
  <c r="K17" i="1"/>
  <c r="K16" i="1"/>
  <c r="K15" i="1"/>
  <c r="K14" i="1"/>
  <c r="K13" i="1"/>
  <c r="K12" i="1"/>
  <c r="K11" i="1"/>
  <c r="K10" i="1"/>
  <c r="K9" i="1"/>
  <c r="K8" i="1"/>
  <c r="G8" i="1" s="1" a="1"/>
  <c r="G8" i="1" s="1"/>
  <c r="F9" i="1"/>
  <c r="F10" i="1"/>
  <c r="F11" i="1"/>
  <c r="F12" i="1"/>
  <c r="F13" i="1"/>
  <c r="F14" i="1"/>
  <c r="F15" i="1"/>
  <c r="F16" i="1"/>
  <c r="F17" i="1"/>
  <c r="F18" i="1"/>
  <c r="F19" i="1"/>
  <c r="F8" i="1"/>
  <c r="H8" i="1" l="1" a="1"/>
  <c r="H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<sst xmlns="http://schemas.openxmlformats.org/spreadsheetml/2006/main" count="37" uniqueCount="26">
  <si>
    <t>Nom</t>
  </si>
  <si>
    <t>prénom</t>
  </si>
  <si>
    <t>Ancienneté calculée (an)</t>
  </si>
  <si>
    <t>Grade</t>
  </si>
  <si>
    <t xml:space="preserve">12ème année </t>
  </si>
  <si>
    <t>13ème année</t>
  </si>
  <si>
    <t>14ème année</t>
  </si>
  <si>
    <t>Date fin semestre</t>
  </si>
  <si>
    <t xml:space="preserve">Date entrée </t>
  </si>
  <si>
    <t>Années</t>
  </si>
  <si>
    <t>Montant</t>
  </si>
  <si>
    <t>Majoration 2023</t>
  </si>
  <si>
    <t>Montant Majoration</t>
  </si>
  <si>
    <t>Années Maj</t>
  </si>
  <si>
    <t>Montant Maj</t>
  </si>
  <si>
    <t>3ème année</t>
  </si>
  <si>
    <t>4ème année</t>
  </si>
  <si>
    <t>5ème année</t>
  </si>
  <si>
    <t>6ème année</t>
  </si>
  <si>
    <t>7ème année</t>
  </si>
  <si>
    <t>8ème année</t>
  </si>
  <si>
    <t>9ème année</t>
  </si>
  <si>
    <t>10ème année</t>
  </si>
  <si>
    <t>11ème année</t>
  </si>
  <si>
    <t>Pour info</t>
  </si>
  <si>
    <t>Montant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</si>
</sst>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  <xf numFmtId="14" fontId="2" fillId="0" borderId="1" xfId="0" applyNumberFormat="1" applyFont="1" applyBorder="1"/>
    <xf numFmtId="2" fontId="2" fillId="0" borderId="1" xfId="0" applyNumberFormat="1" applyFont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2" fontId="3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Continuous" vertical="center"/>
    </xf>
    <xf numFmtId="0" fontId="4" fillId="5" borderId="5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J6:K19" totalsRowShown="0" headerRowDxfId="3" dataDxfId="0">
  <autoFilter ref="J6:K19" xr:uid="{43EF1DAD-9C96-40F0-8DFA-647BBA3C105F}"/>
  <tableColumns count="2">
    <tableColumn id="1" xr3:uid="{5A7016C1-FC49-48BF-8507-745722E3C222}" name="Années" dataDxfId="2"/>
    <tableColumn id="2" xr3:uid="{17A7EF4F-5F33-403A-81BD-C5122950E44C}" name="Montant" dataDxfId="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C664D8-8A7D-46FA-BA50-476FED1D04A3}" name="tCorr4" displayName="tCorr4" ref="O6:Q19" totalsRowShown="0">
  <autoFilter ref="O6:Q19" xr:uid="{68C664D8-8A7D-46FA-BA50-476FED1D04A3}"/>
  <tableColumns count="3">
    <tableColumn id="1" xr3:uid="{8128BED3-FEF4-49FF-883C-32319D7CF707}" name="Années Maj"/>
    <tableColumn id="2" xr3:uid="{E1DB4E0D-822B-4732-9051-98B845D93791}" name="Montant Maj"/>
    <tableColumn id="3" xr3:uid="{1FDDA84B-6D29-455D-B724-B0B4EFC2479E}" name="Pour info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Q22"/>
  <sheetViews>
    <sheetView showGridLines="0" tabSelected="1" topLeftCell="D1" workbookViewId="0">
      <selection activeCell="M13" sqref="M13"/>
    </sheetView>
  </sheetViews>
  <sheetFormatPr baseColWidth="10" defaultRowHeight="15" x14ac:dyDescent="0.25"/>
  <cols>
    <col min="5" max="5" width="15.85546875" customWidth="1"/>
    <col min="6" max="6" width="16.85546875" customWidth="1"/>
    <col min="8" max="9" width="11.42578125" style="16"/>
    <col min="10" max="10" width="14.85546875" bestFit="1" customWidth="1"/>
    <col min="11" max="11" width="17.42578125" bestFit="1" customWidth="1"/>
    <col min="12" max="12" width="13.42578125" bestFit="1" customWidth="1"/>
    <col min="15" max="15" width="19.5703125" customWidth="1"/>
    <col min="16" max="16" width="16.7109375" customWidth="1"/>
    <col min="17" max="17" width="13" bestFit="1" customWidth="1"/>
  </cols>
  <sheetData>
    <row r="1" spans="1:17" x14ac:dyDescent="0.25">
      <c r="C1" s="2"/>
    </row>
    <row r="2" spans="1:17" x14ac:dyDescent="0.25">
      <c r="A2" s="2"/>
    </row>
    <row r="3" spans="1:17" ht="30" x14ac:dyDescent="0.25">
      <c r="B3" s="5" t="s">
        <v>7</v>
      </c>
    </row>
    <row r="4" spans="1:17" x14ac:dyDescent="0.25">
      <c r="B4" s="7">
        <v>45291</v>
      </c>
      <c r="J4" s="20" t="s">
        <v>25</v>
      </c>
      <c r="K4" s="20"/>
      <c r="L4" s="20"/>
      <c r="O4" s="20" t="s">
        <v>11</v>
      </c>
      <c r="P4" s="20"/>
      <c r="Q4" s="20"/>
    </row>
    <row r="6" spans="1:17" x14ac:dyDescent="0.25">
      <c r="J6" s="10" t="s">
        <v>9</v>
      </c>
      <c r="K6" s="10" t="s">
        <v>10</v>
      </c>
      <c r="L6" s="21" t="s">
        <v>24</v>
      </c>
      <c r="O6" s="10" t="s">
        <v>13</v>
      </c>
      <c r="P6" s="10" t="s">
        <v>14</v>
      </c>
      <c r="Q6" t="s">
        <v>24</v>
      </c>
    </row>
    <row r="7" spans="1:17" ht="30" x14ac:dyDescent="0.25">
      <c r="B7" s="3" t="s">
        <v>0</v>
      </c>
      <c r="C7" s="3" t="s">
        <v>1</v>
      </c>
      <c r="D7" s="3" t="s">
        <v>3</v>
      </c>
      <c r="E7" s="4" t="s">
        <v>8</v>
      </c>
      <c r="F7" s="4" t="s">
        <v>2</v>
      </c>
      <c r="G7" s="11" t="s">
        <v>25</v>
      </c>
      <c r="H7" s="24" t="s">
        <v>12</v>
      </c>
      <c r="I7" s="17"/>
      <c r="J7" s="10">
        <v>0</v>
      </c>
      <c r="K7" s="10">
        <v>0</v>
      </c>
      <c r="L7" s="22"/>
      <c r="O7" s="10">
        <v>0</v>
      </c>
      <c r="P7" s="10">
        <v>0</v>
      </c>
    </row>
    <row r="8" spans="1:17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2" cm="1">
        <f t="array" ref="G8:G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101</v>
      </c>
      <c r="H8" s="25" cm="1">
        <f t="array" ref="H8:H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101</v>
      </c>
      <c r="I8" s="17"/>
      <c r="J8" s="10">
        <v>2</v>
      </c>
      <c r="K8" s="10">
        <f>202/2</f>
        <v>101</v>
      </c>
      <c r="L8" s="23" t="s">
        <v>15</v>
      </c>
      <c r="O8" s="10">
        <v>2</v>
      </c>
      <c r="P8" s="10">
        <f>60/2</f>
        <v>30</v>
      </c>
      <c r="Q8" t="s">
        <v>15</v>
      </c>
    </row>
    <row r="9" spans="1:17" x14ac:dyDescent="0.25">
      <c r="B9" s="1"/>
      <c r="C9" s="1"/>
      <c r="D9" s="1"/>
      <c r="E9" s="14">
        <v>44409</v>
      </c>
      <c r="F9" s="15">
        <f t="shared" ref="F9:F19" si="0">DATEDIF(E9,$B$4,"m")/12</f>
        <v>2.3333333333333335</v>
      </c>
      <c r="G9" s="12">
        <v>84.17</v>
      </c>
      <c r="H9" s="19">
        <v>84.17</v>
      </c>
      <c r="I9" s="17"/>
      <c r="J9" s="10">
        <v>3</v>
      </c>
      <c r="K9" s="10">
        <f>403/2</f>
        <v>201.5</v>
      </c>
      <c r="L9" s="22" t="s">
        <v>16</v>
      </c>
      <c r="O9" s="10">
        <v>3</v>
      </c>
      <c r="P9" s="10">
        <f>120/2</f>
        <v>60</v>
      </c>
      <c r="Q9" t="s">
        <v>16</v>
      </c>
    </row>
    <row r="10" spans="1:17" x14ac:dyDescent="0.25">
      <c r="B10" s="1"/>
      <c r="C10" s="1"/>
      <c r="D10" s="1"/>
      <c r="E10" s="6">
        <v>42491</v>
      </c>
      <c r="F10" s="8">
        <f t="shared" si="0"/>
        <v>7.583333333333333</v>
      </c>
      <c r="G10" s="12">
        <v>602.5</v>
      </c>
      <c r="H10" s="19">
        <v>602.5</v>
      </c>
      <c r="I10" s="17"/>
      <c r="J10" s="10">
        <v>4</v>
      </c>
      <c r="K10" s="10">
        <f>604/2</f>
        <v>302</v>
      </c>
      <c r="L10" s="23" t="s">
        <v>17</v>
      </c>
      <c r="O10" s="10">
        <v>4</v>
      </c>
      <c r="P10" s="10">
        <f>180/2</f>
        <v>90</v>
      </c>
      <c r="Q10" t="s">
        <v>17</v>
      </c>
    </row>
    <row r="11" spans="1:17" x14ac:dyDescent="0.25">
      <c r="B11" s="1"/>
      <c r="C11" s="1"/>
      <c r="D11" s="1"/>
      <c r="E11" s="6">
        <v>42583</v>
      </c>
      <c r="F11" s="8">
        <f t="shared" si="0"/>
        <v>7.333333333333333</v>
      </c>
      <c r="G11" s="12">
        <v>585.83000000000004</v>
      </c>
      <c r="H11" s="19">
        <v>585.83000000000004</v>
      </c>
      <c r="I11" s="17"/>
      <c r="J11" s="10">
        <v>5</v>
      </c>
      <c r="K11" s="10">
        <f>805/2</f>
        <v>402.5</v>
      </c>
      <c r="L11" s="22" t="s">
        <v>18</v>
      </c>
      <c r="O11" s="10">
        <v>5</v>
      </c>
      <c r="P11" s="10">
        <f>240/2</f>
        <v>120</v>
      </c>
      <c r="Q11" t="s">
        <v>18</v>
      </c>
    </row>
    <row r="12" spans="1:17" x14ac:dyDescent="0.25">
      <c r="B12" s="1"/>
      <c r="C12" s="1"/>
      <c r="D12" s="1"/>
      <c r="E12" s="6">
        <v>42217</v>
      </c>
      <c r="F12" s="8">
        <f t="shared" si="0"/>
        <v>8.3333333333333339</v>
      </c>
      <c r="G12" s="12">
        <v>685.83</v>
      </c>
      <c r="H12" s="19">
        <v>685.83</v>
      </c>
      <c r="I12" s="17"/>
      <c r="J12" s="10">
        <v>6</v>
      </c>
      <c r="K12" s="10">
        <f>1005/2</f>
        <v>502.5</v>
      </c>
      <c r="L12" s="23" t="s">
        <v>19</v>
      </c>
      <c r="O12" s="10">
        <v>6</v>
      </c>
      <c r="P12" s="10">
        <f>300/2</f>
        <v>150</v>
      </c>
      <c r="Q12" t="s">
        <v>19</v>
      </c>
    </row>
    <row r="13" spans="1:17" x14ac:dyDescent="0.25">
      <c r="B13" s="1"/>
      <c r="C13" s="1"/>
      <c r="D13" s="1"/>
      <c r="E13" s="6"/>
      <c r="F13" s="18">
        <f t="shared" si="0"/>
        <v>123.91666666666667</v>
      </c>
      <c r="G13" s="12">
        <v>1352.5</v>
      </c>
      <c r="H13" s="19">
        <v>1352.5</v>
      </c>
      <c r="I13" s="17"/>
      <c r="J13" s="10">
        <v>7</v>
      </c>
      <c r="K13" s="10">
        <f>1205/2</f>
        <v>602.5</v>
      </c>
      <c r="L13" s="22" t="s">
        <v>20</v>
      </c>
      <c r="O13" s="10">
        <v>7</v>
      </c>
      <c r="P13" s="10">
        <f>360/2</f>
        <v>180</v>
      </c>
      <c r="Q13" t="s">
        <v>20</v>
      </c>
    </row>
    <row r="14" spans="1:17" x14ac:dyDescent="0.25">
      <c r="B14" s="1"/>
      <c r="C14" s="1"/>
      <c r="D14" s="1"/>
      <c r="E14" s="6"/>
      <c r="F14" s="18">
        <f t="shared" si="0"/>
        <v>123.91666666666667</v>
      </c>
      <c r="G14" s="12">
        <v>1352.5</v>
      </c>
      <c r="H14" s="19">
        <v>1352.5</v>
      </c>
      <c r="I14" s="17"/>
      <c r="J14" s="10">
        <v>8</v>
      </c>
      <c r="K14" s="10">
        <f>1405/2</f>
        <v>702.5</v>
      </c>
      <c r="L14" s="23" t="s">
        <v>21</v>
      </c>
      <c r="O14" s="10">
        <v>8</v>
      </c>
      <c r="P14" s="10">
        <f>420/2</f>
        <v>210</v>
      </c>
      <c r="Q14" t="s">
        <v>21</v>
      </c>
    </row>
    <row r="15" spans="1:17" x14ac:dyDescent="0.25">
      <c r="B15" s="1"/>
      <c r="C15" s="1"/>
      <c r="D15" s="1"/>
      <c r="E15" s="6"/>
      <c r="F15" s="18">
        <f t="shared" si="0"/>
        <v>123.91666666666667</v>
      </c>
      <c r="G15" s="12">
        <v>1352.5</v>
      </c>
      <c r="H15" s="19">
        <v>1352.5</v>
      </c>
      <c r="I15" s="17"/>
      <c r="J15" s="10">
        <v>9</v>
      </c>
      <c r="K15" s="10">
        <f>1605/2</f>
        <v>802.5</v>
      </c>
      <c r="L15" s="22" t="s">
        <v>22</v>
      </c>
      <c r="O15" s="10">
        <v>9</v>
      </c>
      <c r="P15" s="10">
        <f>420/2</f>
        <v>210</v>
      </c>
      <c r="Q15" t="s">
        <v>22</v>
      </c>
    </row>
    <row r="16" spans="1:17" x14ac:dyDescent="0.25">
      <c r="B16" s="1"/>
      <c r="C16" s="1"/>
      <c r="D16" s="1"/>
      <c r="E16" s="6"/>
      <c r="F16" s="18">
        <f t="shared" si="0"/>
        <v>123.91666666666667</v>
      </c>
      <c r="G16" s="12">
        <v>1352.5</v>
      </c>
      <c r="H16" s="19">
        <v>1352.5</v>
      </c>
      <c r="I16" s="17"/>
      <c r="J16" s="10">
        <v>10</v>
      </c>
      <c r="K16" s="10">
        <f>1805/2</f>
        <v>902.5</v>
      </c>
      <c r="L16" s="23" t="s">
        <v>23</v>
      </c>
      <c r="O16" s="10">
        <v>10</v>
      </c>
      <c r="P16" s="10">
        <f>420/2</f>
        <v>210</v>
      </c>
      <c r="Q16" t="s">
        <v>23</v>
      </c>
    </row>
    <row r="17" spans="2:16" x14ac:dyDescent="0.25">
      <c r="B17" s="1"/>
      <c r="C17" s="1"/>
      <c r="D17" s="1"/>
      <c r="E17" s="6"/>
      <c r="F17" s="18">
        <f t="shared" si="0"/>
        <v>123.91666666666667</v>
      </c>
      <c r="G17" s="12">
        <v>1352.5</v>
      </c>
      <c r="H17" s="19">
        <v>1352.5</v>
      </c>
      <c r="I17" s="17"/>
      <c r="J17" s="10">
        <v>11</v>
      </c>
      <c r="K17" s="10">
        <f>2105/2</f>
        <v>1052.5</v>
      </c>
      <c r="L17" s="22" t="s">
        <v>4</v>
      </c>
      <c r="M17" s="2">
        <v>45108</v>
      </c>
      <c r="O17" s="10"/>
      <c r="P17" s="10"/>
    </row>
    <row r="18" spans="2:16" x14ac:dyDescent="0.25">
      <c r="B18" s="1"/>
      <c r="C18" s="1"/>
      <c r="D18" s="1"/>
      <c r="E18" s="6"/>
      <c r="F18" s="18">
        <f t="shared" si="0"/>
        <v>123.91666666666667</v>
      </c>
      <c r="G18" s="12">
        <v>1352.5</v>
      </c>
      <c r="H18" s="19">
        <v>1352.5</v>
      </c>
      <c r="I18" s="17"/>
      <c r="J18" s="10">
        <v>12</v>
      </c>
      <c r="K18" s="10">
        <f>2405/2</f>
        <v>1202.5</v>
      </c>
      <c r="L18" s="23" t="s">
        <v>5</v>
      </c>
      <c r="M18" s="2">
        <v>45839</v>
      </c>
      <c r="O18" s="10"/>
      <c r="P18" s="10"/>
    </row>
    <row r="19" spans="2:16" x14ac:dyDescent="0.25">
      <c r="B19" s="1"/>
      <c r="C19" s="1"/>
      <c r="D19" s="1"/>
      <c r="E19" s="6"/>
      <c r="F19" s="18">
        <f t="shared" si="0"/>
        <v>123.91666666666667</v>
      </c>
      <c r="G19" s="13">
        <v>1352.5</v>
      </c>
      <c r="H19" s="19">
        <v>1352.5</v>
      </c>
      <c r="I19" s="17"/>
      <c r="J19" s="10">
        <v>13</v>
      </c>
      <c r="K19" s="10">
        <f>2705/2</f>
        <v>1352.5</v>
      </c>
      <c r="L19" s="22" t="s">
        <v>6</v>
      </c>
      <c r="M19" s="2">
        <v>46569</v>
      </c>
      <c r="O19" s="10"/>
      <c r="P19" s="10"/>
    </row>
    <row r="22" spans="2:16" x14ac:dyDescent="0.25">
      <c r="D22" s="9"/>
    </row>
  </sheetData>
  <autoFilter ref="L6" xr:uid="{FFD2210A-75E1-4E85-A98A-029BD6590BB8}"/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MYLENE PAILLET</cp:lastModifiedBy>
  <dcterms:created xsi:type="dcterms:W3CDTF">2023-10-14T08:10:07Z</dcterms:created>
  <dcterms:modified xsi:type="dcterms:W3CDTF">2023-10-15T08:43:16Z</dcterms:modified>
</cp:coreProperties>
</file>