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74D7977-472C-44DD-9D01-7A8CA9299679}" xr6:coauthVersionLast="47" xr6:coauthVersionMax="47" xr10:uidLastSave="{00000000-0000-0000-0000-000000000000}"/>
  <bookViews>
    <workbookView xWindow="5745" yWindow="855" windowWidth="21240" windowHeight="9510" activeTab="2" xr2:uid="{7BA5647B-7249-4906-B63F-5DBAE6476370}"/>
  </bookViews>
  <sheets>
    <sheet name="QFO Dashboard" sheetId="1" r:id="rId1"/>
    <sheet name="TCD" sheetId="5" r:id="rId2"/>
    <sheet name="GRAPHIQUES" sheetId="6" r:id="rId3"/>
  </sheets>
  <definedNames>
    <definedName name="Segment_Type">#N/A</definedName>
  </definedNames>
  <calcPr calcId="191029"/>
  <pivotCaches>
    <pivotCache cacheId="1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0" i="6" l="1"/>
  <c r="J3" i="1" l="1"/>
  <c r="K7" i="1"/>
  <c r="K8" i="1"/>
  <c r="G9" i="1"/>
  <c r="G10" i="1"/>
  <c r="G11" i="1"/>
  <c r="G12" i="1"/>
  <c r="H9" i="1"/>
  <c r="H10" i="1"/>
  <c r="H11" i="1"/>
  <c r="H12" i="1"/>
  <c r="J9" i="1"/>
  <c r="K9" i="1" s="1"/>
  <c r="J10" i="1"/>
  <c r="K10" i="1" s="1"/>
  <c r="J11" i="1"/>
  <c r="K11" i="1" s="1"/>
  <c r="J12" i="1"/>
  <c r="K12" i="1" s="1"/>
  <c r="G8" i="1"/>
  <c r="H8" i="1"/>
  <c r="J8" i="1"/>
  <c r="G7" i="1"/>
  <c r="H7" i="1"/>
  <c r="J7" i="1"/>
  <c r="G6" i="1"/>
  <c r="H6" i="1"/>
  <c r="J6" i="1"/>
  <c r="K6" i="1"/>
  <c r="G5" i="1"/>
  <c r="H5" i="1"/>
  <c r="J5" i="1"/>
  <c r="K5" i="1" s="1"/>
  <c r="G2" i="1" l="1"/>
  <c r="G3" i="1"/>
  <c r="G4" i="1"/>
  <c r="H3" i="1"/>
  <c r="H4" i="1"/>
  <c r="H2" i="1"/>
  <c r="J2" i="1"/>
  <c r="K2" i="1" s="1"/>
  <c r="K3" i="1"/>
  <c r="J4" i="1"/>
  <c r="K4" i="1" s="1"/>
</calcChain>
</file>

<file path=xl/sharedStrings.xml><?xml version="1.0" encoding="utf-8"?>
<sst xmlns="http://schemas.openxmlformats.org/spreadsheetml/2006/main" count="98" uniqueCount="48">
  <si>
    <t xml:space="preserve"> Nom de composant</t>
  </si>
  <si>
    <t>Type</t>
  </si>
  <si>
    <t>Date d'arrivée</t>
  </si>
  <si>
    <t>Date de contrôle</t>
  </si>
  <si>
    <t>écart</t>
  </si>
  <si>
    <t xml:space="preserve">Status </t>
  </si>
  <si>
    <t>Famille</t>
  </si>
  <si>
    <t>Retour RMA</t>
  </si>
  <si>
    <t>Entrée Neuf</t>
  </si>
  <si>
    <t>Etagère</t>
  </si>
  <si>
    <t>Fournisseur</t>
  </si>
  <si>
    <t>Optique</t>
  </si>
  <si>
    <t>Electronique</t>
  </si>
  <si>
    <t>Mecanique</t>
  </si>
  <si>
    <t>Semaine</t>
  </si>
  <si>
    <t>Mois</t>
  </si>
  <si>
    <t xml:space="preserve">Remarques </t>
  </si>
  <si>
    <t>Code EBS</t>
  </si>
  <si>
    <t>Quantité reçue</t>
  </si>
  <si>
    <t>Quantité contrôlée</t>
  </si>
  <si>
    <t>Echantillonage</t>
  </si>
  <si>
    <t xml:space="preserve">Count of Status </t>
  </si>
  <si>
    <t>A l'heure</t>
  </si>
  <si>
    <t>En retard</t>
  </si>
  <si>
    <t>XX</t>
  </si>
  <si>
    <t>YY</t>
  </si>
  <si>
    <t>ZZ</t>
  </si>
  <si>
    <t>KYLIA</t>
  </si>
  <si>
    <t>lumibird</t>
  </si>
  <si>
    <t>AA</t>
  </si>
  <si>
    <t>Count of Type</t>
  </si>
  <si>
    <t>January</t>
  </si>
  <si>
    <t>SS</t>
  </si>
  <si>
    <t>February</t>
  </si>
  <si>
    <t>KAL</t>
  </si>
  <si>
    <t>SDQ</t>
  </si>
  <si>
    <t>GFDG</t>
  </si>
  <si>
    <t>DFSDSF</t>
  </si>
  <si>
    <t>DSDSF</t>
  </si>
  <si>
    <t>HEHRIUEZ</t>
  </si>
  <si>
    <t>UHSDFIU</t>
  </si>
  <si>
    <t xml:space="preserve">QFO Performance </t>
  </si>
  <si>
    <t>Count of Famille</t>
  </si>
  <si>
    <t>Armor meca</t>
  </si>
  <si>
    <t>Soream</t>
  </si>
  <si>
    <t>Nbr moyen de jours de contrôle</t>
  </si>
  <si>
    <t>Étiquettes de colonnes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</si>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</sst>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d/mmm/yyyy;@"/>
    <numFmt numFmtId="165" formatCode="0;;"/>
  </numFmts>
  <fonts count="6" x14ac:knownFonts="1">
    <font>
      <sz val="11"/>
      <color theme="1"/>
      <name val="Calibri"/>
      <family val="2"/>
      <scheme val="minor"/>
    </font>
    <font>
      <b/>
      <sz val="11"/>
      <color rgb="FF43434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theme="1"/>
      <name val="Comic Sans MS"/>
      <family val="4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CE5CD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0" fontId="1" fillId="2" borderId="1" xfId="0" applyNumberFormat="1" applyFon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/>
    <xf numFmtId="0" fontId="3" fillId="3" borderId="1" xfId="0" applyFont="1" applyFill="1" applyBorder="1" applyAlignment="1">
      <alignment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5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;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[$-409]d/m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[$-409]d/m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434343"/>
        <name val="Calibri"/>
        <family val="2"/>
        <scheme val="minor"/>
      </font>
      <fill>
        <patternFill patternType="solid">
          <fgColor indexed="64"/>
          <bgColor rgb="FFFCE5C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Segment et graphiques - v1.xlsx]TCD!PivotTable3</c:name>
    <c:fmtId val="2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>
                  <a:gradFill>
                    <a:gsLst>
                      <a:gs pos="0">
                        <a:schemeClr val="accent1">
                          <a:lumMod val="5000"/>
                          <a:lumOff val="95000"/>
                        </a:schemeClr>
                      </a:gs>
                      <a:gs pos="74000">
                        <a:schemeClr val="accent1">
                          <a:lumMod val="45000"/>
                          <a:lumOff val="55000"/>
                        </a:schemeClr>
                      </a:gs>
                      <a:gs pos="83000">
                        <a:schemeClr val="accent1">
                          <a:lumMod val="45000"/>
                          <a:lumOff val="55000"/>
                        </a:schemeClr>
                      </a:gs>
                      <a:gs pos="100000">
                        <a:schemeClr val="accent1">
                          <a:lumMod val="30000"/>
                          <a:lumOff val="70000"/>
                        </a:schemeClr>
                      </a:gs>
                    </a:gsLst>
                    <a:lin ang="5400000" scaled="1"/>
                  </a:gradFill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200"/>
              <a:t>Type</a:t>
            </a:r>
            <a:r>
              <a:rPr lang="en-US" sz="1200" baseline="0"/>
              <a:t>s de pièces arrivées par mois</a:t>
            </a:r>
            <a:endParaRPr lang="en-US" sz="120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Entrée Neuf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TCD!$A$5:$A$6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TCD!$B$5:$B$6</c:f>
              <c:numCache>
                <c:formatCode>General</c:formatCode>
                <c:ptCount val="2"/>
                <c:pt idx="0">
                  <c:v>4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FE-4918-8632-4AC75A8083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22167784"/>
        <c:axId val="1122173360"/>
      </c:barChart>
      <c:catAx>
        <c:axId val="1122167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gradFill>
                    <a:gsLst>
                      <a:gs pos="0">
                        <a:schemeClr val="accent1">
                          <a:lumMod val="5000"/>
                          <a:lumOff val="95000"/>
                        </a:schemeClr>
                      </a:gs>
                      <a:gs pos="74000">
                        <a:schemeClr val="accent1">
                          <a:lumMod val="45000"/>
                          <a:lumOff val="55000"/>
                        </a:schemeClr>
                      </a:gs>
                      <a:gs pos="83000">
                        <a:schemeClr val="accent1">
                          <a:lumMod val="45000"/>
                          <a:lumOff val="55000"/>
                        </a:schemeClr>
                      </a:gs>
                      <a:gs pos="100000">
                        <a:schemeClr val="accent1">
                          <a:lumMod val="30000"/>
                          <a:lumOff val="70000"/>
                        </a:schemeClr>
                      </a:gs>
                    </a:gsLst>
                    <a:lin ang="5400000" scaled="1"/>
                  </a:gradFill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2173360"/>
        <c:crosses val="autoZero"/>
        <c:auto val="1"/>
        <c:lblAlgn val="ctr"/>
        <c:lblOffset val="100"/>
        <c:noMultiLvlLbl val="0"/>
      </c:catAx>
      <c:valAx>
        <c:axId val="1122173360"/>
        <c:scaling>
          <c:orientation val="minMax"/>
        </c:scaling>
        <c:delete val="0"/>
        <c:axPos val="l"/>
        <c:majorGridlines>
          <c:spPr>
            <a:ln w="12700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gradFill>
                    <a:gsLst>
                      <a:gs pos="0">
                        <a:schemeClr val="accent1">
                          <a:lumMod val="5000"/>
                          <a:lumOff val="95000"/>
                        </a:schemeClr>
                      </a:gs>
                      <a:gs pos="74000">
                        <a:schemeClr val="accent1">
                          <a:lumMod val="45000"/>
                          <a:lumOff val="55000"/>
                        </a:schemeClr>
                      </a:gs>
                      <a:gs pos="83000">
                        <a:schemeClr val="accent1">
                          <a:lumMod val="45000"/>
                          <a:lumOff val="55000"/>
                        </a:schemeClr>
                      </a:gs>
                      <a:gs pos="100000">
                        <a:schemeClr val="accent1">
                          <a:lumMod val="30000"/>
                          <a:lumOff val="70000"/>
                        </a:schemeClr>
                      </a:gs>
                    </a:gsLst>
                    <a:lin ang="5400000" scaled="1"/>
                  </a:gradFill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2167784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  <a:alpha val="97000"/>
        </a:schemeClr>
      </a:solidFill>
      <a:round/>
    </a:ln>
    <a:effectLst/>
  </c:spPr>
  <c:txPr>
    <a:bodyPr/>
    <a:lstStyle/>
    <a:p>
      <a:pPr>
        <a:defRPr>
          <a:ln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74000">
                  <a:schemeClr val="accent1">
                    <a:lumMod val="45000"/>
                    <a:lumOff val="55000"/>
                  </a:schemeClr>
                </a:gs>
                <a:gs pos="83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a:ln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Segment et graphiques - v1.xlsx]TCD!PivotTable6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status des contôles par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TCD!$B$11:$B$12</c:f>
              <c:strCache>
                <c:ptCount val="1"/>
                <c:pt idx="0">
                  <c:v>A l'heure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TCD!$A$13:$A$14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TCD!$B$13:$B$14</c:f>
              <c:numCache>
                <c:formatCode>General</c:formatCode>
                <c:ptCount val="2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D5-4023-A33A-2E7180966825}"/>
            </c:ext>
          </c:extLst>
        </c:ser>
        <c:ser>
          <c:idx val="1"/>
          <c:order val="1"/>
          <c:tx>
            <c:strRef>
              <c:f>TCD!$C$11:$C$12</c:f>
              <c:strCache>
                <c:ptCount val="1"/>
                <c:pt idx="0">
                  <c:v>En retard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TCD!$A$13:$A$14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TCD!$C$13:$C$14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30C-4B3B-BB66-B80CCA2C62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19995032"/>
        <c:axId val="1119996016"/>
      </c:barChart>
      <c:catAx>
        <c:axId val="1119995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996016"/>
        <c:crosses val="autoZero"/>
        <c:auto val="1"/>
        <c:lblAlgn val="ctr"/>
        <c:lblOffset val="100"/>
        <c:noMultiLvlLbl val="0"/>
      </c:catAx>
      <c:valAx>
        <c:axId val="1119996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995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Segment et graphiques - v1.xlsx]TCD!PivotTable1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status des contrôles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TCD!$B$17:$B$18</c:f>
              <c:strCache>
                <c:ptCount val="1"/>
                <c:pt idx="0">
                  <c:v>A l'heure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TCD!$A$19:$A$21</c:f>
              <c:strCache>
                <c:ptCount val="3"/>
                <c:pt idx="0">
                  <c:v>Electronique</c:v>
                </c:pt>
                <c:pt idx="1">
                  <c:v>Mecanique</c:v>
                </c:pt>
                <c:pt idx="2">
                  <c:v>Optique</c:v>
                </c:pt>
              </c:strCache>
            </c:strRef>
          </c:cat>
          <c:val>
            <c:numRef>
              <c:f>TCD!$B$19:$B$21</c:f>
              <c:numCache>
                <c:formatCode>General</c:formatCode>
                <c:ptCount val="3"/>
                <c:pt idx="0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50B-47A8-A986-26370E1F4723}"/>
            </c:ext>
          </c:extLst>
        </c:ser>
        <c:ser>
          <c:idx val="1"/>
          <c:order val="1"/>
          <c:tx>
            <c:strRef>
              <c:f>TCD!$C$17:$C$18</c:f>
              <c:strCache>
                <c:ptCount val="1"/>
                <c:pt idx="0">
                  <c:v>En retard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TCD!$A$19:$A$21</c:f>
              <c:strCache>
                <c:ptCount val="3"/>
                <c:pt idx="0">
                  <c:v>Electronique</c:v>
                </c:pt>
                <c:pt idx="1">
                  <c:v>Mecanique</c:v>
                </c:pt>
                <c:pt idx="2">
                  <c:v>Optique</c:v>
                </c:pt>
              </c:strCache>
            </c:strRef>
          </c:cat>
          <c:val>
            <c:numRef>
              <c:f>TCD!$C$19:$C$21</c:f>
              <c:numCache>
                <c:formatCode>General</c:formatCode>
                <c:ptCount val="3"/>
                <c:pt idx="1">
                  <c:v>1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D22-4507-8442-0BFEA6C12B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0386288"/>
        <c:axId val="630384976"/>
      </c:barChart>
      <c:catAx>
        <c:axId val="630386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384976"/>
        <c:crosses val="autoZero"/>
        <c:auto val="1"/>
        <c:lblAlgn val="ctr"/>
        <c:lblOffset val="100"/>
        <c:noMultiLvlLbl val="0"/>
      </c:catAx>
      <c:valAx>
        <c:axId val="630384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386288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Segment et graphiques - v1.xlsx]TCD!PivotTable2</c:name>
    <c:fmtId val="1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Nbr d'items arrivés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TCD!$H$3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E80-47F7-BF45-C872D6D4BE8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EE80-47F7-BF45-C872D6D4BE8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EE80-47F7-BF45-C872D6D4BE8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TCD!$G$4:$G$6</c:f>
              <c:strCache>
                <c:ptCount val="3"/>
                <c:pt idx="0">
                  <c:v>Electronique</c:v>
                </c:pt>
                <c:pt idx="1">
                  <c:v>Mecanique</c:v>
                </c:pt>
                <c:pt idx="2">
                  <c:v>Optique</c:v>
                </c:pt>
              </c:strCache>
            </c:strRef>
          </c:cat>
          <c:val>
            <c:numRef>
              <c:f>TCD!$H$4:$H$6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E80-47F7-BF45-C872D6D4BE8B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Segment et graphiques - v1.xlsx]TCD!PivotTable4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Types d'arrivés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TCD!$H$9:$H$10</c:f>
              <c:strCache>
                <c:ptCount val="1"/>
                <c:pt idx="0">
                  <c:v>Electronique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TCD!$G$11</c:f>
              <c:strCache>
                <c:ptCount val="1"/>
                <c:pt idx="0">
                  <c:v>Entrée Neuf</c:v>
                </c:pt>
              </c:strCache>
            </c:strRef>
          </c:cat>
          <c:val>
            <c:numRef>
              <c:f>TCD!$H$11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A6-4187-9F24-A84E8A09B026}"/>
            </c:ext>
          </c:extLst>
        </c:ser>
        <c:ser>
          <c:idx val="1"/>
          <c:order val="1"/>
          <c:tx>
            <c:strRef>
              <c:f>TCD!$I$9:$I$10</c:f>
              <c:strCache>
                <c:ptCount val="1"/>
                <c:pt idx="0">
                  <c:v>Mecanique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TCD!$G$11</c:f>
              <c:strCache>
                <c:ptCount val="1"/>
                <c:pt idx="0">
                  <c:v>Entrée Neuf</c:v>
                </c:pt>
              </c:strCache>
            </c:strRef>
          </c:cat>
          <c:val>
            <c:numRef>
              <c:f>TCD!$I$11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B42-47BE-ACF4-8B00D170591E}"/>
            </c:ext>
          </c:extLst>
        </c:ser>
        <c:ser>
          <c:idx val="2"/>
          <c:order val="2"/>
          <c:tx>
            <c:strRef>
              <c:f>TCD!$J$9:$J$10</c:f>
              <c:strCache>
                <c:ptCount val="1"/>
                <c:pt idx="0">
                  <c:v>Optique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TCD!$G$11</c:f>
              <c:strCache>
                <c:ptCount val="1"/>
                <c:pt idx="0">
                  <c:v>Entrée Neuf</c:v>
                </c:pt>
              </c:strCache>
            </c:strRef>
          </c:cat>
          <c:val>
            <c:numRef>
              <c:f>TCD!$J$11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B42-47BE-ACF4-8B00D17059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2088928"/>
        <c:axId val="632086304"/>
      </c:barChart>
      <c:catAx>
        <c:axId val="632088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2086304"/>
        <c:crosses val="autoZero"/>
        <c:auto val="1"/>
        <c:lblAlgn val="ctr"/>
        <c:lblOffset val="100"/>
        <c:noMultiLvlLbl val="0"/>
      </c:catAx>
      <c:valAx>
        <c:axId val="632086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2088928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[yassinesaddiki - Segment et graphiques - v1.xlsx]TCD!PivotTable5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 délai de traitement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000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"/>
        <c:spPr>
          <a:solidFill>
            <a:srgbClr val="00B05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00B05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5"/>
        <c:spPr>
          <a:solidFill>
            <a:srgbClr val="FF000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92D05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8"/>
        <c:spPr>
          <a:solidFill>
            <a:srgbClr val="FF000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TCD!$H$16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7CD-4879-A610-7FF91D0EE0E9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7CD-4879-A610-7FF91D0EE0E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TCD!$G$17:$G$18</c:f>
              <c:strCache>
                <c:ptCount val="2"/>
                <c:pt idx="0">
                  <c:v>A l'heure</c:v>
                </c:pt>
                <c:pt idx="1">
                  <c:v>En retard</c:v>
                </c:pt>
              </c:strCache>
            </c:strRef>
          </c:cat>
          <c:val>
            <c:numRef>
              <c:f>TCD!$H$17:$H$18</c:f>
              <c:numCache>
                <c:formatCode>General</c:formatCode>
                <c:ptCount val="2"/>
                <c:pt idx="0">
                  <c:v>2</c:v>
                </c:pt>
                <c:pt idx="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7CD-4879-A610-7FF91D0EE0E9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7" Type="http://schemas.openxmlformats.org/officeDocument/2006/relationships/chart" Target="../charts/chart6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129540</xdr:rowOff>
    </xdr:from>
    <xdr:to>
      <xdr:col>7</xdr:col>
      <xdr:colOff>22860</xdr:colOff>
      <xdr:row>27</xdr:row>
      <xdr:rowOff>60960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4DD49E8-B29A-4591-825B-16476A6186E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114300</xdr:colOff>
      <xdr:row>3</xdr:row>
      <xdr:rowOff>76200</xdr:rowOff>
    </xdr:from>
    <xdr:to>
      <xdr:col>7</xdr:col>
      <xdr:colOff>236220</xdr:colOff>
      <xdr:row>15</xdr:row>
      <xdr:rowOff>7620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C93CF867-DEE4-4ACE-853F-4AB9D6C2F90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65599</xdr:colOff>
      <xdr:row>0</xdr:row>
      <xdr:rowOff>97526</xdr:rowOff>
    </xdr:from>
    <xdr:to>
      <xdr:col>3</xdr:col>
      <xdr:colOff>434340</xdr:colOff>
      <xdr:row>2</xdr:row>
      <xdr:rowOff>129540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7AD7DE14-0E81-4D3E-B675-01CA77DD00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5599" y="97526"/>
          <a:ext cx="1694621" cy="397774"/>
        </a:xfrm>
        <a:prstGeom prst="rect">
          <a:avLst/>
        </a:prstGeom>
      </xdr:spPr>
    </xdr:pic>
    <xdr:clientData/>
  </xdr:twoCellAnchor>
  <xdr:twoCellAnchor>
    <xdr:from>
      <xdr:col>7</xdr:col>
      <xdr:colOff>350520</xdr:colOff>
      <xdr:row>3</xdr:row>
      <xdr:rowOff>76200</xdr:rowOff>
    </xdr:from>
    <xdr:to>
      <xdr:col>14</xdr:col>
      <xdr:colOff>868680</xdr:colOff>
      <xdr:row>15</xdr:row>
      <xdr:rowOff>7620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7E0E0AF6-8FEA-4F28-A8D6-78C8BBF4A17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693420</xdr:colOff>
      <xdr:row>15</xdr:row>
      <xdr:rowOff>121920</xdr:rowOff>
    </xdr:from>
    <xdr:to>
      <xdr:col>14</xdr:col>
      <xdr:colOff>4930140</xdr:colOff>
      <xdr:row>27</xdr:row>
      <xdr:rowOff>68580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A1FE6C6-087C-4D6E-BC1B-958A35F083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14</xdr:col>
      <xdr:colOff>2956560</xdr:colOff>
      <xdr:row>0</xdr:row>
      <xdr:rowOff>38100</xdr:rowOff>
    </xdr:from>
    <xdr:to>
      <xdr:col>14</xdr:col>
      <xdr:colOff>4766799</xdr:colOff>
      <xdr:row>2</xdr:row>
      <xdr:rowOff>53340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7641A34B-9857-4421-A8DD-91CCF2D10E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490960" y="38100"/>
          <a:ext cx="1810239" cy="381000"/>
        </a:xfrm>
        <a:prstGeom prst="rect">
          <a:avLst/>
        </a:prstGeom>
      </xdr:spPr>
    </xdr:pic>
    <xdr:clientData/>
  </xdr:twoCellAnchor>
  <xdr:twoCellAnchor>
    <xdr:from>
      <xdr:col>7</xdr:col>
      <xdr:colOff>137160</xdr:colOff>
      <xdr:row>15</xdr:row>
      <xdr:rowOff>121920</xdr:rowOff>
    </xdr:from>
    <xdr:to>
      <xdr:col>14</xdr:col>
      <xdr:colOff>464820</xdr:colOff>
      <xdr:row>27</xdr:row>
      <xdr:rowOff>38100</xdr:rowOff>
    </xdr:to>
    <xdr:graphicFrame macro="">
      <xdr:nvGraphicFramePr>
        <xdr:cNvPr id="8" name="Chart 7">
          <a:extLst>
            <a:ext uri="{FF2B5EF4-FFF2-40B4-BE49-F238E27FC236}">
              <a16:creationId xmlns:a16="http://schemas.microsoft.com/office/drawing/2014/main" id="{349EF231-6F0F-4F55-8296-76C4DD46320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982980</xdr:colOff>
      <xdr:row>3</xdr:row>
      <xdr:rowOff>76200</xdr:rowOff>
    </xdr:from>
    <xdr:to>
      <xdr:col>14</xdr:col>
      <xdr:colOff>5501640</xdr:colOff>
      <xdr:row>15</xdr:row>
      <xdr:rowOff>22860</xdr:rowOff>
    </xdr:to>
    <xdr:graphicFrame macro="">
      <xdr:nvGraphicFramePr>
        <xdr:cNvPr id="9" name="Chart 8">
          <a:extLst>
            <a:ext uri="{FF2B5EF4-FFF2-40B4-BE49-F238E27FC236}">
              <a16:creationId xmlns:a16="http://schemas.microsoft.com/office/drawing/2014/main" id="{DC6268E2-9765-45CB-9157-D48104F456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oneCell">
    <xdr:from>
      <xdr:col>15</xdr:col>
      <xdr:colOff>85725</xdr:colOff>
      <xdr:row>3</xdr:row>
      <xdr:rowOff>104776</xdr:rowOff>
    </xdr:from>
    <xdr:to>
      <xdr:col>17</xdr:col>
      <xdr:colOff>238125</xdr:colOff>
      <xdr:row>9</xdr:row>
      <xdr:rowOff>114301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0" name="Type">
              <a:extLst>
                <a:ext uri="{FF2B5EF4-FFF2-40B4-BE49-F238E27FC236}">
                  <a16:creationId xmlns:a16="http://schemas.microsoft.com/office/drawing/2014/main" id="{AB5B67AB-B206-6401-2B14-5BE9270160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77800" y="647701"/>
              <a:ext cx="13335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ddiki Yassine" refreshedDate="44955.533807870372" createdVersion="8" refreshedVersion="8" minRefreshableVersion="3" recordCount="11" xr:uid="{BAE4F1F5-754B-409B-A1F9-BFAD254C50AE}">
  <cacheSource type="worksheet">
    <worksheetSource name="Tableau1"/>
  </cacheSource>
  <cacheFields count="15">
    <cacheField name="Code EBS" numFmtId="0">
      <sharedItems containsSemiMixedTypes="0" containsString="0" containsNumber="1" containsInteger="1" minValue="1" maxValue="11"/>
    </cacheField>
    <cacheField name=" Nom de composant" numFmtId="0">
      <sharedItems/>
    </cacheField>
    <cacheField name="Fournisseur" numFmtId="0">
      <sharedItems/>
    </cacheField>
    <cacheField name="Famille" numFmtId="0">
      <sharedItems count="3">
        <s v="Optique"/>
        <s v="Electronique"/>
        <s v="Mecanique"/>
      </sharedItems>
    </cacheField>
    <cacheField name="Type" numFmtId="0">
      <sharedItems containsBlank="1" count="4">
        <s v="Entrée Neuf"/>
        <s v="Etagère"/>
        <s v="Retour RMA"/>
        <m u="1"/>
      </sharedItems>
    </cacheField>
    <cacheField name="Date d'arrivée" numFmtId="164">
      <sharedItems containsSemiMixedTypes="0" containsNonDate="0" containsDate="1" containsString="0" minDate="2023-01-06T00:00:00" maxDate="2023-02-11T00:00:00"/>
    </cacheField>
    <cacheField name="Semaine" numFmtId="1">
      <sharedItems containsSemiMixedTypes="0" containsString="0" containsNumber="1" containsInteger="1" minValue="1" maxValue="6"/>
    </cacheField>
    <cacheField name="Mois" numFmtId="0">
      <sharedItems count="3">
        <s v="January"/>
        <s v="February"/>
        <s v="" u="1"/>
      </sharedItems>
    </cacheField>
    <cacheField name="Date de contrôle" numFmtId="164">
      <sharedItems containsSemiMixedTypes="0" containsNonDate="0" containsDate="1" containsString="0" minDate="2023-01-14T00:00:00" maxDate="2023-02-21T00:00:00"/>
    </cacheField>
    <cacheField name="écart" numFmtId="165">
      <sharedItems containsSemiMixedTypes="0" containsString="0" containsNumber="1" containsInteger="1" minValue="3" maxValue="31"/>
    </cacheField>
    <cacheField name="Status " numFmtId="0">
      <sharedItems count="3">
        <s v="En retard"/>
        <s v="A l'heure"/>
        <s v="" u="1"/>
      </sharedItems>
    </cacheField>
    <cacheField name="Quantité reçue" numFmtId="0">
      <sharedItems containsSemiMixedTypes="0" containsString="0" containsNumber="1" containsInteger="1" minValue="1" maxValue="5"/>
    </cacheField>
    <cacheField name="Quantité contrôlée" numFmtId="0">
      <sharedItems containsSemiMixedTypes="0" containsString="0" containsNumber="1" containsInteger="1" minValue="1" maxValue="5"/>
    </cacheField>
    <cacheField name="Echantillonage" numFmtId="0">
      <sharedItems containsNonDate="0" containsString="0" containsBlank="1"/>
    </cacheField>
    <cacheField name="Remarques 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96962680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n v="1"/>
    <s v="XX"/>
    <s v="KYLIA"/>
    <x v="0"/>
    <x v="0"/>
    <d v="2023-01-10T00:00:00"/>
    <n v="2"/>
    <x v="0"/>
    <d v="2023-01-30T00:00:00"/>
    <n v="15"/>
    <x v="0"/>
    <n v="5"/>
    <n v="5"/>
    <m/>
    <m/>
  </r>
  <r>
    <n v="2"/>
    <s v="YY"/>
    <s v="lumibird"/>
    <x v="1"/>
    <x v="1"/>
    <d v="2023-01-15T00:00:00"/>
    <n v="3"/>
    <x v="0"/>
    <d v="2023-01-30T00:00:00"/>
    <n v="11"/>
    <x v="1"/>
    <n v="3"/>
    <n v="3"/>
    <m/>
    <m/>
  </r>
  <r>
    <n v="3"/>
    <s v="ZZ"/>
    <s v="AA"/>
    <x v="2"/>
    <x v="2"/>
    <d v="2023-01-18T00:00:00"/>
    <n v="3"/>
    <x v="0"/>
    <d v="2023-01-30T00:00:00"/>
    <n v="9"/>
    <x v="0"/>
    <n v="4"/>
    <n v="4"/>
    <m/>
    <m/>
  </r>
  <r>
    <n v="4"/>
    <s v="SS"/>
    <s v="lumibird"/>
    <x v="0"/>
    <x v="0"/>
    <d v="2023-02-10T00:00:00"/>
    <n v="6"/>
    <x v="1"/>
    <d v="2023-02-20T00:00:00"/>
    <n v="7"/>
    <x v="0"/>
    <n v="4"/>
    <n v="4"/>
    <m/>
    <m/>
  </r>
  <r>
    <n v="5"/>
    <s v="KAL"/>
    <s v="lumibird"/>
    <x v="0"/>
    <x v="0"/>
    <d v="2023-01-10T00:00:00"/>
    <n v="2"/>
    <x v="0"/>
    <d v="2023-01-14T00:00:00"/>
    <n v="4"/>
    <x v="1"/>
    <n v="4"/>
    <n v="4"/>
    <m/>
    <m/>
  </r>
  <r>
    <n v="6"/>
    <s v="SDQ"/>
    <s v="lumibird"/>
    <x v="1"/>
    <x v="1"/>
    <d v="2023-01-10T00:00:00"/>
    <n v="2"/>
    <x v="0"/>
    <d v="2023-01-14T00:00:00"/>
    <n v="4"/>
    <x v="1"/>
    <n v="4"/>
    <n v="4"/>
    <m/>
    <m/>
  </r>
  <r>
    <n v="7"/>
    <s v="GFDG"/>
    <s v="lumibird"/>
    <x v="0"/>
    <x v="1"/>
    <d v="2023-01-10T00:00:00"/>
    <n v="2"/>
    <x v="0"/>
    <d v="2023-01-14T00:00:00"/>
    <n v="4"/>
    <x v="1"/>
    <n v="4"/>
    <n v="4"/>
    <m/>
    <m/>
  </r>
  <r>
    <n v="8"/>
    <s v="DFSDSF"/>
    <s v="lumibird"/>
    <x v="0"/>
    <x v="1"/>
    <d v="2023-01-10T00:00:00"/>
    <n v="2"/>
    <x v="0"/>
    <d v="2023-01-14T00:00:00"/>
    <n v="4"/>
    <x v="1"/>
    <n v="5"/>
    <n v="5"/>
    <m/>
    <m/>
  </r>
  <r>
    <n v="9"/>
    <s v="DSDSF"/>
    <s v="AA"/>
    <x v="2"/>
    <x v="1"/>
    <d v="2023-01-06T00:00:00"/>
    <n v="1"/>
    <x v="0"/>
    <d v="2023-02-18T00:00:00"/>
    <n v="31"/>
    <x v="0"/>
    <n v="4"/>
    <n v="4"/>
    <m/>
    <m/>
  </r>
  <r>
    <n v="10"/>
    <s v="HEHRIUEZ"/>
    <s v="KYLIA"/>
    <x v="2"/>
    <x v="0"/>
    <d v="2023-01-11T00:00:00"/>
    <n v="2"/>
    <x v="0"/>
    <d v="2023-01-24T00:00:00"/>
    <n v="10"/>
    <x v="0"/>
    <n v="1"/>
    <n v="1"/>
    <m/>
    <m/>
  </r>
  <r>
    <n v="11"/>
    <s v="UHSDFIU"/>
    <s v="KYLIA"/>
    <x v="1"/>
    <x v="0"/>
    <d v="2023-01-11T00:00:00"/>
    <n v="2"/>
    <x v="0"/>
    <d v="2023-01-14T00:00:00"/>
    <n v="3"/>
    <x v="1"/>
    <n v="3"/>
    <n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0A4369-EBAD-4A03-8D2E-A4D61CF96849}" name="PivotTable3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26">
  <location ref="A3:B6" firstHeaderRow="1" firstDataRow="2" firstDataCol="1"/>
  <pivotFields count="15">
    <pivotField showAll="0"/>
    <pivotField showAll="0"/>
    <pivotField showAll="0"/>
    <pivotField showAll="0"/>
    <pivotField axis="axisCol" dataField="1" showAll="0">
      <items count="5">
        <item x="0"/>
        <item h="1" x="1"/>
        <item h="1" x="2"/>
        <item h="1" m="1" x="3"/>
        <item t="default"/>
      </items>
    </pivotField>
    <pivotField numFmtId="164" showAll="0"/>
    <pivotField numFmtId="1" showAll="0"/>
    <pivotField axis="axisRow" multipleItemSelectionAllowed="1" showAll="0">
      <items count="4">
        <item x="0"/>
        <item x="1"/>
        <item m="1" x="2"/>
        <item t="default"/>
      </items>
    </pivotField>
    <pivotField numFmtId="164" showAll="0"/>
    <pivotField numFmtId="165" showAll="0"/>
    <pivotField showAll="0"/>
    <pivotField showAll="0"/>
    <pivotField showAll="0"/>
    <pivotField showAll="0"/>
    <pivotField showAll="0"/>
  </pivotFields>
  <rowFields count="1">
    <field x="7"/>
  </rowFields>
  <rowItems count="2">
    <i>
      <x/>
    </i>
    <i>
      <x v="1"/>
    </i>
  </rowItems>
  <colFields count="1">
    <field x="4"/>
  </colFields>
  <colItems count="1">
    <i>
      <x/>
    </i>
  </colItems>
  <dataFields count="1">
    <dataField name="Count of Type" fld="4" subtotal="count" baseField="0" baseItem="0"/>
  </dataFields>
  <chartFormats count="5">
    <chartFormat chart="25" format="1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25" format="1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25" format="1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25" format="1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25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FD83C8-DC48-4D29-8667-7A8337B86F4D}" name="PivotTable5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7">
  <location ref="G16:H18" firstHeaderRow="1" firstDataRow="1" firstDataCol="1"/>
  <pivotFields count="15">
    <pivotField showAll="0"/>
    <pivotField showAll="0"/>
    <pivotField showAll="0"/>
    <pivotField dataField="1" showAll="0">
      <items count="4">
        <item x="1"/>
        <item x="2"/>
        <item x="0"/>
        <item t="default"/>
      </items>
    </pivotField>
    <pivotField showAll="0">
      <items count="5">
        <item x="0"/>
        <item h="1" x="1"/>
        <item h="1" x="2"/>
        <item h="1" m="1" x="3"/>
        <item t="default"/>
      </items>
    </pivotField>
    <pivotField numFmtId="164" showAll="0"/>
    <pivotField numFmtId="1" showAll="0"/>
    <pivotField showAll="0"/>
    <pivotField numFmtId="164" showAll="0"/>
    <pivotField numFmtId="165" showAll="0"/>
    <pivotField axis="axisRow" showAll="0">
      <items count="4">
        <item m="1" x="2"/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10"/>
  </rowFields>
  <rowItems count="2">
    <i>
      <x v="1"/>
    </i>
    <i>
      <x v="2"/>
    </i>
  </rowItems>
  <colItems count="1">
    <i/>
  </colItems>
  <dataFields count="1">
    <dataField name="Count of Famille" fld="3" subtotal="count" baseField="0" baseItem="0"/>
  </dataFields>
  <chartFormats count="3"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6" format="8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BA62940-1726-4FBD-8899-52A825EAE393}" name="PivotTable4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3">
  <location ref="G9:J11" firstHeaderRow="1" firstDataRow="2" firstDataCol="1"/>
  <pivotFields count="15">
    <pivotField showAll="0"/>
    <pivotField showAll="0"/>
    <pivotField showAll="0"/>
    <pivotField axis="axisCol" dataField="1" showAll="0">
      <items count="4">
        <item x="1"/>
        <item x="2"/>
        <item x="0"/>
        <item t="default"/>
      </items>
    </pivotField>
    <pivotField axis="axisRow" showAll="0">
      <items count="5">
        <item x="0"/>
        <item h="1" x="1"/>
        <item h="1" x="2"/>
        <item h="1" m="1" x="3"/>
        <item t="default"/>
      </items>
    </pivotField>
    <pivotField numFmtId="164" showAll="0"/>
    <pivotField numFmtId="1" showAll="0"/>
    <pivotField showAll="0"/>
    <pivotField numFmtId="164" showAll="0"/>
    <pivotField numFmtId="165" showAll="0"/>
    <pivotField showAll="0"/>
    <pivotField showAll="0"/>
    <pivotField showAll="0"/>
    <pivotField showAll="0"/>
    <pivotField showAll="0"/>
  </pivotFields>
  <rowFields count="1">
    <field x="4"/>
  </rowFields>
  <rowItems count="1">
    <i>
      <x/>
    </i>
  </rowItems>
  <colFields count="1">
    <field x="3"/>
  </colFields>
  <colItems count="3">
    <i>
      <x/>
    </i>
    <i>
      <x v="1"/>
    </i>
    <i>
      <x v="2"/>
    </i>
  </colItems>
  <dataFields count="1">
    <dataField name="Count of Famille" fld="3" subtotal="count" baseField="0" baseItem="0"/>
  </dataFields>
  <chartFormats count="4">
    <chartFormat chart="12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2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2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2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4351E4-B458-47BE-8ED0-641ABEEDF0C9}" name="PivotTable2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2">
  <location ref="G3:H6" firstHeaderRow="1" firstDataRow="1" firstDataCol="1"/>
  <pivotFields count="15">
    <pivotField showAll="0"/>
    <pivotField showAll="0"/>
    <pivotField showAll="0"/>
    <pivotField axis="axisRow" dataField="1" showAll="0">
      <items count="4">
        <item x="1"/>
        <item x="2"/>
        <item x="0"/>
        <item t="default"/>
      </items>
    </pivotField>
    <pivotField showAll="0">
      <items count="5">
        <item x="0"/>
        <item h="1" x="1"/>
        <item h="1" x="2"/>
        <item h="1" m="1" x="3"/>
        <item t="default"/>
      </items>
    </pivotField>
    <pivotField numFmtId="164" showAll="0"/>
    <pivotField numFmtId="1" showAll="0"/>
    <pivotField showAll="0"/>
    <pivotField numFmtId="164" showAll="0"/>
    <pivotField numFmtId="165" showAll="0"/>
    <pivotField showAll="0"/>
    <pivotField showAll="0"/>
    <pivotField showAll="0"/>
    <pivotField showAll="0"/>
    <pivotField showAll="0"/>
  </pivotFields>
  <rowFields count="1">
    <field x="3"/>
  </rowFields>
  <rowItems count="3">
    <i>
      <x/>
    </i>
    <i>
      <x v="1"/>
    </i>
    <i>
      <x v="2"/>
    </i>
  </rowItems>
  <colItems count="1">
    <i/>
  </colItems>
  <dataFields count="1">
    <dataField name="Count of Famille" fld="3" subtotal="count" baseField="0" baseItem="0"/>
  </dataFields>
  <chartFormats count="4">
    <chartFormat chart="11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1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1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E6902F-D6FB-4042-BBF6-CC05B8F9C5BD}" name="PivotTable1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3">
  <location ref="A17:C21" firstHeaderRow="1" firstDataRow="2" firstDataCol="1"/>
  <pivotFields count="15">
    <pivotField showAll="0"/>
    <pivotField showAll="0"/>
    <pivotField showAll="0"/>
    <pivotField axis="axisRow" showAll="0">
      <items count="4">
        <item x="1"/>
        <item x="2"/>
        <item x="0"/>
        <item t="default"/>
      </items>
    </pivotField>
    <pivotField showAll="0">
      <items count="5">
        <item x="0"/>
        <item h="1" x="1"/>
        <item h="1" x="2"/>
        <item h="1" m="1" x="3"/>
        <item t="default"/>
      </items>
    </pivotField>
    <pivotField numFmtId="164" showAll="0"/>
    <pivotField numFmtId="1" showAll="0"/>
    <pivotField showAll="0"/>
    <pivotField numFmtId="164" showAll="0"/>
    <pivotField numFmtId="165" showAll="0"/>
    <pivotField axis="axisCol" dataField="1" showAll="0">
      <items count="4">
        <item m="1" x="2"/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3"/>
  </rowFields>
  <rowItems count="3">
    <i>
      <x/>
    </i>
    <i>
      <x v="1"/>
    </i>
    <i>
      <x v="2"/>
    </i>
  </rowItems>
  <colFields count="1">
    <field x="10"/>
  </colFields>
  <colItems count="2">
    <i>
      <x v="1"/>
    </i>
    <i>
      <x v="2"/>
    </i>
  </colItems>
  <dataFields count="1">
    <dataField name="Count of Status " fld="10" subtotal="count" baseField="0" baseItem="0"/>
  </dataFields>
  <chartFormats count="3">
    <chartFormat chart="12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2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C59F96-CAF1-40B0-B266-F331A1F33FC7}" name="PivotTable6" cacheId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3">
  <location ref="A11:C14" firstHeaderRow="1" firstDataRow="2" firstDataCol="1"/>
  <pivotFields count="15">
    <pivotField showAll="0"/>
    <pivotField showAll="0"/>
    <pivotField showAll="0"/>
    <pivotField showAll="0"/>
    <pivotField showAll="0">
      <items count="5">
        <item x="0"/>
        <item h="1" x="1"/>
        <item h="1" x="2"/>
        <item h="1" m="1" x="3"/>
        <item t="default"/>
      </items>
    </pivotField>
    <pivotField showAll="0"/>
    <pivotField showAll="0"/>
    <pivotField axis="axisRow" showAll="0">
      <items count="4">
        <item x="0"/>
        <item x="1"/>
        <item m="1" x="2"/>
        <item t="default"/>
      </items>
    </pivotField>
    <pivotField showAll="0"/>
    <pivotField numFmtId="165" showAll="0"/>
    <pivotField axis="axisCol" dataField="1" showAll="0">
      <items count="4">
        <item m="1" x="2"/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7"/>
  </rowFields>
  <rowItems count="2">
    <i>
      <x/>
    </i>
    <i>
      <x v="1"/>
    </i>
  </rowItems>
  <colFields count="1">
    <field x="10"/>
  </colFields>
  <colItems count="2">
    <i>
      <x v="1"/>
    </i>
    <i>
      <x v="2"/>
    </i>
  </colItems>
  <dataFields count="1">
    <dataField name="Count of Status " fld="10" subtotal="count" baseField="0" baseItem="0"/>
  </dataFields>
  <chartFormats count="5"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7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2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2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103AACB6-DC01-41FC-845F-F24FAB1584E0}" sourceName="Type">
  <pivotTables>
    <pivotTable tabId="5" name="PivotTable6"/>
    <pivotTable tabId="5" name="PivotTable1"/>
    <pivotTable tabId="5" name="PivotTable2"/>
    <pivotTable tabId="5" name="PivotTable3"/>
    <pivotTable tabId="5" name="PivotTable4"/>
    <pivotTable tabId="5" name="PivotTable5"/>
  </pivotTables>
  <data>
    <tabular pivotCacheId="1969626800">
      <items count="4">
        <i x="0" s="1"/>
        <i x="1"/>
        <i x="2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5BF4D7D9-EC57-4442-B348-1A2AC0180341}" cache="Segment_Type" caption="Typ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046069-5E12-4779-B710-FC8948BBE495}" name="Tableau1" displayName="Tableau1" ref="A1:O12" totalsRowShown="0" headerRowDxfId="23" dataDxfId="21" headerRowBorderDxfId="22" tableBorderDxfId="20" totalsRowBorderDxfId="19">
  <autoFilter ref="A1:O12" xr:uid="{07046069-5E12-4779-B710-FC8948BBE495}"/>
  <tableColumns count="15">
    <tableColumn id="1" xr3:uid="{A596F1F8-B25A-41EC-8871-1B80A365D864}" name="Code EBS" dataDxfId="18"/>
    <tableColumn id="2" xr3:uid="{5D2896F2-0724-4187-8EC7-AEDFF3C6CA3A}" name=" Nom de composant" dataDxfId="17"/>
    <tableColumn id="3" xr3:uid="{77D799C9-B328-4556-BAAB-40907F056DAF}" name="Fournisseur" dataDxfId="16"/>
    <tableColumn id="4" xr3:uid="{5CAB3AAF-6B94-4E90-8AD8-802CE3386846}" name="Famille" dataDxfId="15"/>
    <tableColumn id="5" xr3:uid="{6CF1780B-BD4E-46E0-99D6-832DDCDCE57A}" name="Type" dataDxfId="14"/>
    <tableColumn id="6" xr3:uid="{17070478-F93B-435F-8EC9-EAC010FE0AAC}" name="Date d'arrivée" dataDxfId="13"/>
    <tableColumn id="7" xr3:uid="{C4B326DA-9769-4AD1-B30C-FF3EB1F7E992}" name="Semaine" dataDxfId="12">
      <calculatedColumnFormula>IF(Tableau1[[#This Row],[Date d''arrivée]]&lt;&gt;"",WEEKNUM(F2),"")</calculatedColumnFormula>
    </tableColumn>
    <tableColumn id="8" xr3:uid="{D2535B76-E1C3-4A23-B669-D83743CE5E8A}" name="Mois" dataDxfId="11">
      <calculatedColumnFormula>IF(Tableau1[[#This Row],[Date d''arrivée]]&lt;&gt;"",TEXT(F2,"mmmm"),"")</calculatedColumnFormula>
    </tableColumn>
    <tableColumn id="9" xr3:uid="{41E5941D-9465-48CB-B025-BE0F8388D451}" name="Date de contrôle" dataDxfId="10"/>
    <tableColumn id="10" xr3:uid="{43326172-0A22-48AE-B600-92CAE737B48A}" name="écart" dataDxfId="9">
      <calculatedColumnFormula>NETWORKDAYS.INTL(F2,I2,1)</calculatedColumnFormula>
    </tableColumn>
    <tableColumn id="11" xr3:uid="{A4139EF9-0CFD-4B1E-9CEB-C4CDF1EDA75E}" name="Status " dataDxfId="8">
      <calculatedColumnFormula>IF(E2&lt;&gt;"",IF(AND(E2="Entrée Neuf",J2&lt;=4),"A l'heure",IF(AND(E2="Etagère",J2&lt;=15),"A l'heure",IF(AND(E2="Retour RMA",J2&lt;=7),"A l'heure","En retard"))),"")</calculatedColumnFormula>
    </tableColumn>
    <tableColumn id="13" xr3:uid="{A70FE08E-31FF-4063-8327-C9F74C63EC5A}" name="Quantité reçue" dataDxfId="7"/>
    <tableColumn id="14" xr3:uid="{988B12C9-6FD4-4952-9BF5-6F2443CC61DE}" name="Quantité contrôlée" dataDxfId="6"/>
    <tableColumn id="15" xr3:uid="{A559CB64-C49B-4A1E-90B4-298C3F959458}" name="Echantillonage" dataDxfId="5"/>
    <tableColumn id="12" xr3:uid="{F3C77779-BC1C-4186-8DB4-ED4EBD9C423D}" name="Remarques 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3217B-A086-4902-8C71-A7CA00F1BD3B}">
  <dimension ref="A1:O12"/>
  <sheetViews>
    <sheetView showGridLines="0" topLeftCell="C1" workbookViewId="0">
      <pane ySplit="1" topLeftCell="A2" activePane="bottomLeft" state="frozen"/>
      <selection pane="bottomLeft" activeCell="F19" sqref="F19"/>
    </sheetView>
  </sheetViews>
  <sheetFormatPr baseColWidth="10" defaultColWidth="8.85546875" defaultRowHeight="15" x14ac:dyDescent="0.25"/>
  <cols>
    <col min="1" max="1" width="19.42578125" style="1" customWidth="1"/>
    <col min="2" max="2" width="27" style="1" customWidth="1"/>
    <col min="3" max="3" width="24.5703125" style="1" customWidth="1"/>
    <col min="4" max="4" width="20.5703125" style="1" customWidth="1"/>
    <col min="5" max="5" width="23.28515625" style="1" customWidth="1"/>
    <col min="6" max="6" width="17.5703125" style="1" customWidth="1"/>
    <col min="7" max="7" width="14.140625" style="1" customWidth="1"/>
    <col min="8" max="8" width="10.140625" style="1" customWidth="1"/>
    <col min="9" max="9" width="20.28515625" style="1" customWidth="1"/>
    <col min="10" max="10" width="10.42578125" style="1" customWidth="1"/>
    <col min="11" max="13" width="17.140625" style="1" customWidth="1"/>
    <col min="14" max="14" width="17.140625" style="9" customWidth="1"/>
    <col min="15" max="19" width="45.28515625" style="1" customWidth="1"/>
    <col min="20" max="16384" width="8.85546875" style="1"/>
  </cols>
  <sheetData>
    <row r="1" spans="1:15" ht="43.9" customHeight="1" x14ac:dyDescent="0.25">
      <c r="A1" s="6" t="s">
        <v>17</v>
      </c>
      <c r="B1" s="6" t="s">
        <v>0</v>
      </c>
      <c r="C1" s="6" t="s">
        <v>10</v>
      </c>
      <c r="D1" s="6" t="s">
        <v>6</v>
      </c>
      <c r="E1" s="6" t="s">
        <v>1</v>
      </c>
      <c r="F1" s="6" t="s">
        <v>2</v>
      </c>
      <c r="G1" s="6" t="s">
        <v>14</v>
      </c>
      <c r="H1" s="6" t="s">
        <v>15</v>
      </c>
      <c r="I1" s="6" t="s">
        <v>3</v>
      </c>
      <c r="J1" s="6" t="s">
        <v>4</v>
      </c>
      <c r="K1" s="6" t="s">
        <v>5</v>
      </c>
      <c r="L1" s="6" t="s">
        <v>18</v>
      </c>
      <c r="M1" s="6" t="s">
        <v>19</v>
      </c>
      <c r="N1" s="8" t="s">
        <v>20</v>
      </c>
      <c r="O1" s="6" t="s">
        <v>16</v>
      </c>
    </row>
    <row r="2" spans="1:15" x14ac:dyDescent="0.25">
      <c r="A2" s="1">
        <v>1</v>
      </c>
      <c r="B2" s="1" t="s">
        <v>24</v>
      </c>
      <c r="C2" s="1" t="s">
        <v>27</v>
      </c>
      <c r="D2" s="1" t="s">
        <v>11</v>
      </c>
      <c r="E2" s="1" t="s">
        <v>8</v>
      </c>
      <c r="F2" s="2">
        <v>44936</v>
      </c>
      <c r="G2" s="3">
        <f>IF(Tableau1[[#This Row],[Date d''arrivée]]&lt;&gt;"",WEEKNUM(F2),"")</f>
        <v>2</v>
      </c>
      <c r="H2" s="4" t="str">
        <f>IF(Tableau1[[#This Row],[Date d''arrivée]]&lt;&gt;"",TEXT(F2,"mmmm"),"")</f>
        <v>January</v>
      </c>
      <c r="I2" s="2">
        <v>44956</v>
      </c>
      <c r="J2" s="5">
        <f>NETWORKDAYS.INTL(F2,I2,1)</f>
        <v>15</v>
      </c>
      <c r="K2" s="1" t="str">
        <f>IF(E2&lt;&gt;"",IF(AND(E2="Entrée Neuf",J2&lt;=4),"A l'heure",IF(AND(E2="Etagère",J2&lt;=15),"A l'heure",IF(AND(E2="Retour RMA",J2&lt;=7),"A l'heure","En retard"))),"")</f>
        <v>En retard</v>
      </c>
      <c r="L2" s="1">
        <v>5</v>
      </c>
      <c r="M2" s="1">
        <v>5</v>
      </c>
      <c r="N2" s="7"/>
    </row>
    <row r="3" spans="1:15" x14ac:dyDescent="0.25">
      <c r="A3" s="1">
        <v>2</v>
      </c>
      <c r="B3" s="1" t="s">
        <v>25</v>
      </c>
      <c r="C3" s="1" t="s">
        <v>28</v>
      </c>
      <c r="D3" s="1" t="s">
        <v>12</v>
      </c>
      <c r="E3" s="1" t="s">
        <v>9</v>
      </c>
      <c r="F3" s="2">
        <v>44941</v>
      </c>
      <c r="G3" s="3">
        <f>IF(Tableau1[[#This Row],[Date d''arrivée]]&lt;&gt;"",WEEKNUM(F3),"")</f>
        <v>3</v>
      </c>
      <c r="H3" s="4" t="str">
        <f>IF(Tableau1[[#This Row],[Date d''arrivée]]&lt;&gt;"",TEXT(F3,"mmmm"),"")</f>
        <v>January</v>
      </c>
      <c r="I3" s="2">
        <v>44956</v>
      </c>
      <c r="J3" s="5">
        <f>NETWORKDAYS.INTL(F3,I3,1)</f>
        <v>11</v>
      </c>
      <c r="K3" s="1" t="str">
        <f t="shared" ref="K3:K4" si="0">IF(E3&lt;&gt;"",IF(AND(E3="Entrée Neuf",J3&lt;=4),"A l'heure",IF(AND(E3="Etagère",J3&lt;=15),"A l'heure",IF(AND(E3="Retour RMA",J3&lt;=7),"A l'heure","En retard"))),"")</f>
        <v>A l'heure</v>
      </c>
      <c r="L3" s="1">
        <v>3</v>
      </c>
      <c r="M3" s="1">
        <v>3</v>
      </c>
    </row>
    <row r="4" spans="1:15" x14ac:dyDescent="0.25">
      <c r="A4" s="1">
        <v>3</v>
      </c>
      <c r="B4" s="1" t="s">
        <v>26</v>
      </c>
      <c r="C4" s="1" t="s">
        <v>29</v>
      </c>
      <c r="D4" s="1" t="s">
        <v>13</v>
      </c>
      <c r="E4" s="1" t="s">
        <v>7</v>
      </c>
      <c r="F4" s="2">
        <v>44944</v>
      </c>
      <c r="G4" s="3">
        <f>IF(Tableau1[[#This Row],[Date d''arrivée]]&lt;&gt;"",WEEKNUM(F4),"")</f>
        <v>3</v>
      </c>
      <c r="H4" s="4" t="str">
        <f>IF(Tableau1[[#This Row],[Date d''arrivée]]&lt;&gt;"",TEXT(F4,"mmmm"),"")</f>
        <v>January</v>
      </c>
      <c r="I4" s="2">
        <v>44956</v>
      </c>
      <c r="J4" s="5">
        <f t="shared" ref="J4" si="1">NETWORKDAYS.INTL(F4,I4,1)</f>
        <v>9</v>
      </c>
      <c r="K4" s="1" t="str">
        <f t="shared" si="0"/>
        <v>En retard</v>
      </c>
      <c r="L4" s="1">
        <v>4</v>
      </c>
      <c r="M4" s="1">
        <v>4</v>
      </c>
    </row>
    <row r="5" spans="1:15" x14ac:dyDescent="0.25">
      <c r="A5" s="14">
        <v>4</v>
      </c>
      <c r="B5" s="15" t="s">
        <v>32</v>
      </c>
      <c r="C5" s="15" t="s">
        <v>28</v>
      </c>
      <c r="D5" s="15" t="s">
        <v>11</v>
      </c>
      <c r="E5" s="15" t="s">
        <v>8</v>
      </c>
      <c r="F5" s="16">
        <v>44967</v>
      </c>
      <c r="G5" s="17">
        <f>IF(Tableau1[[#This Row],[Date d''arrivée]]&lt;&gt;"",WEEKNUM(F5),"")</f>
        <v>6</v>
      </c>
      <c r="H5" s="18" t="str">
        <f>IF(Tableau1[[#This Row],[Date d''arrivée]]&lt;&gt;"",TEXT(F5,"mmmm"),"")</f>
        <v>February</v>
      </c>
      <c r="I5" s="16">
        <v>44977</v>
      </c>
      <c r="J5" s="19">
        <f>NETWORKDAYS.INTL(F5,I5,1)</f>
        <v>7</v>
      </c>
      <c r="K5" s="15" t="str">
        <f>IF(E5&lt;&gt;"",IF(AND(E5="Entrée Neuf",J5&lt;=4),"A l'heure",IF(AND(E5="Etagère",J5&lt;=15),"A l'heure",IF(AND(E5="Retour RMA",J5&lt;=7),"A l'heure","En retard"))),"")</f>
        <v>En retard</v>
      </c>
      <c r="L5" s="1">
        <v>4</v>
      </c>
      <c r="M5" s="1">
        <v>4</v>
      </c>
      <c r="N5" s="21"/>
      <c r="O5" s="20"/>
    </row>
    <row r="6" spans="1:15" x14ac:dyDescent="0.25">
      <c r="A6" s="14">
        <v>5</v>
      </c>
      <c r="B6" s="15" t="s">
        <v>34</v>
      </c>
      <c r="C6" s="15" t="s">
        <v>44</v>
      </c>
      <c r="D6" s="15" t="s">
        <v>11</v>
      </c>
      <c r="E6" s="15" t="s">
        <v>8</v>
      </c>
      <c r="F6" s="2">
        <v>44936</v>
      </c>
      <c r="G6" s="17">
        <f>IF(Tableau1[[#This Row],[Date d''arrivée]]&lt;&gt;"",WEEKNUM(F6),"")</f>
        <v>2</v>
      </c>
      <c r="H6" s="18" t="str">
        <f>IF(Tableau1[[#This Row],[Date d''arrivée]]&lt;&gt;"",TEXT(F6,"mmmm"),"")</f>
        <v>January</v>
      </c>
      <c r="I6" s="2">
        <v>44940</v>
      </c>
      <c r="J6" s="19">
        <f>NETWORKDAYS.INTL(F6,I6,1)</f>
        <v>4</v>
      </c>
      <c r="K6" s="15" t="str">
        <f>IF(E6&lt;&gt;"",IF(AND(E6="Entrée Neuf",J6&lt;=4),"A l'heure",IF(AND(E6="Etagère",J6&lt;=15),"A l'heure",IF(AND(E6="Retour RMA",J6&lt;=7),"A l'heure","En retard"))),"")</f>
        <v>A l'heure</v>
      </c>
      <c r="L6" s="1">
        <v>4</v>
      </c>
      <c r="M6" s="1">
        <v>4</v>
      </c>
      <c r="N6" s="21"/>
      <c r="O6" s="20"/>
    </row>
    <row r="7" spans="1:15" x14ac:dyDescent="0.25">
      <c r="A7" s="14">
        <v>6</v>
      </c>
      <c r="B7" s="15" t="s">
        <v>35</v>
      </c>
      <c r="C7" s="15" t="s">
        <v>28</v>
      </c>
      <c r="D7" s="15" t="s">
        <v>12</v>
      </c>
      <c r="E7" s="15" t="s">
        <v>9</v>
      </c>
      <c r="F7" s="16">
        <v>44936</v>
      </c>
      <c r="G7" s="17">
        <f>IF(Tableau1[[#This Row],[Date d''arrivée]]&lt;&gt;"",WEEKNUM(F7),"")</f>
        <v>2</v>
      </c>
      <c r="H7" s="18" t="str">
        <f>IF(Tableau1[[#This Row],[Date d''arrivée]]&lt;&gt;"",TEXT(F7,"mmmm"),"")</f>
        <v>January</v>
      </c>
      <c r="I7" s="2">
        <v>44940</v>
      </c>
      <c r="J7" s="19">
        <f>NETWORKDAYS.INTL(F7,I7,1)</f>
        <v>4</v>
      </c>
      <c r="K7" s="15" t="str">
        <f t="shared" ref="K7:K12" si="2">IF(E7&lt;&gt;"",IF(AND(E7="Entrée Neuf",J7&lt;=4),"A l'heure",IF(AND(E7="Etagère",J7&lt;=15),"A l'heure",IF(AND(E7="Retour RMA",J7&lt;=7),"A l'heure","En retard"))),"")</f>
        <v>A l'heure</v>
      </c>
      <c r="L7" s="1">
        <v>4</v>
      </c>
      <c r="M7" s="1">
        <v>4</v>
      </c>
      <c r="N7" s="21"/>
      <c r="O7" s="20"/>
    </row>
    <row r="8" spans="1:15" x14ac:dyDescent="0.25">
      <c r="A8" s="14">
        <v>7</v>
      </c>
      <c r="B8" s="15" t="s">
        <v>36</v>
      </c>
      <c r="C8" s="15" t="s">
        <v>43</v>
      </c>
      <c r="D8" s="15" t="s">
        <v>11</v>
      </c>
      <c r="E8" s="15" t="s">
        <v>9</v>
      </c>
      <c r="F8" s="16">
        <v>44936</v>
      </c>
      <c r="G8" s="17">
        <f>IF(Tableau1[[#This Row],[Date d''arrivée]]&lt;&gt;"",WEEKNUM(F8),"")</f>
        <v>2</v>
      </c>
      <c r="H8" s="18" t="str">
        <f>IF(Tableau1[[#This Row],[Date d''arrivée]]&lt;&gt;"",TEXT(F8,"mmmm"),"")</f>
        <v>January</v>
      </c>
      <c r="I8" s="2">
        <v>44940</v>
      </c>
      <c r="J8" s="19">
        <f>NETWORKDAYS.INTL(F8,I8,1)</f>
        <v>4</v>
      </c>
      <c r="K8" s="15" t="str">
        <f t="shared" si="2"/>
        <v>A l'heure</v>
      </c>
      <c r="L8" s="1">
        <v>4</v>
      </c>
      <c r="M8" s="1">
        <v>4</v>
      </c>
      <c r="N8" s="21"/>
      <c r="O8" s="20"/>
    </row>
    <row r="9" spans="1:15" x14ac:dyDescent="0.25">
      <c r="A9" s="12">
        <v>8</v>
      </c>
      <c r="B9" s="1" t="s">
        <v>37</v>
      </c>
      <c r="C9" s="15" t="s">
        <v>28</v>
      </c>
      <c r="D9" s="1" t="s">
        <v>11</v>
      </c>
      <c r="E9" s="1" t="s">
        <v>9</v>
      </c>
      <c r="F9" s="16">
        <v>44936</v>
      </c>
      <c r="G9" s="3">
        <f>IF(Tableau1[[#This Row],[Date d''arrivée]]&lt;&gt;"",WEEKNUM(F9),"")</f>
        <v>2</v>
      </c>
      <c r="H9" s="4" t="str">
        <f>IF(Tableau1[[#This Row],[Date d''arrivée]]&lt;&gt;"",TEXT(F9,"mmmm"),"")</f>
        <v>January</v>
      </c>
      <c r="I9" s="2">
        <v>44940</v>
      </c>
      <c r="J9" s="5">
        <f t="shared" ref="J9:J12" si="3">NETWORKDAYS.INTL(F9,I9,1)</f>
        <v>4</v>
      </c>
      <c r="K9" s="15" t="str">
        <f t="shared" si="2"/>
        <v>A l'heure</v>
      </c>
      <c r="L9" s="1">
        <v>5</v>
      </c>
      <c r="M9" s="1">
        <v>5</v>
      </c>
      <c r="O9" s="13"/>
    </row>
    <row r="10" spans="1:15" x14ac:dyDescent="0.25">
      <c r="A10" s="12">
        <v>9</v>
      </c>
      <c r="B10" s="1" t="s">
        <v>38</v>
      </c>
      <c r="C10" s="1" t="s">
        <v>29</v>
      </c>
      <c r="D10" s="1" t="s">
        <v>13</v>
      </c>
      <c r="E10" s="1" t="s">
        <v>9</v>
      </c>
      <c r="F10" s="2">
        <v>44932</v>
      </c>
      <c r="G10" s="3">
        <f>IF(Tableau1[[#This Row],[Date d''arrivée]]&lt;&gt;"",WEEKNUM(F10),"")</f>
        <v>1</v>
      </c>
      <c r="H10" s="4" t="str">
        <f>IF(Tableau1[[#This Row],[Date d''arrivée]]&lt;&gt;"",TEXT(F10,"mmmm"),"")</f>
        <v>January</v>
      </c>
      <c r="I10" s="2">
        <v>44975</v>
      </c>
      <c r="J10" s="5">
        <f t="shared" si="3"/>
        <v>31</v>
      </c>
      <c r="K10" s="15" t="str">
        <f t="shared" si="2"/>
        <v>En retard</v>
      </c>
      <c r="L10" s="1">
        <v>4</v>
      </c>
      <c r="M10" s="1">
        <v>4</v>
      </c>
      <c r="O10" s="13"/>
    </row>
    <row r="11" spans="1:15" x14ac:dyDescent="0.25">
      <c r="A11" s="12">
        <v>10</v>
      </c>
      <c r="B11" s="1" t="s">
        <v>39</v>
      </c>
      <c r="C11" s="1" t="s">
        <v>27</v>
      </c>
      <c r="D11" s="1" t="s">
        <v>13</v>
      </c>
      <c r="E11" s="1" t="s">
        <v>8</v>
      </c>
      <c r="F11" s="2">
        <v>44937</v>
      </c>
      <c r="G11" s="3">
        <f>IF(Tableau1[[#This Row],[Date d''arrivée]]&lt;&gt;"",WEEKNUM(F11),"")</f>
        <v>2</v>
      </c>
      <c r="H11" s="4" t="str">
        <f>IF(Tableau1[[#This Row],[Date d''arrivée]]&lt;&gt;"",TEXT(F11,"mmmm"),"")</f>
        <v>January</v>
      </c>
      <c r="I11" s="2">
        <v>44950</v>
      </c>
      <c r="J11" s="5">
        <f t="shared" si="3"/>
        <v>10</v>
      </c>
      <c r="K11" s="15" t="str">
        <f t="shared" si="2"/>
        <v>En retard</v>
      </c>
      <c r="L11" s="1">
        <v>1</v>
      </c>
      <c r="M11" s="1">
        <v>1</v>
      </c>
      <c r="O11" s="13"/>
    </row>
    <row r="12" spans="1:15" x14ac:dyDescent="0.25">
      <c r="A12" s="12">
        <v>11</v>
      </c>
      <c r="B12" s="1" t="s">
        <v>40</v>
      </c>
      <c r="C12" s="1" t="s">
        <v>27</v>
      </c>
      <c r="D12" s="1" t="s">
        <v>12</v>
      </c>
      <c r="E12" s="1" t="s">
        <v>8</v>
      </c>
      <c r="F12" s="2">
        <v>44937</v>
      </c>
      <c r="G12" s="3">
        <f>IF(Tableau1[[#This Row],[Date d''arrivée]]&lt;&gt;"",WEEKNUM(F12),"")</f>
        <v>2</v>
      </c>
      <c r="H12" s="4" t="str">
        <f>IF(Tableau1[[#This Row],[Date d''arrivée]]&lt;&gt;"",TEXT(F12,"mmmm"),"")</f>
        <v>January</v>
      </c>
      <c r="I12" s="2">
        <v>44940</v>
      </c>
      <c r="J12" s="5">
        <f t="shared" si="3"/>
        <v>3</v>
      </c>
      <c r="K12" s="15" t="str">
        <f t="shared" si="2"/>
        <v>A l'heure</v>
      </c>
      <c r="L12" s="1">
        <v>3</v>
      </c>
      <c r="M12" s="1">
        <v>3</v>
      </c>
      <c r="O12" s="13"/>
    </row>
  </sheetData>
  <conditionalFormatting sqref="K5:K12 K2:N4 M5:N8">
    <cfRule type="containsText" dxfId="3" priority="3" operator="containsText" text="A l'heure">
      <formula>NOT(ISERROR(SEARCH("A l'heure",K2)))</formula>
    </cfRule>
    <cfRule type="containsText" dxfId="2" priority="4" operator="containsText" text="En retard">
      <formula>NOT(ISERROR(SEARCH("En retard",K2)))</formula>
    </cfRule>
  </conditionalFormatting>
  <conditionalFormatting sqref="L5:L8">
    <cfRule type="containsText" dxfId="1" priority="1" operator="containsText" text="A l'heure">
      <formula>NOT(ISERROR(SEARCH("A l'heure",L5)))</formula>
    </cfRule>
    <cfRule type="containsText" dxfId="0" priority="2" operator="containsText" text="En retard">
      <formula>NOT(ISERROR(SEARCH("En retard",L5)))</formula>
    </cfRule>
  </conditionalFormatting>
  <dataValidations count="3">
    <dataValidation type="list" allowBlank="1" showInputMessage="1" showErrorMessage="1" sqref="E1:E1048576" xr:uid="{69367278-C377-4A93-A5D1-34450DE130B2}">
      <formula1>$E$2:$E$4</formula1>
    </dataValidation>
    <dataValidation type="list" allowBlank="1" showInputMessage="1" showErrorMessage="1" sqref="D1:D1048576" xr:uid="{1BDB9874-29B3-4906-A5BE-6D3D59B7C05C}">
      <formula1>$D$2:$D$4</formula1>
    </dataValidation>
    <dataValidation type="date" allowBlank="1" showInputMessage="1" showErrorMessage="1" sqref="F1 F1720:F1048576" xr:uid="{4CA2E628-23A1-4F88-ACD4-6637BED13929}">
      <formula1>44927</formula1>
      <formula2>54789</formula2>
    </dataValidation>
  </dataValidations>
  <pageMargins left="0.7" right="0.7" top="0.75" bottom="0.75" header="0.3" footer="0.3"/>
  <pageSetup orientation="portrait" horizontalDpi="1200" verticalDpi="1200" r:id="rId1"/>
  <headerFooter>
    <oddFooter>&amp;C&amp;1#&amp;"Arial"&amp;11&amp;K404040Restricted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E2078-5E99-40EC-8FBA-CACC154A0FCB}">
  <dimension ref="A3:J21"/>
  <sheetViews>
    <sheetView workbookViewId="0">
      <selection activeCell="H24" sqref="H24"/>
    </sheetView>
  </sheetViews>
  <sheetFormatPr baseColWidth="10" defaultColWidth="9.140625" defaultRowHeight="15" x14ac:dyDescent="0.25"/>
  <cols>
    <col min="1" max="1" width="21" bestFit="1" customWidth="1"/>
    <col min="2" max="2" width="23.85546875" bestFit="1" customWidth="1"/>
    <col min="3" max="3" width="9" bestFit="1" customWidth="1"/>
    <col min="4" max="6" width="10.7109375" bestFit="1" customWidth="1"/>
    <col min="7" max="7" width="21" bestFit="1" customWidth="1"/>
    <col min="8" max="8" width="15.5703125" bestFit="1" customWidth="1"/>
    <col min="9" max="9" width="11" bestFit="1" customWidth="1"/>
    <col min="10" max="10" width="8.28515625" bestFit="1" customWidth="1"/>
    <col min="11" max="11" width="10.7109375" bestFit="1" customWidth="1"/>
  </cols>
  <sheetData>
    <row r="3" spans="1:10" x14ac:dyDescent="0.25">
      <c r="A3" s="10" t="s">
        <v>30</v>
      </c>
      <c r="B3" s="10" t="s">
        <v>46</v>
      </c>
      <c r="G3" s="10" t="s">
        <v>47</v>
      </c>
      <c r="H3" t="s">
        <v>42</v>
      </c>
    </row>
    <row r="4" spans="1:10" x14ac:dyDescent="0.25">
      <c r="A4" s="10" t="s">
        <v>47</v>
      </c>
      <c r="B4" t="s">
        <v>8</v>
      </c>
      <c r="G4" s="11" t="s">
        <v>12</v>
      </c>
      <c r="H4" s="37">
        <v>1</v>
      </c>
    </row>
    <row r="5" spans="1:10" x14ac:dyDescent="0.25">
      <c r="A5" s="11" t="s">
        <v>31</v>
      </c>
      <c r="B5" s="37">
        <v>4</v>
      </c>
      <c r="G5" s="11" t="s">
        <v>13</v>
      </c>
      <c r="H5" s="37">
        <v>1</v>
      </c>
    </row>
    <row r="6" spans="1:10" x14ac:dyDescent="0.25">
      <c r="A6" s="11" t="s">
        <v>33</v>
      </c>
      <c r="B6" s="37">
        <v>1</v>
      </c>
      <c r="G6" s="11" t="s">
        <v>11</v>
      </c>
      <c r="H6" s="37">
        <v>3</v>
      </c>
    </row>
    <row r="9" spans="1:10" x14ac:dyDescent="0.25">
      <c r="G9" s="10" t="s">
        <v>42</v>
      </c>
      <c r="H9" s="10" t="s">
        <v>46</v>
      </c>
    </row>
    <row r="10" spans="1:10" x14ac:dyDescent="0.25">
      <c r="G10" s="10" t="s">
        <v>47</v>
      </c>
      <c r="H10" t="s">
        <v>12</v>
      </c>
      <c r="I10" t="s">
        <v>13</v>
      </c>
      <c r="J10" t="s">
        <v>11</v>
      </c>
    </row>
    <row r="11" spans="1:10" x14ac:dyDescent="0.25">
      <c r="A11" s="10" t="s">
        <v>21</v>
      </c>
      <c r="B11" s="10" t="s">
        <v>46</v>
      </c>
      <c r="G11" s="11" t="s">
        <v>8</v>
      </c>
      <c r="H11" s="37">
        <v>1</v>
      </c>
      <c r="I11" s="37">
        <v>1</v>
      </c>
      <c r="J11" s="37">
        <v>3</v>
      </c>
    </row>
    <row r="12" spans="1:10" x14ac:dyDescent="0.25">
      <c r="A12" s="10" t="s">
        <v>47</v>
      </c>
      <c r="B12" t="s">
        <v>22</v>
      </c>
      <c r="C12" t="s">
        <v>23</v>
      </c>
    </row>
    <row r="13" spans="1:10" x14ac:dyDescent="0.25">
      <c r="A13" s="11" t="s">
        <v>31</v>
      </c>
      <c r="B13" s="37">
        <v>2</v>
      </c>
      <c r="C13" s="37">
        <v>2</v>
      </c>
    </row>
    <row r="14" spans="1:10" x14ac:dyDescent="0.25">
      <c r="A14" s="11" t="s">
        <v>33</v>
      </c>
      <c r="B14" s="37"/>
      <c r="C14" s="37">
        <v>1</v>
      </c>
    </row>
    <row r="16" spans="1:10" x14ac:dyDescent="0.25">
      <c r="G16" s="10" t="s">
        <v>47</v>
      </c>
      <c r="H16" t="s">
        <v>42</v>
      </c>
    </row>
    <row r="17" spans="1:8" x14ac:dyDescent="0.25">
      <c r="A17" s="10" t="s">
        <v>21</v>
      </c>
      <c r="B17" s="10" t="s">
        <v>46</v>
      </c>
      <c r="G17" s="11" t="s">
        <v>22</v>
      </c>
      <c r="H17" s="37">
        <v>2</v>
      </c>
    </row>
    <row r="18" spans="1:8" x14ac:dyDescent="0.25">
      <c r="A18" s="10" t="s">
        <v>47</v>
      </c>
      <c r="B18" t="s">
        <v>22</v>
      </c>
      <c r="C18" t="s">
        <v>23</v>
      </c>
      <c r="G18" s="11" t="s">
        <v>23</v>
      </c>
      <c r="H18" s="37">
        <v>3</v>
      </c>
    </row>
    <row r="19" spans="1:8" x14ac:dyDescent="0.25">
      <c r="A19" s="11" t="s">
        <v>12</v>
      </c>
      <c r="B19" s="37">
        <v>1</v>
      </c>
      <c r="C19" s="37"/>
    </row>
    <row r="20" spans="1:8" x14ac:dyDescent="0.25">
      <c r="A20" s="11" t="s">
        <v>13</v>
      </c>
      <c r="B20" s="37"/>
      <c r="C20" s="37">
        <v>1</v>
      </c>
    </row>
    <row r="21" spans="1:8" x14ac:dyDescent="0.25">
      <c r="A21" s="11" t="s">
        <v>11</v>
      </c>
      <c r="B21" s="37">
        <v>1</v>
      </c>
      <c r="C21" s="37">
        <v>2</v>
      </c>
    </row>
  </sheetData>
  <pageMargins left="0.7" right="0.7" top="0.75" bottom="0.75" header="0.3" footer="0.3"/>
  <pageSetup orientation="portrait" horizontalDpi="1200" verticalDpi="1200" r:id="rId7"/>
  <headerFooter>
    <oddFooter>&amp;C&amp;1#&amp;"Arial"&amp;11&amp;K404040Restricted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BDD6C4-FE7A-480B-B6C2-55A89F209D4B}">
  <dimension ref="A1:O30"/>
  <sheetViews>
    <sheetView tabSelected="1" workbookViewId="0">
      <selection activeCell="Q13" sqref="Q13"/>
    </sheetView>
  </sheetViews>
  <sheetFormatPr baseColWidth="10" defaultColWidth="8.85546875" defaultRowHeight="15" x14ac:dyDescent="0.25"/>
  <cols>
    <col min="1" max="1" width="1.5703125" style="22" customWidth="1"/>
    <col min="2" max="6" width="8.85546875" style="22"/>
    <col min="7" max="7" width="11.28515625" style="22" customWidth="1"/>
    <col min="8" max="14" width="8.85546875" style="22"/>
    <col min="15" max="15" width="72.7109375" style="22" customWidth="1"/>
    <col min="16" max="16384" width="8.85546875" style="22"/>
  </cols>
  <sheetData>
    <row r="1" spans="1:15" ht="14.45" customHeight="1" x14ac:dyDescent="0.25">
      <c r="A1" s="28" t="s">
        <v>41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30"/>
    </row>
    <row r="2" spans="1:15" ht="14.45" customHeight="1" x14ac:dyDescent="0.25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3"/>
    </row>
    <row r="3" spans="1:15" ht="14.45" customHeight="1" thickBot="1" x14ac:dyDescent="0.3">
      <c r="A3" s="34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6"/>
    </row>
    <row r="5" spans="1:15" ht="18.75" x14ac:dyDescent="0.3">
      <c r="B5" s="23"/>
      <c r="G5" s="23"/>
    </row>
    <row r="29" spans="2:7" ht="54.6" customHeight="1" x14ac:dyDescent="0.25">
      <c r="B29" s="24" t="s">
        <v>45</v>
      </c>
      <c r="C29" s="24"/>
      <c r="D29" s="24"/>
      <c r="E29" s="24"/>
      <c r="F29" s="24"/>
      <c r="G29" s="24"/>
    </row>
    <row r="30" spans="2:7" ht="56.45" customHeight="1" x14ac:dyDescent="0.25">
      <c r="B30" s="25">
        <f>AVERAGE('QFO Dashboard'!J2:J2379)</f>
        <v>9.2727272727272734</v>
      </c>
      <c r="C30" s="26"/>
      <c r="D30" s="26"/>
      <c r="E30" s="26"/>
      <c r="F30" s="26"/>
      <c r="G30" s="27"/>
    </row>
  </sheetData>
  <mergeCells count="2">
    <mergeCell ref="B30:G30"/>
    <mergeCell ref="A1:O3"/>
  </mergeCells>
  <pageMargins left="0.7" right="0.7" top="0.75" bottom="0.75" header="0.3" footer="0.3"/>
  <pageSetup orientation="portrait" horizontalDpi="1200" verticalDpi="1200" r:id="rId1"/>
  <headerFooter>
    <oddFooter>&amp;C&amp;1#&amp;"Arial"&amp;11&amp;K404040Restricted</oddFooter>
  </headerFooter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QFO Dashboard</vt:lpstr>
      <vt:lpstr>TCD</vt:lpstr>
      <vt:lpstr>GRAPHIQUES</vt:lpstr>
    </vt:vector>
  </TitlesOfParts>
  <Company>Vaisala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Saddiki Yassine</dc:creator>
  <cp:lastModifiedBy>JF</cp:lastModifiedBy>
  <dcterms:created xsi:type="dcterms:W3CDTF">2023-01-28T18:22:47Z</dcterms:created>
  <dcterms:modified xsi:type="dcterms:W3CDTF">2023-01-29T16:28:53Z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6c791fc-dee7-453e-a285-84b1a1512c81_Enabled">
    <vt:lpwstr>true</vt:lpwstr>
  </property>
  <property fmtid="{D5CDD505-2E9C-101B-9397-08002B2CF9AE}" pid="3" name="MSIP_Label_f6c791fc-dee7-453e-a285-84b1a1512c81_SetDate">
    <vt:lpwstr>2023-01-29T16:12:26Z</vt:lpwstr>
  </property>
  <property fmtid="{D5CDD505-2E9C-101B-9397-08002B2CF9AE}" pid="4" name="MSIP_Label_f6c791fc-dee7-453e-a285-84b1a1512c81_Method">
    <vt:lpwstr>Standard</vt:lpwstr>
  </property>
  <property fmtid="{D5CDD505-2E9C-101B-9397-08002B2CF9AE}" pid="5" name="MSIP_Label_f6c791fc-dee7-453e-a285-84b1a1512c81_Name">
    <vt:lpwstr>f6c791fc-dee7-453e-a285-84b1a1512c81</vt:lpwstr>
  </property>
  <property fmtid="{D5CDD505-2E9C-101B-9397-08002B2CF9AE}" pid="6" name="MSIP_Label_f6c791fc-dee7-453e-a285-84b1a1512c81_SiteId">
    <vt:lpwstr>6d7393e0-41f5-4c2e-9b12-4c2be5da5c57</vt:lpwstr>
  </property>
  <property fmtid="{D5CDD505-2E9C-101B-9397-08002B2CF9AE}" pid="7" name="MSIP_Label_f6c791fc-dee7-453e-a285-84b1a1512c81_ActionId">
    <vt:lpwstr>d1a28405-e266-4e08-843f-d8c349386fa6</vt:lpwstr>
  </property>
  <property fmtid="{D5CDD505-2E9C-101B-9397-08002B2CF9AE}" pid="8" name="MSIP_Label_f6c791fc-dee7-453e-a285-84b1a1512c81_ContentBits">
    <vt:lpwstr>2</vt:lpwstr>
  </property>
</Properties>
</file>